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2390" windowHeight="9315" tabRatio="612" firstSheet="5" activeTab="5"/>
  </bookViews>
  <sheets>
    <sheet name="Mérleg" sheetId="19" r:id="rId1"/>
    <sheet name="ÖSSZETOLT" sheetId="12" r:id="rId2"/>
    <sheet name="Bevételek" sheetId="1" r:id="rId3"/>
    <sheet name="Kiadások" sheetId="2" r:id="rId4"/>
    <sheet name="felhalmozási" sheetId="3" r:id="rId5"/>
    <sheet name="Támogatások" sheetId="13" r:id="rId6"/>
    <sheet name="Szakfeladatok" sheetId="14" r:id="rId7"/>
    <sheet name="müködés-felhalm. mérleg" sheetId="15" r:id="rId8"/>
    <sheet name="állami" sheetId="16" r:id="rId9"/>
    <sheet name="közvet.tám" sheetId="17" r:id="rId10"/>
    <sheet name="pénzmaradv." sheetId="21" r:id="rId11"/>
    <sheet name="vagyonkim" sheetId="20" r:id="rId12"/>
    <sheet name="Munka5" sheetId="18" r:id="rId13"/>
  </sheets>
  <definedNames>
    <definedName name="_xlnm.Print_Area" localSheetId="1">ÖSSZETOLT!$A$1:$E$36</definedName>
  </definedNames>
  <calcPr calcId="125725"/>
</workbook>
</file>

<file path=xl/calcChain.xml><?xml version="1.0" encoding="utf-8"?>
<calcChain xmlns="http://schemas.openxmlformats.org/spreadsheetml/2006/main">
  <c r="C8" i="21"/>
  <c r="C5"/>
  <c r="H73" i="20"/>
  <c r="G73"/>
  <c r="E73"/>
  <c r="F73"/>
  <c r="D73"/>
  <c r="H59"/>
  <c r="E59"/>
  <c r="F59"/>
  <c r="G59"/>
  <c r="D59"/>
  <c r="C59"/>
  <c r="F40"/>
  <c r="E40"/>
  <c r="D40"/>
  <c r="F28" i="16"/>
  <c r="E28"/>
  <c r="E17"/>
  <c r="E19"/>
  <c r="E24"/>
  <c r="E39" i="15"/>
  <c r="E20"/>
  <c r="D16" i="13"/>
  <c r="E10" i="3"/>
  <c r="F38" i="2"/>
  <c r="F37"/>
  <c r="F32"/>
  <c r="F27"/>
  <c r="F24"/>
  <c r="F19"/>
  <c r="F6"/>
  <c r="E37"/>
  <c r="E31"/>
  <c r="E27"/>
  <c r="E24"/>
  <c r="E19"/>
  <c r="E32" s="1"/>
  <c r="E38" s="1"/>
  <c r="E6"/>
  <c r="E53" i="1"/>
  <c r="E47"/>
  <c r="E44"/>
  <c r="E41"/>
  <c r="E33"/>
  <c r="E38" s="1"/>
  <c r="E27"/>
  <c r="E25"/>
  <c r="E24"/>
  <c r="E29" s="1"/>
  <c r="E23"/>
  <c r="E10"/>
  <c r="E20" s="1"/>
  <c r="E36" i="12"/>
  <c r="E31"/>
  <c r="E25"/>
  <c r="E24"/>
  <c r="E23"/>
  <c r="E19"/>
  <c r="E12"/>
  <c r="E8"/>
  <c r="D39" i="19"/>
  <c r="C39"/>
  <c r="D35"/>
  <c r="D43" s="1"/>
  <c r="C35"/>
  <c r="C43" s="1"/>
  <c r="D23"/>
  <c r="C23"/>
  <c r="D19"/>
  <c r="C19"/>
  <c r="D16"/>
  <c r="C16"/>
  <c r="D11"/>
  <c r="C11"/>
  <c r="D9"/>
  <c r="C9"/>
  <c r="D4"/>
  <c r="D13" s="1"/>
  <c r="D26" s="1"/>
  <c r="C4"/>
  <c r="C13" s="1"/>
  <c r="C26" s="1"/>
  <c r="C14" i="17"/>
  <c r="E18" i="16"/>
  <c r="E12"/>
  <c r="E5"/>
  <c r="E37" i="15"/>
  <c r="E31"/>
  <c r="E38" s="1"/>
  <c r="C31"/>
  <c r="C37" s="1"/>
  <c r="C38" s="1"/>
  <c r="E18"/>
  <c r="C18"/>
  <c r="E12"/>
  <c r="C12"/>
  <c r="C19" s="1"/>
  <c r="K49" i="14"/>
  <c r="J49"/>
  <c r="I49"/>
  <c r="H49"/>
  <c r="G49"/>
  <c r="F49"/>
  <c r="E49"/>
  <c r="D49"/>
  <c r="C48"/>
  <c r="C47"/>
  <c r="C46"/>
  <c r="C45"/>
  <c r="K43"/>
  <c r="K50" s="1"/>
  <c r="J43"/>
  <c r="J50" s="1"/>
  <c r="I43"/>
  <c r="I50" s="1"/>
  <c r="H43"/>
  <c r="H50" s="1"/>
  <c r="G43"/>
  <c r="G50" s="1"/>
  <c r="F43"/>
  <c r="F50" s="1"/>
  <c r="E43"/>
  <c r="E50" s="1"/>
  <c r="D43"/>
  <c r="D50" s="1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C15"/>
  <c r="C14"/>
  <c r="C13"/>
  <c r="C12"/>
  <c r="C11"/>
  <c r="C10"/>
  <c r="C9"/>
  <c r="C8"/>
  <c r="C7"/>
  <c r="E16" i="13"/>
  <c r="C16"/>
  <c r="D36" i="12"/>
  <c r="D31"/>
  <c r="F46" i="1"/>
  <c r="F38"/>
  <c r="F29"/>
  <c r="D37" i="2"/>
  <c r="D6"/>
  <c r="C36" i="12"/>
  <c r="C31"/>
  <c r="C23"/>
  <c r="D23"/>
  <c r="C19"/>
  <c r="C24" s="1"/>
  <c r="D19"/>
  <c r="C12"/>
  <c r="C8"/>
  <c r="D19" i="2"/>
  <c r="D31"/>
  <c r="D27"/>
  <c r="D24"/>
  <c r="F53" i="1"/>
  <c r="D53"/>
  <c r="F47"/>
  <c r="D47"/>
  <c r="F44"/>
  <c r="D44"/>
  <c r="F41"/>
  <c r="F23"/>
  <c r="D38"/>
  <c r="E16" i="3"/>
  <c r="F16"/>
  <c r="D16"/>
  <c r="D41" i="1"/>
  <c r="D29"/>
  <c r="D23"/>
  <c r="F10"/>
  <c r="F20" s="1"/>
  <c r="D10"/>
  <c r="D20"/>
  <c r="F22" i="3"/>
  <c r="E22"/>
  <c r="D22"/>
  <c r="F10"/>
  <c r="D10"/>
  <c r="D23"/>
  <c r="C13" i="12"/>
  <c r="D32" i="2"/>
  <c r="D38" s="1"/>
  <c r="D48" i="1"/>
  <c r="D54" s="1"/>
  <c r="C9" i="21" l="1"/>
  <c r="C17" s="1"/>
  <c r="E19" i="15"/>
  <c r="C49" i="14"/>
  <c r="C50"/>
  <c r="D24" i="12"/>
  <c r="C43" i="14"/>
  <c r="F23" i="3"/>
  <c r="E23"/>
  <c r="D8" i="12"/>
  <c r="D12"/>
  <c r="F48" i="1"/>
  <c r="F54" s="1"/>
  <c r="E48"/>
  <c r="E54" s="1"/>
  <c r="E13" i="12"/>
  <c r="C25"/>
  <c r="E3" i="16"/>
  <c r="D13" i="12" l="1"/>
  <c r="D25" s="1"/>
</calcChain>
</file>

<file path=xl/sharedStrings.xml><?xml version="1.0" encoding="utf-8"?>
<sst xmlns="http://schemas.openxmlformats.org/spreadsheetml/2006/main" count="750" uniqueCount="520">
  <si>
    <t>Sorszám</t>
  </si>
  <si>
    <t>Megnevezés</t>
  </si>
  <si>
    <t>Eredeti előirányzat</t>
  </si>
  <si>
    <t>33.</t>
  </si>
  <si>
    <t>34.</t>
  </si>
  <si>
    <t>Külső személyi juttatás</t>
  </si>
  <si>
    <t>Dologi kiadások</t>
  </si>
  <si>
    <t>KIADÁSOK ÖSSZESEN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</si>
  <si>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</si>
  <si>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</si>
  <si>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</si>
  <si>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</si>
  <si>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</si>
  <si>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</si>
  <si>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</si>
  <si>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</si>
  <si>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</si>
  <si>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</si>
  <si>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</si>
  <si>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</si>
  <si>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</si>
  <si>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</si>
  <si>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1. Személyi juttatások</t>
  </si>
  <si>
    <t>6.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</si>
  <si>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</si>
  <si>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</si>
  <si>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</si>
  <si>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</si>
  <si>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</si>
  <si>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</si>
  <si>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</si>
  <si>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</si>
  <si>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</si>
  <si>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</si>
  <si>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</si>
  <si>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</si>
  <si>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</si>
  <si>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</si>
  <si>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</si>
  <si>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</si>
  <si>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3. Dologi  kiadások</t>
  </si>
  <si>
    <t>Működési bevételek</t>
  </si>
  <si>
    <t xml:space="preserve"> Személyi juttatások</t>
  </si>
  <si>
    <t>Ellátottak pénzbeli juttatásai</t>
  </si>
  <si>
    <t>Egyéb működési célú kiadások</t>
  </si>
  <si>
    <t>Beruházások</t>
  </si>
  <si>
    <t>Felújítások</t>
  </si>
  <si>
    <t>A.</t>
  </si>
  <si>
    <t>B.</t>
  </si>
  <si>
    <t>Ingatlanok értékesítése</t>
  </si>
  <si>
    <t>Munkaadókat terhelő járulékok és szociális hozzájárulási adó</t>
  </si>
  <si>
    <t>2. Munkaadókat terhelő járulékok és szociális hozzájárulási adó</t>
  </si>
  <si>
    <t>I. KIADÁSOK</t>
  </si>
  <si>
    <t>Költségvetési kiadások összesen</t>
  </si>
  <si>
    <t>II. BEVÉTELEK</t>
  </si>
  <si>
    <t>6. Működési kiadások</t>
  </si>
  <si>
    <t>10. Felhalmozási kiadások</t>
  </si>
  <si>
    <t>2. Közhatalmi bevételek</t>
  </si>
  <si>
    <t>1. Működési célú támogatások államháztartáson belülről</t>
  </si>
  <si>
    <t>3. Működési bevételek</t>
  </si>
  <si>
    <t>4. Működési célú átvett pénzeszközök</t>
  </si>
  <si>
    <t>5. Működési bevételek</t>
  </si>
  <si>
    <t>6. Felhalmozási célú támogatások államháztartáson belülről</t>
  </si>
  <si>
    <t>7. Felhalmozási bevételek</t>
  </si>
  <si>
    <t>8. Felhalmozási célú átvett pénzeszközök</t>
  </si>
  <si>
    <t>9. Felhalmozási bevételek</t>
  </si>
  <si>
    <t>1. Belföldi finanszírozás bevételei</t>
  </si>
  <si>
    <t>2. Hitel-, kölcsönfelvétel államháztartáson kivülről</t>
  </si>
  <si>
    <t>3. Maradvány igénybevétele</t>
  </si>
  <si>
    <t>1. Hitel-, kölcsöntörlesztés államháztartáson kivülre</t>
  </si>
  <si>
    <t>2. Belföldi értékpapírok kiadásai</t>
  </si>
  <si>
    <t>Költségvetési bevételek összesen</t>
  </si>
  <si>
    <t>C.</t>
  </si>
  <si>
    <t>Költségvetési bevételek és kidások egyenlege A-B</t>
  </si>
  <si>
    <t>Rovat</t>
  </si>
  <si>
    <t>Foglalkoztatottak személyi juttatásai</t>
  </si>
  <si>
    <t>K1.</t>
  </si>
  <si>
    <t>K2.</t>
  </si>
  <si>
    <t>K3.</t>
  </si>
  <si>
    <t>K4.</t>
  </si>
  <si>
    <t>Egyéb működési célú támogatások államháztartáson belülre</t>
  </si>
  <si>
    <t xml:space="preserve"> - Elkülönített állami pénzalapoknak</t>
  </si>
  <si>
    <t>Működési célú visszatérítendő támogatások , köcsönök nyújtása államháztartáson kívülre</t>
  </si>
  <si>
    <t>K5.</t>
  </si>
  <si>
    <t>Ingatlanok beszerzése létesítése</t>
  </si>
  <si>
    <t>Informatika eszközök beszerzése létesítése</t>
  </si>
  <si>
    <t>Egyéb tárgyi eszköz beszerzése létesítése</t>
  </si>
  <si>
    <t>Beruházási célú előzetesen felszámított általános forgalmi adó</t>
  </si>
  <si>
    <t>K6.</t>
  </si>
  <si>
    <t>Ingatlanok felújítása</t>
  </si>
  <si>
    <t>Felújítási célú előzetesen felszámított általános forgalmi adó</t>
  </si>
  <si>
    <t>K7.</t>
  </si>
  <si>
    <t>Egyéb felhalmozási célú támogatások államháztartáson belülre</t>
  </si>
  <si>
    <t>Felhalmozási célú visszatérítendő támogatások , köcsönök nyújtása államháztartáson kívülre</t>
  </si>
  <si>
    <t>Egyéb felhalmozásii célú támogatások államháztartásonkivülre</t>
  </si>
  <si>
    <t>K8.</t>
  </si>
  <si>
    <t>K1.-K8.</t>
  </si>
  <si>
    <t>Hitel, kölcsöntörlesztés államháztartáson kívülre</t>
  </si>
  <si>
    <t>K9.</t>
  </si>
  <si>
    <t>K1.K9.</t>
  </si>
  <si>
    <t>Eredeti        előirányzat</t>
  </si>
  <si>
    <t>Helyi önkorményzatok működésének általános támogatása</t>
  </si>
  <si>
    <t>Települési önkormányzatok egyes köznevelési feladatainak támogatása</t>
  </si>
  <si>
    <t>Települési önkormányzatok szociális és gyermekjóléti feldatainak támogatása</t>
  </si>
  <si>
    <t>Működési clú központosított előírányzatok</t>
  </si>
  <si>
    <t>Helyi önkormányzatok kiegészítő támogatásai</t>
  </si>
  <si>
    <t>Önkormányzatok működési támogatásai</t>
  </si>
  <si>
    <t>Egyéb mükodési célú támogatások bevételei államháztartáson belülről</t>
  </si>
  <si>
    <t>Felhalmozási célú önkormányzati támogatások</t>
  </si>
  <si>
    <t>Egyéb felhalmozási célú támogatások bevételei államháztartáson belülről</t>
  </si>
  <si>
    <t>Értékesítési és forgalmi adók  (helyi iparűzési adó)</t>
  </si>
  <si>
    <t>Gépjárműadók</t>
  </si>
  <si>
    <t>Egyéb árúhasználati és szolgáltatási adók (talajterhelési díj, idegenforgalmi adó)</t>
  </si>
  <si>
    <t>Egyéb közhatalmi bevételek (igazgatási szolgáltatási díj, késedelmi pótlék, szabálysértési közigazgatási birság)</t>
  </si>
  <si>
    <t>Egyéb tárgyi eszköz értékesítése</t>
  </si>
  <si>
    <t>Működési célú visszatérítendő támogatások, kölcsönök vissatérülése államháztartáson kívülről</t>
  </si>
  <si>
    <t>Egyéb működési célú átvett pénzeszközök</t>
  </si>
  <si>
    <t>Felhalmozási célú visszatérítendő támogatások, kölcsönök vissatérülése államháztartáson kívülről</t>
  </si>
  <si>
    <t>Egyéb felhalmozási célú átvett pénzeszközök</t>
  </si>
  <si>
    <t>Hosszú lejáratú hitelek, kölcsönök felvétele</t>
  </si>
  <si>
    <t>Rövid  lejáratú hitelek, kölcsönök felvétele</t>
  </si>
  <si>
    <t>Maradvány igénybevétele</t>
  </si>
  <si>
    <t>B1.</t>
  </si>
  <si>
    <t>B3.</t>
  </si>
  <si>
    <t xml:space="preserve">B4. </t>
  </si>
  <si>
    <t>B5.</t>
  </si>
  <si>
    <t>B6.</t>
  </si>
  <si>
    <t>Felhalmozási bevétlek</t>
  </si>
  <si>
    <t>Közhatalmi  bevételek</t>
  </si>
  <si>
    <t>B7.</t>
  </si>
  <si>
    <t xml:space="preserve">B1.-B7. </t>
  </si>
  <si>
    <t>B8.</t>
  </si>
  <si>
    <t>B1.-B8.</t>
  </si>
  <si>
    <t>Vagyoni típusu adók (magánszemélyek kommunélis adója)</t>
  </si>
  <si>
    <t>Egyéb felhalmozási célú kiadások</t>
  </si>
  <si>
    <t>KÖLTSÉGVETÉSI KIADÁSOK ÖSSZESEN</t>
  </si>
  <si>
    <t>Finanszírozási kiadások</t>
  </si>
  <si>
    <t xml:space="preserve">Rovat </t>
  </si>
  <si>
    <t xml:space="preserve">B2. </t>
  </si>
  <si>
    <t>Felhalmozási célú támogatások bevételei államháztartáson belülről</t>
  </si>
  <si>
    <t>Finanszírozási bevételek összesen</t>
  </si>
  <si>
    <t xml:space="preserve">Felújítások </t>
  </si>
  <si>
    <t>Beruházási kiadások:</t>
  </si>
  <si>
    <t>Felújítási kiadások:</t>
  </si>
  <si>
    <t>Egyéb felhalmozási célú kiadások:</t>
  </si>
  <si>
    <t>FELHALMOZÁSI KIADÁSOK MINDÖSSZESEN</t>
  </si>
  <si>
    <t>BEVÉTELEK ÖSSZESEN</t>
  </si>
  <si>
    <t xml:space="preserve"> III.     FINANSZÍROZÁSI BEVÉTELEK</t>
  </si>
  <si>
    <t>IV.  FINANSZÍROZÁSI KIADÁSOK</t>
  </si>
  <si>
    <t>4. Ellátottak pénzbeli juttatásai</t>
  </si>
  <si>
    <t>5. Egyéb működési célú kiadások</t>
  </si>
  <si>
    <t>7 .Beruházások</t>
  </si>
  <si>
    <t>8. Felújítások</t>
  </si>
  <si>
    <t>9. Egyéb felhalmzási célú kiadások</t>
  </si>
  <si>
    <t xml:space="preserve"> - Egyéb fejezeti kezelésű előírányzatok </t>
  </si>
  <si>
    <t>Készletértékesítés ellenértéke</t>
  </si>
  <si>
    <t>Szolgáltatások ellenértéke</t>
  </si>
  <si>
    <t>Közvetített szolgáltatások ellenértéke</t>
  </si>
  <si>
    <t>Tulajdonosi bevételek</t>
  </si>
  <si>
    <t>Kiszámlázott általános forgalmi adó</t>
  </si>
  <si>
    <t>Kamatbevételek</t>
  </si>
  <si>
    <t>Egyéb működési bevételek</t>
  </si>
  <si>
    <t>KÖLTSÉGVETÉSI BEVÉTELEK ÖSSZESEN</t>
  </si>
  <si>
    <t>Műkodési célú támogatások bevételei államháztartáson belülről</t>
  </si>
  <si>
    <t>Egyéb működési célú támogatások államháztartáson kivülre</t>
  </si>
  <si>
    <t>Tartalékok</t>
  </si>
  <si>
    <t xml:space="preserve"> - Helyi önkorményzatok és költségvetési szerveik</t>
  </si>
  <si>
    <t xml:space="preserve"> - Társulások és költségvetési szerveik</t>
  </si>
  <si>
    <t xml:space="preserve"> - Központi költségvetési szervek</t>
  </si>
  <si>
    <t xml:space="preserve"> - Elkülönített állami pénzalapok</t>
  </si>
  <si>
    <t>Ebből:</t>
  </si>
  <si>
    <t xml:space="preserve"> - Fejezeti kezelésű előirányzatok EU-s programok és   azok hazai társfinanszírozása</t>
  </si>
  <si>
    <t xml:space="preserve"> - Egyéb fejezeti kezelésű előírányzatok</t>
  </si>
  <si>
    <t>Működési célú átvett pénzeszközök</t>
  </si>
  <si>
    <t>Felhalmozási célú átvett pénzeszközök</t>
  </si>
  <si>
    <t>Települési önkormányzatok kulturális feladatainak támogatása</t>
  </si>
  <si>
    <t>Ebből:  - Hosszú lejáratú hitelek, kölcsönök törlesztése</t>
  </si>
  <si>
    <t xml:space="preserve">           - Rövid  lejáratú hitelek, kölcsönök törlesztése</t>
  </si>
  <si>
    <t xml:space="preserve"> - OEP</t>
  </si>
  <si>
    <t>PÁLYÁZATOK ÖNRÉSZE</t>
  </si>
  <si>
    <t>LAKÁSTÁMOGATÁS</t>
  </si>
  <si>
    <t>4. Finanszírozási bevételek összesen</t>
  </si>
  <si>
    <t>3. Finanszírozási kiadások összesen</t>
  </si>
  <si>
    <t xml:space="preserve"> - Társulások és szervei</t>
  </si>
  <si>
    <t>temetői vízbekötés</t>
  </si>
  <si>
    <t>számítógép vásárlás</t>
  </si>
  <si>
    <t>áfarész</t>
  </si>
  <si>
    <t>urnasírhely kialakítás</t>
  </si>
  <si>
    <t>Ellátási díjak</t>
  </si>
  <si>
    <t>Államháztartáson belüli megelőlegezések</t>
  </si>
  <si>
    <t>4. Államháztartáson belüli megelőlegezések</t>
  </si>
  <si>
    <t>3. Államháztartáson belüli megelőlegezések</t>
  </si>
  <si>
    <t>hegyiút felújítás</t>
  </si>
  <si>
    <t>Zalai Falvakért Egyesület</t>
  </si>
  <si>
    <t>TÖOSZ</t>
  </si>
  <si>
    <t>Zala Zöld Szíve Vidékfejlesztési Egyesület</t>
  </si>
  <si>
    <t>Tornyiszentmiklós Településért Egyesület</t>
  </si>
  <si>
    <t>Tornyiszentmiklós és Dobri Községek Gyermekeiért Alapítvány</t>
  </si>
  <si>
    <t>Kerti Sándor Kulturális Egyesület</t>
  </si>
  <si>
    <t>Goór Zoltán</t>
  </si>
  <si>
    <t>Lovászi Horgász Egyesület</t>
  </si>
  <si>
    <t>Fogorvosi ügyelet</t>
  </si>
  <si>
    <t>Összesen</t>
  </si>
  <si>
    <t>2014. évi kiadás</t>
  </si>
  <si>
    <t>Kiadásból</t>
  </si>
  <si>
    <t>Kormányzati funkció száma</t>
  </si>
  <si>
    <t>Személyi juttatás</t>
  </si>
  <si>
    <t>Munkaadókat terhelő járulékok, és szociális hozzájárulási adó</t>
  </si>
  <si>
    <t>Dologi kiadás</t>
  </si>
  <si>
    <t>Ellátottak pénzbeli juttatása</t>
  </si>
  <si>
    <t>Létszám</t>
  </si>
  <si>
    <t>működési célú kiadások államháztartáson belülre</t>
  </si>
  <si>
    <t>működési célú kiadások államháztartáson kivülre</t>
  </si>
  <si>
    <t>kölcsönök</t>
  </si>
  <si>
    <t>Kötelező feladatok</t>
  </si>
  <si>
    <t>011130.</t>
  </si>
  <si>
    <t>Önkormányzatok és önkormányzati hivatalok jogalkotó és általános igazgatási tevékenysége</t>
  </si>
  <si>
    <t>013320.</t>
  </si>
  <si>
    <t>Köztemető-fenntartás és -működtetés</t>
  </si>
  <si>
    <t>011350.</t>
  </si>
  <si>
    <t>Az önkormányzati vagyonnal való gazdálkodással kapcsolatos feladatok</t>
  </si>
  <si>
    <t>041231.</t>
  </si>
  <si>
    <t>Rövid időtartamú közfoglalkoztatás</t>
  </si>
  <si>
    <t>041232.</t>
  </si>
  <si>
    <t>Start-munka program - Téli közfoglalkoztatás</t>
  </si>
  <si>
    <t>041233.</t>
  </si>
  <si>
    <t>Hosszabb időtartamú közfoglalkoztatás</t>
  </si>
  <si>
    <t>045160.</t>
  </si>
  <si>
    <t>Közutak, hidak, alagutak üzemeltetése fenntartása</t>
  </si>
  <si>
    <t>046020.</t>
  </si>
  <si>
    <t>Vezetések műsorelosztás, városi és kábeltelevíziós rendszerek</t>
  </si>
  <si>
    <t>047410.</t>
  </si>
  <si>
    <t>Ár- és belvízvédelemmel összefüggő tevékenységek</t>
  </si>
  <si>
    <t>051030.</t>
  </si>
  <si>
    <t>Nem veszélyes (települési) hulladék vegyes (ömlesztett) begyűjtése, szállítása, átrakása</t>
  </si>
  <si>
    <t>052020.</t>
  </si>
  <si>
    <t>Szennyvíz gyűjtése, tisztítása, elhelyezése</t>
  </si>
  <si>
    <t>064010.</t>
  </si>
  <si>
    <t>Közvilágítás</t>
  </si>
  <si>
    <t>066010.</t>
  </si>
  <si>
    <t>Zöldterület-kezelés</t>
  </si>
  <si>
    <t>066020.</t>
  </si>
  <si>
    <t>Város-, és községgazdálkodási egyéb szolgáltatások</t>
  </si>
  <si>
    <t>072111.</t>
  </si>
  <si>
    <t>Háziorvosi alapellátás</t>
  </si>
  <si>
    <t>072311.</t>
  </si>
  <si>
    <t>Fogorvosi alapellátás</t>
  </si>
  <si>
    <t>074031.</t>
  </si>
  <si>
    <t>Család és nővédelmi egészségügyi gondozás</t>
  </si>
  <si>
    <t>081030.</t>
  </si>
  <si>
    <t>Sportlétesítmények, edzőtáborok működtetése és fejlesztése</t>
  </si>
  <si>
    <t>082044.</t>
  </si>
  <si>
    <t>Könyvtári szolgáltatások</t>
  </si>
  <si>
    <t>082091.</t>
  </si>
  <si>
    <t>Közművelődés - közösségi és társadalmi részvétel fejlesztése</t>
  </si>
  <si>
    <t>082092.</t>
  </si>
  <si>
    <t>Közművelődés - hagyományos közösségi kulturális értékek gondozása</t>
  </si>
  <si>
    <t>091110.</t>
  </si>
  <si>
    <t>Óvodai nevelés, ellátás szakmai feladatai</t>
  </si>
  <si>
    <t>091140.</t>
  </si>
  <si>
    <t>Óvodai nevelés, ellátás működtetési feladatai</t>
  </si>
  <si>
    <t>096010.</t>
  </si>
  <si>
    <t>Óvodai intézményi étkeztetés</t>
  </si>
  <si>
    <t>096020.</t>
  </si>
  <si>
    <t>Iskolai intézményi étkeztetés</t>
  </si>
  <si>
    <t>101150.</t>
  </si>
  <si>
    <t>Betegséggel kapcsolatos pénzbeli ellátások, támogatások</t>
  </si>
  <si>
    <t>102021.</t>
  </si>
  <si>
    <t>Időskorúak, demens betegek tartós bentlakásos ellátása</t>
  </si>
  <si>
    <t>102030.</t>
  </si>
  <si>
    <t>Idősek, demens betegek nappali ellátása</t>
  </si>
  <si>
    <t>102040.</t>
  </si>
  <si>
    <t>Időskorral összefüggő pénzbeli ellátások</t>
  </si>
  <si>
    <t>104051.</t>
  </si>
  <si>
    <t>Gyermekvédelmi pénzbeli és természetbeni ellátások</t>
  </si>
  <si>
    <t>105010.</t>
  </si>
  <si>
    <t>Munkanéálküli aktív korúak ellátásai</t>
  </si>
  <si>
    <t>106020.</t>
  </si>
  <si>
    <t>Lakásfenntartással, lakhatással összefüggő ellátások</t>
  </si>
  <si>
    <t>107051.</t>
  </si>
  <si>
    <t>Szociális étkeztetés</t>
  </si>
  <si>
    <t>107052.</t>
  </si>
  <si>
    <t>Házi segítségnyújtás</t>
  </si>
  <si>
    <t>107055.</t>
  </si>
  <si>
    <t>Falugondnoki, tanyagondnoki szolgáltatás</t>
  </si>
  <si>
    <t>107060.</t>
  </si>
  <si>
    <t>Egyéb szociális pénzbeli és természetbeni ellátások, támogatások</t>
  </si>
  <si>
    <t>KÖTELEZŐ FELADATOK ÖSSZESEN</t>
  </si>
  <si>
    <t>Önként vállalt feladatok</t>
  </si>
  <si>
    <t>084031.</t>
  </si>
  <si>
    <t>Civil szervezetk működési támogatása</t>
  </si>
  <si>
    <t>094270.</t>
  </si>
  <si>
    <t>Egyéb felsőoktatási feladatok</t>
  </si>
  <si>
    <t>103010.</t>
  </si>
  <si>
    <t>Elhunyt személyek hátramaradottainak ellátásai</t>
  </si>
  <si>
    <t>ÖNKÉNT VÁLLALT FELADATOK ÖSSZESEN</t>
  </si>
  <si>
    <t>MŰKÖDÉSI KIADÁSOK MINDÖSSZESEN</t>
  </si>
  <si>
    <t>I. MŰKÖDÉSI CÉLÚ BEVÉTELEK ÉS KIADÁSOK MÉRLEGE</t>
  </si>
  <si>
    <t xml:space="preserve">Bevételek </t>
  </si>
  <si>
    <t>Kiadások</t>
  </si>
  <si>
    <t>2014.évi előirányzat</t>
  </si>
  <si>
    <t>Személyi juttatások</t>
  </si>
  <si>
    <t xml:space="preserve">   Ebből: Tartalékok</t>
  </si>
  <si>
    <t>Költségvetési bevételek összesen:</t>
  </si>
  <si>
    <t>Költségvetési kiadások összesen:</t>
  </si>
  <si>
    <t>Hiány belső finanszírozás bevételei</t>
  </si>
  <si>
    <t xml:space="preserve">   Költségvetési maradvány igénybevétele</t>
  </si>
  <si>
    <t>Hiány külső finanszírozás bevételei</t>
  </si>
  <si>
    <t xml:space="preserve">    Belföldi finanszírozás bevételei</t>
  </si>
  <si>
    <t xml:space="preserve">    Hitel-, kölcsönfelvétel államháztartáson kivülről</t>
  </si>
  <si>
    <t>Működési célú finanszírozási bevételek összesen:</t>
  </si>
  <si>
    <t>Működési célú finanszírozási kiadások összesen:</t>
  </si>
  <si>
    <t>Költségvetési hiány</t>
  </si>
  <si>
    <t>Költségvetési többlet</t>
  </si>
  <si>
    <t>Tárgyévi hiány</t>
  </si>
  <si>
    <t>Tárgyévi többlet</t>
  </si>
  <si>
    <t>II. FELHALMOZÁSI CÉLÚ BEVÉTELEK ÉS KIADÁSOK MÉRLEGE</t>
  </si>
  <si>
    <t>Felhalmozási célú tartalékok</t>
  </si>
  <si>
    <t xml:space="preserve">                -</t>
  </si>
  <si>
    <t>Hozzájárulás jogcíme</t>
  </si>
  <si>
    <t>2014. évi bevétel</t>
  </si>
  <si>
    <t>létszám</t>
  </si>
  <si>
    <t>mutató</t>
  </si>
  <si>
    <t>Normatíva     Ft/fő</t>
  </si>
  <si>
    <t>Hozzájárulás       Ft-ban</t>
  </si>
  <si>
    <t>I. Helyi önkormányzatok működésének általános támogatása</t>
  </si>
  <si>
    <t>a) önkormányzati hivatal működésénak támogatása</t>
  </si>
  <si>
    <t xml:space="preserve">           --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</si>
  <si>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</si>
  <si>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</si>
  <si>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</si>
  <si>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</si>
  <si>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</si>
  <si>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c) beszámítás összege</t>
  </si>
  <si>
    <t>d) egyéb  önkormányzati feladatok támogatása</t>
  </si>
  <si>
    <t>III. Települési önkormányzatok szociális és gyermekjóléti feladatainak támogatása</t>
  </si>
  <si>
    <t>1. Egyes jövedelempótló támogatások (évközi igénylés alapján)</t>
  </si>
  <si>
    <t>2. Hozzájárulás a pénzbeli szociális ellátásokhoz ( egyösszegű)</t>
  </si>
  <si>
    <t>3. Szciális étkeztetés</t>
  </si>
  <si>
    <t>4. Kistelepülések szociális feladatainak támogatása</t>
  </si>
  <si>
    <t>IV. Települési önk. kulturális feladatainak támogatása</t>
  </si>
  <si>
    <t xml:space="preserve">Települési önkormányzatok támogatása a nyilvános könyvtári ellátási és a közművelődési feladatokhoz </t>
  </si>
  <si>
    <t>V. Központosított támogatás</t>
  </si>
  <si>
    <t>1. Lakott külterülettel kapcsolatos feladatok támogatása</t>
  </si>
  <si>
    <t>2. Határtkelőhelyi feladatok támogatása</t>
  </si>
  <si>
    <t>VI. Helyi önkormányzatok kiegészítő támogatásai</t>
  </si>
  <si>
    <t>1. Adósságkonszolidáció</t>
  </si>
  <si>
    <t>Állami hozzájárulás összesen:</t>
  </si>
  <si>
    <t xml:space="preserve">                </t>
  </si>
  <si>
    <t>Közvetett támogatás jogcíme</t>
  </si>
  <si>
    <t xml:space="preserve">2014. évben nyújtott támogatás, kedvezmény összege             </t>
  </si>
  <si>
    <t xml:space="preserve">1. </t>
  </si>
  <si>
    <t>Ellátottak térítési díjának illetve kártérítésének méltányossági alapon történő elengedése</t>
  </si>
  <si>
    <t xml:space="preserve">2. </t>
  </si>
  <si>
    <t>Lakásépítéshez, lakásfelújításhoz nyújtott kölcsön elengedése</t>
  </si>
  <si>
    <t xml:space="preserve">3. </t>
  </si>
  <si>
    <t>Helyi adónál, gépjárműadónál biztosított kedvezmény, mentesség</t>
  </si>
  <si>
    <t xml:space="preserve">4. </t>
  </si>
  <si>
    <t>Helyiségek, eszközök hasznosításából származó bevételből nyújtott kedvezmény</t>
  </si>
  <si>
    <t xml:space="preserve">5. </t>
  </si>
  <si>
    <t>Egyéb nyújtott kedvezmény vagy kölcsön elengedése</t>
  </si>
  <si>
    <t xml:space="preserve">6. </t>
  </si>
  <si>
    <t>ÖSSZESEN:</t>
  </si>
  <si>
    <t>Eszközök</t>
  </si>
  <si>
    <t>2013 év</t>
  </si>
  <si>
    <t>2014. év</t>
  </si>
  <si>
    <t>A/I/1 Vagyoni értékű jogok</t>
  </si>
  <si>
    <t>A/I/2 Immateriális javak</t>
  </si>
  <si>
    <t>A/I. Immateriális javak</t>
  </si>
  <si>
    <t>A/II/1 Ingatlanok és a kapcsolódó vagyoni értékű jogok</t>
  </si>
  <si>
    <t>A/II/2 Gépek, berendezések, felszerelések, járművek</t>
  </si>
  <si>
    <t>A/II/3 Tenyészállatok</t>
  </si>
  <si>
    <t>A/II/4 Berúházások, felújítások</t>
  </si>
  <si>
    <t xml:space="preserve">A/II Tárgyi eszközök </t>
  </si>
  <si>
    <t>A/III/1 Tartós részesedések</t>
  </si>
  <si>
    <t>A/III Befektetett pénzügyi eszközök</t>
  </si>
  <si>
    <t>A/IV Koncesszióba, vagyonkezelésbe adott eszközök</t>
  </si>
  <si>
    <t>A) Nemzeti vagyonba tartozó befektetett eszközök (A/I+….A/IV)</t>
  </si>
  <si>
    <t>B/I Készletek</t>
  </si>
  <si>
    <t>B/II. Értékpapírok</t>
  </si>
  <si>
    <t>B) Nemzeti vagyonba tartozó forgóeszközök (B/I+B/II)</t>
  </si>
  <si>
    <t>C//II Pénztárak, csekkek, betétkönyvek</t>
  </si>
  <si>
    <t>C/III Forintszámlák</t>
  </si>
  <si>
    <t>C Pénzeszközök</t>
  </si>
  <si>
    <t>D/I. Költségvetési évben esedékes követelések</t>
  </si>
  <si>
    <t>D/II. Költségvetési évet követően esedékes követelések</t>
  </si>
  <si>
    <t>D/III. Követelés jellegű sajátos elszámolások</t>
  </si>
  <si>
    <t>D) Követelések (D/I+D/II+D/III)</t>
  </si>
  <si>
    <t>E Egyéb sajátos eszközoldali elszámolások</t>
  </si>
  <si>
    <t>F) Aktív időbeli elhatárolások</t>
  </si>
  <si>
    <t>Eszközök összesen</t>
  </si>
  <si>
    <t>Források</t>
  </si>
  <si>
    <t>2014 év</t>
  </si>
  <si>
    <t>G/I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</si>
  <si>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</si>
  <si>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</si>
  <si>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</si>
  <si>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</si>
  <si>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31.</t>
  </si>
  <si>
    <t>G/VI Mérleg szerinti eredmény</t>
  </si>
  <si>
    <t>G) Saját tőke (G/I+….G/VI)</t>
  </si>
  <si>
    <t>H/I Költségvetési évben esedékes kötelezettségek</t>
  </si>
  <si>
    <t>H/II Költségvetési évet követően esedékes kötelezettségek</t>
  </si>
  <si>
    <t>35.</t>
  </si>
  <si>
    <t>H/III Kötelezettség jellegű sajátos elszámolások</t>
  </si>
  <si>
    <t>36.</t>
  </si>
  <si>
    <t>H Kötelezettségek (H/I+H/II)</t>
  </si>
  <si>
    <t>37.</t>
  </si>
  <si>
    <t>I) Egyéb sajátos forrásoldali elszámolások</t>
  </si>
  <si>
    <t>38.</t>
  </si>
  <si>
    <t>J) Kincstári számlavezetéssel kapcsolatos elszámolások</t>
  </si>
  <si>
    <t>39.</t>
  </si>
  <si>
    <t>K) Passzív időbeli elhatárolások</t>
  </si>
  <si>
    <t>40.</t>
  </si>
  <si>
    <t>Források összesen (G+H+I+J+K)</t>
  </si>
  <si>
    <t>Főkönyvi szám</t>
  </si>
  <si>
    <t>Főkönyvi szám megnevezés</t>
  </si>
  <si>
    <t>Db</t>
  </si>
  <si>
    <t>Bruttó</t>
  </si>
  <si>
    <t>ÉCS</t>
  </si>
  <si>
    <t>Nettó</t>
  </si>
  <si>
    <t>Ingatlanok összesen</t>
  </si>
  <si>
    <t>Részvények, részes.,Nem pénzügyi váll</t>
  </si>
  <si>
    <t>Eszközök Összesen</t>
  </si>
  <si>
    <t>Sor</t>
  </si>
  <si>
    <t>Forg.képtelen</t>
  </si>
  <si>
    <t>Korl.fkép.</t>
  </si>
  <si>
    <t>Forg.képes</t>
  </si>
  <si>
    <t>Nem besorolt</t>
  </si>
  <si>
    <t>1. Alapítás-átszervezés aktivált értéke</t>
  </si>
  <si>
    <t>2. Kísérleti fejlesztés aktivált értéke</t>
  </si>
  <si>
    <t>3. Vagyoni értékû jogok (1113., 1123.)</t>
  </si>
  <si>
    <t>4. Szellemi termékek (1114., 1124.)</t>
  </si>
  <si>
    <t>5. Immateriális javakra adott előlegek</t>
  </si>
  <si>
    <t>6. Immateriális javak értékhelyesbítése</t>
  </si>
  <si>
    <t>I. Immateriális javak összesen (01+.+06)</t>
  </si>
  <si>
    <t>1. Ingatlanok és vagyoni értékû jogok</t>
  </si>
  <si>
    <t>3. Jármûvek (1321., 1322-ből)</t>
  </si>
  <si>
    <t>4. Tenyészállatok (141., 142-ből)</t>
  </si>
  <si>
    <t>5. Beruházások, felújítások</t>
  </si>
  <si>
    <t>6. Beruházásra adott előlegek</t>
  </si>
  <si>
    <t>7. Állami készletek, tartalékok</t>
  </si>
  <si>
    <t>8. Tárgyi eszközök értékhelyesbítése</t>
  </si>
  <si>
    <t>II. Tárgyi eszközök összesen (08+.+15)</t>
  </si>
  <si>
    <t>1. Egyéb tartós részesedés (171.,1751.)</t>
  </si>
  <si>
    <t>2. Tartós hitelviszonyt m. értékpapír</t>
  </si>
  <si>
    <t>3. Tartósan adott kölcsön</t>
  </si>
  <si>
    <t>4. Hosszú lejáratú bankbetétek (178.)</t>
  </si>
  <si>
    <t>5. Egyéb hosszú lejáratú követelések</t>
  </si>
  <si>
    <t>6. Befektetett pénzügyi eszközök éh.</t>
  </si>
  <si>
    <t>III. Befektetett pénzügyi eszközök össz.</t>
  </si>
  <si>
    <t>1. Üzemeltetésre, kezelésre átadott e.</t>
  </si>
  <si>
    <t>2. Koncesszióba adott eszközök</t>
  </si>
  <si>
    <t>3. Vagyonkezelésbe adott eszközök</t>
  </si>
  <si>
    <t>4. Vagyonkezelésbe vett eszközök</t>
  </si>
  <si>
    <t>5. Üzem., k.átadott, v. vett eszközök</t>
  </si>
  <si>
    <t>IV. Üzemeltetésre, kezelésre (24+.+28)</t>
  </si>
  <si>
    <t>A) BEFEKTETETT ESZKÖZÖK ÖSSZESEN</t>
  </si>
  <si>
    <t xml:space="preserve">Módosított előirányzat </t>
  </si>
  <si>
    <t>Teljesítés</t>
  </si>
  <si>
    <t>2014. évi Vagyonkimutatás</t>
  </si>
  <si>
    <t>3. Bérkompenzáció (2013)</t>
  </si>
  <si>
    <t>4. E-útdíj</t>
  </si>
  <si>
    <t>2. Bérkompenzáció (2014)</t>
  </si>
  <si>
    <t>3. Szociális tűzifa támogatás</t>
  </si>
  <si>
    <t>Kiutalatlan támogatás</t>
  </si>
  <si>
    <t>Ing:Aktivált,Földterület,Fk.len, KNVT</t>
  </si>
  <si>
    <t>Ing:Aktivált,Földterület,Korl.fk.</t>
  </si>
  <si>
    <t>Ing:Aktivált,Földterület,Üzleti</t>
  </si>
  <si>
    <t>Ing:Aktivált,Egyéb telkek,Korl.fk.</t>
  </si>
  <si>
    <t>Ing:Aktivált,Egyéb telkek,Üzleti</t>
  </si>
  <si>
    <t>Ing:Aktivált,Egyéb épület,Korl.fk.</t>
  </si>
  <si>
    <t>Ing:Aktivált,Egyéb épület,Üzleti</t>
  </si>
  <si>
    <t>Ing:Aktivált,Ültetvény,Üzleti</t>
  </si>
  <si>
    <t>Ing:Aktivált,Erdő,Üzleti</t>
  </si>
  <si>
    <t>Ing:Aktivált,Egyéb építmény,Fk.len, KNVT</t>
  </si>
  <si>
    <t>Ing:Aktivált,Egyéb építmény,Korl.fk.</t>
  </si>
  <si>
    <t>Ing:Aktivált,Egyéb építmény,Üzleti</t>
  </si>
  <si>
    <t>Ing:Üzem,Egyéb telkek,Korl.fk.</t>
  </si>
  <si>
    <t>Ing:Üzem,Egyéb épület,Korl.fk.</t>
  </si>
  <si>
    <t>Ing:Üzem,Egyéb építmény,Fk.len, KNVT</t>
  </si>
  <si>
    <t>Ing:Üzem,Egyéb építmény,Korl.fk.</t>
  </si>
  <si>
    <t>Ing:Üzem,Egyéb építmény,Üzleti</t>
  </si>
  <si>
    <t>"Imm:Szellemi,""0""-ra,Aktivált,Korl.fk."</t>
  </si>
  <si>
    <t>Gép:Aktivált,Informatikai,Kisértékű</t>
  </si>
  <si>
    <t>Gép:Aktivált,Egyéb gép,Korl.fk.</t>
  </si>
  <si>
    <t>Gép:Aktivált,Kultúrális,Üzleti</t>
  </si>
  <si>
    <t>Gép:Üzem,Egyéb gép,Fk.len, KNVT</t>
  </si>
  <si>
    <t>"Gép:""0""-ra,Aktivált,Informatikai,Korl.fk."</t>
  </si>
  <si>
    <t>"Gép:""0""-ra,Aktivált,Informatikai,Üzleti"</t>
  </si>
  <si>
    <t>"Gép:""0""-ra,Aktivált,Egyéb gép,Fk.len, KNVT"</t>
  </si>
  <si>
    <t>"Gép:""0""-ra,Aktivált,Egyéb gép,Korl.fk."</t>
  </si>
  <si>
    <t>"Gép:""0""-ra,Aktivált,Egyéb gép,Üzleti"</t>
  </si>
  <si>
    <t>"Gép:""0""-ra,Aktivált,Járművek,Korl.fk."</t>
  </si>
  <si>
    <t>"Gép:""0""-ra,Üzem,Egyéb gép,Fk.len, NgSzKJ"</t>
  </si>
  <si>
    <t>"Gép:""0""-ra,Üzem,Egyéb gép,Korl.fk."</t>
  </si>
  <si>
    <t>2. Gépek, berendezések és felszerelések, járművek</t>
  </si>
  <si>
    <t>e Ft</t>
  </si>
  <si>
    <t>12.  meléklet</t>
  </si>
  <si>
    <t>Összeg</t>
  </si>
  <si>
    <t>Alaptevékenység költségvetési bevételei</t>
  </si>
  <si>
    <t>Alaptevékenység költségvetési kiadásai</t>
  </si>
  <si>
    <t>I. Alaptevékenység költségvetési egyenlege (=1-2)</t>
  </si>
  <si>
    <t>Alaptevékenység finanszírozási bevételei</t>
  </si>
  <si>
    <t>Alaptevékenység finanszírozási kiadásai</t>
  </si>
  <si>
    <t>II. Alaptevékenység finanszírozási egyenlege (=4-5)</t>
  </si>
  <si>
    <t>A) Alaptevékenység maradványa (=I+II)</t>
  </si>
  <si>
    <t>Vállalkozási tevékenység bevételei</t>
  </si>
  <si>
    <t>Vállalkozási tevékenység kiadásai</t>
  </si>
  <si>
    <t>III. Vállalkozási tevékenység költségvetési egyenlege (=8-9)</t>
  </si>
  <si>
    <t>Vállalkozási tevékenység finanszírozási bevételei</t>
  </si>
  <si>
    <t>Vállalkozási tevékenység finanszírozási kiadásai</t>
  </si>
  <si>
    <t>IV. Vállalkozási tevékenységfinanszírozási egyenlege (=11-12)</t>
  </si>
  <si>
    <t>B) Vállalkozási tevékenység maradványa (=III-IV)</t>
  </si>
  <si>
    <t>C) Összes maradvány (A+B)</t>
  </si>
  <si>
    <t>D) Alaptevékenység kötelezettségvállalással terhelt maradványa</t>
  </si>
  <si>
    <t>E) Alaptevékenység szabad maradványa (=A-D)</t>
  </si>
  <si>
    <t>F) Vállalkozási tevékenységet terhelő befizetési kötelezettség
(=Bx0,1)</t>
  </si>
  <si>
    <t>G) Vállalkozási tevékenység felhasználható maradványa (=B-F)</t>
  </si>
  <si>
    <t>Katolikus Egyház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</si>
</sst>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  <numFmt numFmtId="165" formatCode="#,##0.0"/>
    <numFmt numFmtId="166" formatCode="0.0"/>
    <numFmt numFmtId="167" formatCode="_-* #,##0\ _F_t_-;\-* #,##0\ _F_t_-;_-* &quot;-&quot;??\ _F_t_-;_-@_-"/>
  </numFmts>
  <fonts count="3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name val="Times New Roman"/>
      <family val="1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 CE"/>
      <charset val="238"/>
    </font>
    <font>
      <b/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7"/>
      </patternFill>
    </fill>
    <fill>
      <patternFill patternType="solid">
        <fgColor theme="0" tint="-0.249977111117893"/>
        <bgColor indexed="27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1" fillId="0" borderId="0"/>
    <xf numFmtId="0" fontId="10" fillId="0" borderId="0"/>
    <xf numFmtId="44" fontId="3" fillId="0" borderId="0" applyFont="0" applyFill="0" applyBorder="0" applyAlignment="0" applyProtection="0"/>
    <xf numFmtId="0" fontId="11" fillId="0" borderId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</cellStyleXfs>
  <cellXfs count="29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/>
    <xf numFmtId="0" fontId="10" fillId="0" borderId="0" xfId="3"/>
    <xf numFmtId="0" fontId="8" fillId="2" borderId="2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7" fillId="4" borderId="2" xfId="0" applyFont="1" applyFill="1" applyBorder="1"/>
    <xf numFmtId="0" fontId="7" fillId="4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vertical="top" wrapText="1"/>
    </xf>
    <xf numFmtId="44" fontId="16" fillId="3" borderId="4" xfId="4" applyFont="1" applyFill="1" applyBorder="1" applyAlignment="1">
      <alignment vertical="center" wrapText="1"/>
    </xf>
    <xf numFmtId="0" fontId="16" fillId="3" borderId="4" xfId="2" applyFont="1" applyFill="1" applyBorder="1" applyAlignment="1">
      <alignment vertical="center" wrapText="1"/>
    </xf>
    <xf numFmtId="0" fontId="16" fillId="3" borderId="3" xfId="0" applyFont="1" applyFill="1" applyBorder="1" applyAlignment="1">
      <alignment vertical="top" wrapText="1" shrinkToFit="1"/>
    </xf>
    <xf numFmtId="0" fontId="7" fillId="3" borderId="3" xfId="0" applyFont="1" applyFill="1" applyBorder="1" applyAlignment="1">
      <alignment horizontal="center" vertical="center"/>
    </xf>
    <xf numFmtId="0" fontId="12" fillId="0" borderId="1" xfId="3" applyFont="1" applyBorder="1"/>
    <xf numFmtId="0" fontId="12" fillId="0" borderId="2" xfId="3" applyFont="1" applyBorder="1" applyAlignment="1">
      <alignment wrapText="1"/>
    </xf>
    <xf numFmtId="0" fontId="12" fillId="0" borderId="2" xfId="3" applyFont="1" applyBorder="1"/>
    <xf numFmtId="0" fontId="6" fillId="0" borderId="1" xfId="3" applyFont="1" applyBorder="1"/>
    <xf numFmtId="0" fontId="6" fillId="0" borderId="2" xfId="3" applyFont="1" applyBorder="1"/>
    <xf numFmtId="0" fontId="12" fillId="0" borderId="2" xfId="3" applyFont="1" applyBorder="1" applyAlignment="1">
      <alignment horizontal="left" wrapText="1"/>
    </xf>
    <xf numFmtId="0" fontId="6" fillId="4" borderId="2" xfId="3" applyFont="1" applyFill="1" applyBorder="1"/>
    <xf numFmtId="0" fontId="12" fillId="0" borderId="2" xfId="3" applyFont="1" applyBorder="1" applyAlignment="1">
      <alignment horizontal="right"/>
    </xf>
    <xf numFmtId="0" fontId="6" fillId="5" borderId="2" xfId="3" applyFont="1" applyFill="1" applyBorder="1"/>
    <xf numFmtId="0" fontId="6" fillId="5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9" fillId="0" borderId="2" xfId="0" applyFont="1" applyBorder="1"/>
    <xf numFmtId="164" fontId="9" fillId="0" borderId="2" xfId="1" applyNumberFormat="1" applyFont="1" applyBorder="1"/>
    <xf numFmtId="164" fontId="7" fillId="4" borderId="2" xfId="1" applyNumberFormat="1" applyFont="1" applyFill="1" applyBorder="1"/>
    <xf numFmtId="164" fontId="9" fillId="4" borderId="2" xfId="1" applyNumberFormat="1" applyFont="1" applyFill="1" applyBorder="1"/>
    <xf numFmtId="164" fontId="7" fillId="5" borderId="2" xfId="1" applyNumberFormat="1" applyFont="1" applyFill="1" applyBorder="1"/>
    <xf numFmtId="164" fontId="16" fillId="3" borderId="3" xfId="1" applyNumberFormat="1" applyFont="1" applyFill="1" applyBorder="1" applyAlignment="1">
      <alignment horizontal="right" vertical="center" wrapText="1"/>
    </xf>
    <xf numFmtId="164" fontId="14" fillId="3" borderId="3" xfId="1" applyNumberFormat="1" applyFont="1" applyFill="1" applyBorder="1" applyAlignment="1">
      <alignment horizontal="right" vertical="center" wrapText="1"/>
    </xf>
    <xf numFmtId="164" fontId="12" fillId="3" borderId="3" xfId="1" applyNumberFormat="1" applyFont="1" applyFill="1" applyBorder="1" applyAlignment="1">
      <alignment horizontal="right" vertical="center" wrapText="1"/>
    </xf>
    <xf numFmtId="164" fontId="6" fillId="3" borderId="3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12" fillId="3" borderId="3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6" fillId="5" borderId="2" xfId="3" applyFont="1" applyFill="1" applyBorder="1" applyAlignment="1">
      <alignment horizontal="left"/>
    </xf>
    <xf numFmtId="0" fontId="12" fillId="3" borderId="2" xfId="3" applyFont="1" applyFill="1" applyBorder="1" applyAlignment="1">
      <alignment horizontal="left"/>
    </xf>
    <xf numFmtId="0" fontId="6" fillId="2" borderId="2" xfId="3" applyFont="1" applyFill="1" applyBorder="1" applyAlignment="1">
      <alignment horizontal="left"/>
    </xf>
    <xf numFmtId="3" fontId="12" fillId="0" borderId="2" xfId="3" applyNumberFormat="1" applyFont="1" applyBorder="1" applyAlignment="1">
      <alignment horizontal="right"/>
    </xf>
    <xf numFmtId="0" fontId="12" fillId="0" borderId="2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3" fontId="6" fillId="2" borderId="2" xfId="3" applyNumberFormat="1" applyFont="1" applyFill="1" applyBorder="1" applyAlignment="1">
      <alignment horizontal="right"/>
    </xf>
    <xf numFmtId="3" fontId="12" fillId="3" borderId="2" xfId="3" applyNumberFormat="1" applyFont="1" applyFill="1" applyBorder="1" applyAlignment="1">
      <alignment horizontal="right"/>
    </xf>
    <xf numFmtId="0" fontId="6" fillId="0" borderId="2" xfId="3" applyFont="1" applyBorder="1" applyAlignment="1">
      <alignment horizontal="left"/>
    </xf>
    <xf numFmtId="0" fontId="12" fillId="3" borderId="2" xfId="3" applyFont="1" applyFill="1" applyBorder="1" applyAlignment="1">
      <alignment horizontal="right"/>
    </xf>
    <xf numFmtId="0" fontId="6" fillId="0" borderId="2" xfId="3" applyFont="1" applyBorder="1" applyAlignment="1">
      <alignment horizontal="right"/>
    </xf>
    <xf numFmtId="0" fontId="6" fillId="0" borderId="2" xfId="0" applyFont="1" applyBorder="1" applyAlignment="1">
      <alignment horizontal="right" vertical="top" wrapText="1"/>
    </xf>
    <xf numFmtId="0" fontId="6" fillId="5" borderId="6" xfId="3" applyFont="1" applyFill="1" applyBorder="1" applyAlignment="1">
      <alignment horizontal="right"/>
    </xf>
    <xf numFmtId="0" fontId="6" fillId="4" borderId="2" xfId="3" applyFont="1" applyFill="1" applyBorder="1" applyAlignment="1">
      <alignment horizontal="right"/>
    </xf>
    <xf numFmtId="164" fontId="12" fillId="0" borderId="2" xfId="1" applyNumberFormat="1" applyFont="1" applyBorder="1"/>
    <xf numFmtId="0" fontId="12" fillId="0" borderId="2" xfId="3" applyFont="1" applyBorder="1" applyAlignment="1">
      <alignment horizontal="center"/>
    </xf>
    <xf numFmtId="164" fontId="17" fillId="3" borderId="3" xfId="1" applyNumberFormat="1" applyFont="1" applyFill="1" applyBorder="1" applyAlignment="1">
      <alignment horizontal="right" vertical="center" wrapText="1"/>
    </xf>
    <xf numFmtId="164" fontId="18" fillId="3" borderId="3" xfId="1" applyNumberFormat="1" applyFont="1" applyFill="1" applyBorder="1" applyAlignment="1">
      <alignment horizontal="right" vertical="center" wrapText="1"/>
    </xf>
    <xf numFmtId="164" fontId="19" fillId="3" borderId="3" xfId="1" applyNumberFormat="1" applyFont="1" applyFill="1" applyBorder="1" applyAlignment="1">
      <alignment horizontal="right" vertical="center" wrapText="1"/>
    </xf>
    <xf numFmtId="3" fontId="20" fillId="3" borderId="3" xfId="0" applyNumberFormat="1" applyFont="1" applyFill="1" applyBorder="1" applyAlignment="1">
      <alignment horizontal="right" vertical="center" wrapText="1"/>
    </xf>
    <xf numFmtId="3" fontId="19" fillId="3" borderId="3" xfId="0" applyNumberFormat="1" applyFont="1" applyFill="1" applyBorder="1" applyAlignment="1">
      <alignment horizontal="right" vertical="center" wrapText="1"/>
    </xf>
    <xf numFmtId="3" fontId="12" fillId="0" borderId="2" xfId="3" applyNumberFormat="1" applyFont="1" applyBorder="1" applyAlignment="1">
      <alignment horizontal="center"/>
    </xf>
    <xf numFmtId="3" fontId="12" fillId="0" borderId="2" xfId="3" applyNumberFormat="1" applyFont="1" applyBorder="1" applyAlignment="1"/>
    <xf numFmtId="0" fontId="12" fillId="0" borderId="6" xfId="3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3" fontId="16" fillId="0" borderId="2" xfId="0" applyNumberFormat="1" applyFont="1" applyBorder="1"/>
    <xf numFmtId="0" fontId="9" fillId="0" borderId="0" xfId="0" applyFont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vertical="center"/>
    </xf>
    <xf numFmtId="3" fontId="14" fillId="4" borderId="2" xfId="0" applyNumberFormat="1" applyFont="1" applyFill="1" applyBorder="1"/>
    <xf numFmtId="0" fontId="7" fillId="0" borderId="0" xfId="0" applyFont="1"/>
    <xf numFmtId="3" fontId="17" fillId="0" borderId="2" xfId="0" applyNumberFormat="1" applyFont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3" fontId="25" fillId="6" borderId="2" xfId="1" applyNumberFormat="1" applyFont="1" applyFill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0" fontId="16" fillId="0" borderId="2" xfId="0" applyFont="1" applyBorder="1"/>
    <xf numFmtId="0" fontId="24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166" fontId="4" fillId="0" borderId="2" xfId="1" applyNumberFormat="1" applyFont="1" applyBorder="1" applyAlignment="1">
      <alignment horizontal="right" vertical="center" wrapText="1"/>
    </xf>
    <xf numFmtId="3" fontId="25" fillId="0" borderId="2" xfId="1" applyNumberFormat="1" applyFont="1" applyBorder="1" applyAlignment="1">
      <alignment horizontal="right" vertical="center" wrapText="1"/>
    </xf>
    <xf numFmtId="1" fontId="4" fillId="0" borderId="2" xfId="1" applyNumberFormat="1" applyFont="1" applyBorder="1" applyAlignment="1">
      <alignment horizontal="right" vertical="center" wrapText="1"/>
    </xf>
    <xf numFmtId="1" fontId="25" fillId="0" borderId="2" xfId="1" applyNumberFormat="1" applyFont="1" applyBorder="1" applyAlignment="1">
      <alignment horizontal="right" vertical="center" wrapText="1"/>
    </xf>
    <xf numFmtId="0" fontId="26" fillId="4" borderId="2" xfId="0" applyFont="1" applyFill="1" applyBorder="1" applyAlignment="1">
      <alignment vertical="center" wrapText="1"/>
    </xf>
    <xf numFmtId="3" fontId="25" fillId="4" borderId="2" xfId="1" applyNumberFormat="1" applyFont="1" applyFill="1" applyBorder="1" applyAlignment="1">
      <alignment horizontal="right" vertical="center" wrapText="1"/>
    </xf>
    <xf numFmtId="165" fontId="25" fillId="4" borderId="2" xfId="1" applyNumberFormat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vertical="center" wrapText="1"/>
    </xf>
    <xf numFmtId="3" fontId="25" fillId="4" borderId="2" xfId="1" applyNumberFormat="1" applyFont="1" applyFill="1" applyBorder="1" applyAlignment="1">
      <alignment horizontal="right" vertical="top" wrapText="1"/>
    </xf>
    <xf numFmtId="165" fontId="25" fillId="4" borderId="2" xfId="1" applyNumberFormat="1" applyFont="1" applyFill="1" applyBorder="1" applyAlignment="1">
      <alignment horizontal="right" vertical="top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5" fillId="7" borderId="2" xfId="5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top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/>
    <xf numFmtId="0" fontId="5" fillId="0" borderId="2" xfId="3" applyFont="1" applyBorder="1"/>
    <xf numFmtId="0" fontId="5" fillId="3" borderId="2" xfId="3" applyFont="1" applyFill="1" applyBorder="1" applyAlignment="1">
      <alignment horizontal="left"/>
    </xf>
    <xf numFmtId="0" fontId="22" fillId="0" borderId="2" xfId="3" applyFont="1" applyBorder="1"/>
    <xf numFmtId="0" fontId="5" fillId="4" borderId="2" xfId="0" applyFont="1" applyFill="1" applyBorder="1" applyAlignment="1">
      <alignment horizontal="center" vertical="center"/>
    </xf>
    <xf numFmtId="0" fontId="22" fillId="4" borderId="2" xfId="5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/>
    <xf numFmtId="0" fontId="4" fillId="3" borderId="3" xfId="0" applyFont="1" applyFill="1" applyBorder="1" applyAlignment="1">
      <alignment vertical="top" wrapText="1"/>
    </xf>
    <xf numFmtId="0" fontId="5" fillId="0" borderId="7" xfId="0" applyFont="1" applyBorder="1" applyAlignment="1">
      <alignment horizontal="center" vertical="center"/>
    </xf>
    <xf numFmtId="0" fontId="22" fillId="4" borderId="2" xfId="0" applyFont="1" applyFill="1" applyBorder="1" applyAlignment="1">
      <alignment horizontal="right" vertical="center"/>
    </xf>
    <xf numFmtId="0" fontId="22" fillId="4" borderId="2" xfId="0" applyFont="1" applyFill="1" applyBorder="1"/>
    <xf numFmtId="0" fontId="0" fillId="0" borderId="2" xfId="0" applyBorder="1"/>
    <xf numFmtId="3" fontId="6" fillId="8" borderId="19" xfId="2" applyNumberFormat="1" applyFont="1" applyFill="1" applyBorder="1" applyAlignment="1">
      <alignment horizontal="center" vertical="center" wrapText="1"/>
    </xf>
    <xf numFmtId="3" fontId="6" fillId="8" borderId="20" xfId="2" applyNumberFormat="1" applyFont="1" applyFill="1" applyBorder="1" applyAlignment="1">
      <alignment horizontal="center" vertical="center" wrapText="1"/>
    </xf>
    <xf numFmtId="44" fontId="22" fillId="0" borderId="4" xfId="4" applyFont="1" applyBorder="1" applyAlignment="1">
      <alignment vertical="center"/>
    </xf>
    <xf numFmtId="3" fontId="12" fillId="0" borderId="4" xfId="2" applyNumberFormat="1" applyFont="1" applyFill="1" applyBorder="1" applyAlignment="1">
      <alignment vertical="center"/>
    </xf>
    <xf numFmtId="0" fontId="5" fillId="0" borderId="4" xfId="2" applyFont="1" applyBorder="1" applyAlignment="1">
      <alignment vertical="center"/>
    </xf>
    <xf numFmtId="4" fontId="12" fillId="0" borderId="4" xfId="2" applyNumberFormat="1" applyFont="1" applyFill="1" applyBorder="1" applyAlignment="1">
      <alignment vertical="center"/>
    </xf>
    <xf numFmtId="0" fontId="22" fillId="0" borderId="4" xfId="2" applyFont="1" applyBorder="1" applyAlignment="1">
      <alignment vertical="center" wrapText="1"/>
    </xf>
    <xf numFmtId="3" fontId="12" fillId="0" borderId="4" xfId="2" applyNumberFormat="1" applyFont="1" applyBorder="1" applyAlignment="1">
      <alignment vertical="center"/>
    </xf>
    <xf numFmtId="3" fontId="12" fillId="0" borderId="4" xfId="2" applyNumberFormat="1" applyFont="1" applyFill="1" applyBorder="1" applyAlignment="1">
      <alignment horizontal="right" vertical="center"/>
    </xf>
    <xf numFmtId="0" fontId="5" fillId="0" borderId="4" xfId="2" applyFont="1" applyBorder="1" applyAlignment="1">
      <alignment vertical="center" wrapText="1"/>
    </xf>
    <xf numFmtId="0" fontId="22" fillId="8" borderId="4" xfId="2" applyFont="1" applyFill="1" applyBorder="1" applyAlignment="1">
      <alignment vertical="center"/>
    </xf>
    <xf numFmtId="3" fontId="6" fillId="8" borderId="4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" fontId="12" fillId="0" borderId="2" xfId="0" applyNumberFormat="1" applyFont="1" applyBorder="1"/>
    <xf numFmtId="0" fontId="9" fillId="0" borderId="2" xfId="0" applyFont="1" applyBorder="1" applyAlignment="1">
      <alignment wrapText="1"/>
    </xf>
    <xf numFmtId="0" fontId="22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3" fontId="6" fillId="2" borderId="2" xfId="0" applyNumberFormat="1" applyFont="1" applyFill="1" applyBorder="1"/>
    <xf numFmtId="0" fontId="22" fillId="5" borderId="21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167" fontId="22" fillId="5" borderId="22" xfId="6" applyNumberFormat="1" applyFont="1" applyFill="1" applyBorder="1" applyAlignment="1">
      <alignment horizontal="center" vertical="center"/>
    </xf>
    <xf numFmtId="167" fontId="22" fillId="5" borderId="23" xfId="6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" fontId="5" fillId="0" borderId="1" xfId="6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1" fontId="5" fillId="0" borderId="2" xfId="6" applyNumberFormat="1" applyFont="1" applyBorder="1" applyAlignment="1">
      <alignment horizontal="right" vertical="center"/>
    </xf>
    <xf numFmtId="1" fontId="5" fillId="0" borderId="24" xfId="6" applyNumberFormat="1" applyFont="1" applyBorder="1" applyAlignment="1">
      <alignment horizontal="right" vertical="center"/>
    </xf>
    <xf numFmtId="0" fontId="22" fillId="0" borderId="8" xfId="0" applyFont="1" applyBorder="1"/>
    <xf numFmtId="1" fontId="22" fillId="0" borderId="2" xfId="6" applyNumberFormat="1" applyFont="1" applyBorder="1" applyAlignment="1">
      <alignment horizontal="right" vertical="center"/>
    </xf>
    <xf numFmtId="0" fontId="5" fillId="0" borderId="8" xfId="0" applyFont="1" applyBorder="1"/>
    <xf numFmtId="1" fontId="22" fillId="0" borderId="24" xfId="6" applyNumberFormat="1" applyFont="1" applyBorder="1" applyAlignment="1">
      <alignment horizontal="right" vertical="center"/>
    </xf>
    <xf numFmtId="0" fontId="22" fillId="0" borderId="8" xfId="0" applyFont="1" applyBorder="1" applyAlignment="1">
      <alignment wrapText="1"/>
    </xf>
    <xf numFmtId="1" fontId="0" fillId="0" borderId="0" xfId="0" applyNumberFormat="1"/>
    <xf numFmtId="0" fontId="5" fillId="0" borderId="5" xfId="0" applyFont="1" applyBorder="1" applyAlignment="1">
      <alignment horizontal="center" vertical="center"/>
    </xf>
    <xf numFmtId="0" fontId="22" fillId="0" borderId="11" xfId="0" applyFont="1" applyBorder="1"/>
    <xf numFmtId="1" fontId="22" fillId="0" borderId="6" xfId="6" applyNumberFormat="1" applyFont="1" applyBorder="1" applyAlignment="1">
      <alignment horizontal="right" vertical="center"/>
    </xf>
    <xf numFmtId="1" fontId="22" fillId="0" borderId="25" xfId="6" applyNumberFormat="1" applyFont="1" applyBorder="1" applyAlignment="1">
      <alignment horizontal="right" vertical="center"/>
    </xf>
    <xf numFmtId="0" fontId="5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left" vertical="center"/>
    </xf>
    <xf numFmtId="1" fontId="22" fillId="5" borderId="22" xfId="6" applyNumberFormat="1" applyFont="1" applyFill="1" applyBorder="1" applyAlignment="1">
      <alignment horizontal="right" vertical="center"/>
    </xf>
    <xf numFmtId="1" fontId="22" fillId="5" borderId="23" xfId="6" applyNumberFormat="1" applyFont="1" applyFill="1" applyBorder="1" applyAlignment="1">
      <alignment horizontal="right" vertical="center"/>
    </xf>
    <xf numFmtId="0" fontId="22" fillId="5" borderId="27" xfId="0" applyFont="1" applyFill="1" applyBorder="1" applyAlignment="1">
      <alignment horizontal="center"/>
    </xf>
    <xf numFmtId="167" fontId="22" fillId="5" borderId="22" xfId="6" applyNumberFormat="1" applyFont="1" applyFill="1" applyBorder="1" applyAlignment="1">
      <alignment horizontal="right" vertical="center"/>
    </xf>
    <xf numFmtId="167" fontId="22" fillId="5" borderId="23" xfId="6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6" applyNumberFormat="1" applyFont="1" applyBorder="1" applyAlignment="1">
      <alignment horizontal="right" vertical="center"/>
    </xf>
    <xf numFmtId="0" fontId="5" fillId="0" borderId="2" xfId="6" applyNumberFormat="1" applyFont="1" applyBorder="1" applyAlignment="1">
      <alignment horizontal="right" vertical="center"/>
    </xf>
    <xf numFmtId="0" fontId="5" fillId="0" borderId="24" xfId="6" applyNumberFormat="1" applyFont="1" applyBorder="1" applyAlignment="1">
      <alignment horizontal="right" vertical="center"/>
    </xf>
    <xf numFmtId="0" fontId="22" fillId="0" borderId="2" xfId="6" applyNumberFormat="1" applyFont="1" applyBorder="1" applyAlignment="1">
      <alignment horizontal="right" vertical="center"/>
    </xf>
    <xf numFmtId="0" fontId="22" fillId="0" borderId="24" xfId="6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0" borderId="0" xfId="0" applyNumberFormat="1"/>
    <xf numFmtId="0" fontId="22" fillId="0" borderId="6" xfId="6" applyNumberFormat="1" applyFont="1" applyBorder="1" applyAlignment="1">
      <alignment horizontal="right" vertical="center"/>
    </xf>
    <xf numFmtId="0" fontId="22" fillId="0" borderId="25" xfId="6" applyNumberFormat="1" applyFont="1" applyBorder="1" applyAlignment="1">
      <alignment horizontal="right" vertical="center"/>
    </xf>
    <xf numFmtId="0" fontId="22" fillId="5" borderId="22" xfId="6" applyNumberFormat="1" applyFont="1" applyFill="1" applyBorder="1" applyAlignment="1">
      <alignment horizontal="right" vertical="center"/>
    </xf>
    <xf numFmtId="0" fontId="22" fillId="5" borderId="23" xfId="6" applyNumberFormat="1" applyFont="1" applyFill="1" applyBorder="1" applyAlignment="1">
      <alignment horizontal="right" vertical="center"/>
    </xf>
    <xf numFmtId="0" fontId="2" fillId="0" borderId="0" xfId="9"/>
    <xf numFmtId="0" fontId="29" fillId="0" borderId="0" xfId="9" applyFont="1"/>
    <xf numFmtId="0" fontId="30" fillId="0" borderId="30" xfId="9" applyFont="1" applyBorder="1" applyAlignment="1">
      <alignment horizontal="center" vertical="center" wrapText="1"/>
    </xf>
    <xf numFmtId="0" fontId="31" fillId="0" borderId="30" xfId="9" applyFont="1" applyBorder="1" applyAlignment="1">
      <alignment wrapText="1"/>
    </xf>
    <xf numFmtId="0" fontId="30" fillId="4" borderId="30" xfId="9" applyFont="1" applyFill="1" applyBorder="1" applyAlignment="1">
      <alignment wrapText="1"/>
    </xf>
    <xf numFmtId="0" fontId="30" fillId="4" borderId="30" xfId="9" applyFont="1" applyFill="1" applyBorder="1" applyAlignment="1">
      <alignment horizontal="right" wrapText="1"/>
    </xf>
    <xf numFmtId="0" fontId="10" fillId="0" borderId="2" xfId="3" applyBorder="1"/>
    <xf numFmtId="0" fontId="22" fillId="3" borderId="28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12" fillId="0" borderId="2" xfId="3" applyFont="1" applyBorder="1" applyAlignment="1">
      <alignment horizontal="center"/>
    </xf>
    <xf numFmtId="0" fontId="6" fillId="5" borderId="2" xfId="3" applyFont="1" applyFill="1" applyBorder="1" applyAlignment="1">
      <alignment horizontal="left"/>
    </xf>
    <xf numFmtId="0" fontId="6" fillId="2" borderId="2" xfId="3" applyFont="1" applyFill="1" applyBorder="1" applyAlignment="1">
      <alignment horizontal="left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6" fillId="0" borderId="6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12" fillId="2" borderId="2" xfId="3" applyFont="1" applyFill="1" applyBorder="1" applyAlignment="1">
      <alignment horizontal="left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3" fontId="25" fillId="4" borderId="7" xfId="1" applyNumberFormat="1" applyFont="1" applyFill="1" applyBorder="1" applyAlignment="1">
      <alignment horizontal="right" vertical="center" wrapText="1"/>
    </xf>
    <xf numFmtId="3" fontId="25" fillId="4" borderId="12" xfId="1" applyNumberFormat="1" applyFont="1" applyFill="1" applyBorder="1" applyAlignment="1">
      <alignment horizontal="right" vertical="center" wrapText="1"/>
    </xf>
    <xf numFmtId="3" fontId="25" fillId="4" borderId="8" xfId="1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8" borderId="18" xfId="2" applyFont="1" applyFill="1" applyBorder="1" applyAlignment="1">
      <alignment horizontal="center" vertical="center"/>
    </xf>
    <xf numFmtId="0" fontId="1" fillId="0" borderId="0" xfId="9" applyFont="1"/>
    <xf numFmtId="0" fontId="17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3" fontId="33" fillId="6" borderId="2" xfId="1" applyNumberFormat="1" applyFont="1" applyFill="1" applyBorder="1" applyAlignment="1">
      <alignment horizontal="right" vertical="center" wrapText="1"/>
    </xf>
    <xf numFmtId="3" fontId="34" fillId="0" borderId="2" xfId="1" applyNumberFormat="1" applyFont="1" applyBorder="1" applyAlignment="1">
      <alignment horizontal="right" vertical="center" wrapText="1"/>
    </xf>
    <xf numFmtId="0" fontId="35" fillId="0" borderId="0" xfId="0" applyFont="1"/>
    <xf numFmtId="0" fontId="6" fillId="8" borderId="31" xfId="2" applyFont="1" applyFill="1" applyBorder="1" applyAlignment="1">
      <alignment horizontal="center" vertical="center"/>
    </xf>
    <xf numFmtId="3" fontId="6" fillId="8" borderId="2" xfId="2" applyNumberFormat="1" applyFont="1" applyFill="1" applyBorder="1" applyAlignment="1">
      <alignment horizontal="center" vertical="center"/>
    </xf>
    <xf numFmtId="3" fontId="6" fillId="8" borderId="32" xfId="2" applyNumberFormat="1" applyFont="1" applyFill="1" applyBorder="1" applyAlignment="1">
      <alignment horizontal="center" vertical="center" wrapText="1"/>
    </xf>
    <xf numFmtId="3" fontId="12" fillId="0" borderId="17" xfId="2" applyNumberFormat="1" applyFont="1" applyFill="1" applyBorder="1" applyAlignment="1">
      <alignment vertical="center"/>
    </xf>
    <xf numFmtId="3" fontId="6" fillId="0" borderId="17" xfId="2" applyNumberFormat="1" applyFont="1" applyFill="1" applyBorder="1" applyAlignment="1">
      <alignment vertical="center"/>
    </xf>
    <xf numFmtId="3" fontId="6" fillId="9" borderId="17" xfId="2" applyNumberFormat="1" applyFont="1" applyFill="1" applyBorder="1" applyAlignment="1">
      <alignment vertical="center"/>
    </xf>
    <xf numFmtId="0" fontId="36" fillId="5" borderId="2" xfId="0" applyFont="1" applyFill="1" applyBorder="1"/>
    <xf numFmtId="3" fontId="22" fillId="8" borderId="2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1" fillId="0" borderId="30" xfId="0" applyFont="1" applyBorder="1" applyAlignment="1">
      <alignment wrapText="1"/>
    </xf>
    <xf numFmtId="0" fontId="31" fillId="5" borderId="30" xfId="0" applyFont="1" applyFill="1" applyBorder="1" applyAlignment="1">
      <alignment wrapText="1"/>
    </xf>
    <xf numFmtId="0" fontId="30" fillId="5" borderId="30" xfId="0" applyFont="1" applyFill="1" applyBorder="1" applyAlignment="1">
      <alignment horizontal="right" wrapText="1"/>
    </xf>
    <xf numFmtId="0" fontId="30" fillId="5" borderId="30" xfId="0" applyFont="1" applyFill="1" applyBorder="1" applyAlignment="1">
      <alignment wrapText="1"/>
    </xf>
    <xf numFmtId="0" fontId="22" fillId="5" borderId="23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1" xfId="0" applyFont="1" applyBorder="1"/>
    <xf numFmtId="167" fontId="5" fillId="0" borderId="34" xfId="6" applyNumberFormat="1" applyFont="1" applyBorder="1"/>
    <xf numFmtId="0" fontId="5" fillId="0" borderId="35" xfId="0" applyFont="1" applyBorder="1"/>
    <xf numFmtId="167" fontId="5" fillId="0" borderId="25" xfId="6" applyNumberFormat="1" applyFont="1" applyBorder="1"/>
    <xf numFmtId="0" fontId="22" fillId="0" borderId="21" xfId="0" applyFont="1" applyBorder="1"/>
    <xf numFmtId="0" fontId="22" fillId="0" borderId="22" xfId="0" applyFont="1" applyBorder="1"/>
    <xf numFmtId="167" fontId="22" fillId="0" borderId="23" xfId="6" applyNumberFormat="1" applyFont="1" applyBorder="1"/>
    <xf numFmtId="0" fontId="22" fillId="0" borderId="36" xfId="0" applyFont="1" applyBorder="1"/>
    <xf numFmtId="0" fontId="22" fillId="0" borderId="37" xfId="0" applyFont="1" applyBorder="1"/>
    <xf numFmtId="167" fontId="22" fillId="0" borderId="38" xfId="6" applyNumberFormat="1" applyFont="1" applyBorder="1"/>
    <xf numFmtId="0" fontId="22" fillId="5" borderId="36" xfId="0" applyFont="1" applyFill="1" applyBorder="1"/>
    <xf numFmtId="0" fontId="22" fillId="5" borderId="37" xfId="0" applyFont="1" applyFill="1" applyBorder="1"/>
    <xf numFmtId="167" fontId="22" fillId="5" borderId="38" xfId="6" applyNumberFormat="1" applyFont="1" applyFill="1" applyBorder="1"/>
    <xf numFmtId="0" fontId="22" fillId="0" borderId="13" xfId="0" applyFont="1" applyFill="1" applyBorder="1"/>
    <xf numFmtId="0" fontId="22" fillId="0" borderId="21" xfId="0" applyFont="1" applyFill="1" applyBorder="1"/>
    <xf numFmtId="167" fontId="5" fillId="0" borderId="23" xfId="6" applyNumberFormat="1" applyFont="1" applyBorder="1"/>
    <xf numFmtId="0" fontId="22" fillId="0" borderId="39" xfId="0" applyFont="1" applyFill="1" applyBorder="1"/>
    <xf numFmtId="0" fontId="22" fillId="0" borderId="40" xfId="0" applyFont="1" applyFill="1" applyBorder="1"/>
    <xf numFmtId="167" fontId="5" fillId="0" borderId="41" xfId="6" applyNumberFormat="1" applyFont="1" applyBorder="1"/>
    <xf numFmtId="0" fontId="22" fillId="0" borderId="21" xfId="0" applyFont="1" applyFill="1" applyBorder="1" applyAlignment="1">
      <alignment wrapText="1"/>
    </xf>
    <xf numFmtId="0" fontId="22" fillId="5" borderId="42" xfId="0" applyFont="1" applyFill="1" applyBorder="1"/>
    <xf numFmtId="167" fontId="5" fillId="5" borderId="38" xfId="6" applyNumberFormat="1" applyFont="1" applyFill="1" applyBorder="1"/>
  </cellXfs>
  <cellStyles count="11">
    <cellStyle name="Ezres" xfId="1" builtinId="3"/>
    <cellStyle name="Ezres 2" xfId="6"/>
    <cellStyle name="Ezres 3" xfId="7"/>
    <cellStyle name="Ezres 4" xfId="8"/>
    <cellStyle name="Normál" xfId="0" builtinId="0"/>
    <cellStyle name="Normál 2" xfId="9"/>
    <cellStyle name="Normál_  3   _2010.évi állami" xfId="2"/>
    <cellStyle name="Normál_intézményi" xfId="3"/>
    <cellStyle name="Normál_Munka1" xfId="5"/>
    <cellStyle name="Pénznem" xfId="4" builtinId="4"/>
    <cellStyle name="Pénznem 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view="pageLayout" zoomScaleNormal="100" workbookViewId="0">
      <selection activeCell="D43" sqref="D43"/>
    </sheetView>
  </sheetViews>
  <sheetFormatPr defaultRowHeight="12.75"/>
  <cols>
    <col min="1" max="1" width="8.28515625" customWidth="1"/>
    <col min="2" max="2" width="46.85546875" customWidth="1"/>
    <col min="3" max="4" width="15.7109375" customWidth="1"/>
    <col min="257" max="257" width="8.28515625" customWidth="1"/>
    <col min="258" max="258" width="46.85546875" customWidth="1"/>
    <col min="259" max="260" width="15.7109375" customWidth="1"/>
    <col min="513" max="513" width="8.28515625" customWidth="1"/>
    <col min="514" max="514" width="46.85546875" customWidth="1"/>
    <col min="515" max="516" width="15.7109375" customWidth="1"/>
    <col min="769" max="769" width="8.28515625" customWidth="1"/>
    <col min="770" max="770" width="46.85546875" customWidth="1"/>
    <col min="771" max="772" width="15.7109375" customWidth="1"/>
    <col min="1025" max="1025" width="8.28515625" customWidth="1"/>
    <col min="1026" max="1026" width="46.85546875" customWidth="1"/>
    <col min="1027" max="1028" width="15.7109375" customWidth="1"/>
    <col min="1281" max="1281" width="8.28515625" customWidth="1"/>
    <col min="1282" max="1282" width="46.85546875" customWidth="1"/>
    <col min="1283" max="1284" width="15.7109375" customWidth="1"/>
    <col min="1537" max="1537" width="8.28515625" customWidth="1"/>
    <col min="1538" max="1538" width="46.85546875" customWidth="1"/>
    <col min="1539" max="1540" width="15.7109375" customWidth="1"/>
    <col min="1793" max="1793" width="8.28515625" customWidth="1"/>
    <col min="1794" max="1794" width="46.85546875" customWidth="1"/>
    <col min="1795" max="1796" width="15.7109375" customWidth="1"/>
    <col min="2049" max="2049" width="8.28515625" customWidth="1"/>
    <col min="2050" max="2050" width="46.85546875" customWidth="1"/>
    <col min="2051" max="2052" width="15.7109375" customWidth="1"/>
    <col min="2305" max="2305" width="8.28515625" customWidth="1"/>
    <col min="2306" max="2306" width="46.85546875" customWidth="1"/>
    <col min="2307" max="2308" width="15.7109375" customWidth="1"/>
    <col min="2561" max="2561" width="8.28515625" customWidth="1"/>
    <col min="2562" max="2562" width="46.85546875" customWidth="1"/>
    <col min="2563" max="2564" width="15.7109375" customWidth="1"/>
    <col min="2817" max="2817" width="8.28515625" customWidth="1"/>
    <col min="2818" max="2818" width="46.85546875" customWidth="1"/>
    <col min="2819" max="2820" width="15.7109375" customWidth="1"/>
    <col min="3073" max="3073" width="8.28515625" customWidth="1"/>
    <col min="3074" max="3074" width="46.85546875" customWidth="1"/>
    <col min="3075" max="3076" width="15.7109375" customWidth="1"/>
    <col min="3329" max="3329" width="8.28515625" customWidth="1"/>
    <col min="3330" max="3330" width="46.85546875" customWidth="1"/>
    <col min="3331" max="3332" width="15.7109375" customWidth="1"/>
    <col min="3585" max="3585" width="8.28515625" customWidth="1"/>
    <col min="3586" max="3586" width="46.85546875" customWidth="1"/>
    <col min="3587" max="3588" width="15.7109375" customWidth="1"/>
    <col min="3841" max="3841" width="8.28515625" customWidth="1"/>
    <col min="3842" max="3842" width="46.85546875" customWidth="1"/>
    <col min="3843" max="3844" width="15.7109375" customWidth="1"/>
    <col min="4097" max="4097" width="8.28515625" customWidth="1"/>
    <col min="4098" max="4098" width="46.85546875" customWidth="1"/>
    <col min="4099" max="4100" width="15.7109375" customWidth="1"/>
    <col min="4353" max="4353" width="8.28515625" customWidth="1"/>
    <col min="4354" max="4354" width="46.85546875" customWidth="1"/>
    <col min="4355" max="4356" width="15.7109375" customWidth="1"/>
    <col min="4609" max="4609" width="8.28515625" customWidth="1"/>
    <col min="4610" max="4610" width="46.85546875" customWidth="1"/>
    <col min="4611" max="4612" width="15.7109375" customWidth="1"/>
    <col min="4865" max="4865" width="8.28515625" customWidth="1"/>
    <col min="4866" max="4866" width="46.85546875" customWidth="1"/>
    <col min="4867" max="4868" width="15.7109375" customWidth="1"/>
    <col min="5121" max="5121" width="8.28515625" customWidth="1"/>
    <col min="5122" max="5122" width="46.85546875" customWidth="1"/>
    <col min="5123" max="5124" width="15.7109375" customWidth="1"/>
    <col min="5377" max="5377" width="8.28515625" customWidth="1"/>
    <col min="5378" max="5378" width="46.85546875" customWidth="1"/>
    <col min="5379" max="5380" width="15.7109375" customWidth="1"/>
    <col min="5633" max="5633" width="8.28515625" customWidth="1"/>
    <col min="5634" max="5634" width="46.85546875" customWidth="1"/>
    <col min="5635" max="5636" width="15.7109375" customWidth="1"/>
    <col min="5889" max="5889" width="8.28515625" customWidth="1"/>
    <col min="5890" max="5890" width="46.85546875" customWidth="1"/>
    <col min="5891" max="5892" width="15.7109375" customWidth="1"/>
    <col min="6145" max="6145" width="8.28515625" customWidth="1"/>
    <col min="6146" max="6146" width="46.85546875" customWidth="1"/>
    <col min="6147" max="6148" width="15.7109375" customWidth="1"/>
    <col min="6401" max="6401" width="8.28515625" customWidth="1"/>
    <col min="6402" max="6402" width="46.85546875" customWidth="1"/>
    <col min="6403" max="6404" width="15.7109375" customWidth="1"/>
    <col min="6657" max="6657" width="8.28515625" customWidth="1"/>
    <col min="6658" max="6658" width="46.85546875" customWidth="1"/>
    <col min="6659" max="6660" width="15.7109375" customWidth="1"/>
    <col min="6913" max="6913" width="8.28515625" customWidth="1"/>
    <col min="6914" max="6914" width="46.85546875" customWidth="1"/>
    <col min="6915" max="6916" width="15.7109375" customWidth="1"/>
    <col min="7169" max="7169" width="8.28515625" customWidth="1"/>
    <col min="7170" max="7170" width="46.85546875" customWidth="1"/>
    <col min="7171" max="7172" width="15.7109375" customWidth="1"/>
    <col min="7425" max="7425" width="8.28515625" customWidth="1"/>
    <col min="7426" max="7426" width="46.85546875" customWidth="1"/>
    <col min="7427" max="7428" width="15.7109375" customWidth="1"/>
    <col min="7681" max="7681" width="8.28515625" customWidth="1"/>
    <col min="7682" max="7682" width="46.85546875" customWidth="1"/>
    <col min="7683" max="7684" width="15.7109375" customWidth="1"/>
    <col min="7937" max="7937" width="8.28515625" customWidth="1"/>
    <col min="7938" max="7938" width="46.85546875" customWidth="1"/>
    <col min="7939" max="7940" width="15.7109375" customWidth="1"/>
    <col min="8193" max="8193" width="8.28515625" customWidth="1"/>
    <col min="8194" max="8194" width="46.85546875" customWidth="1"/>
    <col min="8195" max="8196" width="15.7109375" customWidth="1"/>
    <col min="8449" max="8449" width="8.28515625" customWidth="1"/>
    <col min="8450" max="8450" width="46.85546875" customWidth="1"/>
    <col min="8451" max="8452" width="15.7109375" customWidth="1"/>
    <col min="8705" max="8705" width="8.28515625" customWidth="1"/>
    <col min="8706" max="8706" width="46.85546875" customWidth="1"/>
    <col min="8707" max="8708" width="15.7109375" customWidth="1"/>
    <col min="8961" max="8961" width="8.28515625" customWidth="1"/>
    <col min="8962" max="8962" width="46.85546875" customWidth="1"/>
    <col min="8963" max="8964" width="15.7109375" customWidth="1"/>
    <col min="9217" max="9217" width="8.28515625" customWidth="1"/>
    <col min="9218" max="9218" width="46.85546875" customWidth="1"/>
    <col min="9219" max="9220" width="15.7109375" customWidth="1"/>
    <col min="9473" max="9473" width="8.28515625" customWidth="1"/>
    <col min="9474" max="9474" width="46.85546875" customWidth="1"/>
    <col min="9475" max="9476" width="15.7109375" customWidth="1"/>
    <col min="9729" max="9729" width="8.28515625" customWidth="1"/>
    <col min="9730" max="9730" width="46.85546875" customWidth="1"/>
    <col min="9731" max="9732" width="15.7109375" customWidth="1"/>
    <col min="9985" max="9985" width="8.28515625" customWidth="1"/>
    <col min="9986" max="9986" width="46.85546875" customWidth="1"/>
    <col min="9987" max="9988" width="15.7109375" customWidth="1"/>
    <col min="10241" max="10241" width="8.28515625" customWidth="1"/>
    <col min="10242" max="10242" width="46.85546875" customWidth="1"/>
    <col min="10243" max="10244" width="15.7109375" customWidth="1"/>
    <col min="10497" max="10497" width="8.28515625" customWidth="1"/>
    <col min="10498" max="10498" width="46.85546875" customWidth="1"/>
    <col min="10499" max="10500" width="15.7109375" customWidth="1"/>
    <col min="10753" max="10753" width="8.28515625" customWidth="1"/>
    <col min="10754" max="10754" width="46.85546875" customWidth="1"/>
    <col min="10755" max="10756" width="15.7109375" customWidth="1"/>
    <col min="11009" max="11009" width="8.28515625" customWidth="1"/>
    <col min="11010" max="11010" width="46.85546875" customWidth="1"/>
    <col min="11011" max="11012" width="15.7109375" customWidth="1"/>
    <col min="11265" max="11265" width="8.28515625" customWidth="1"/>
    <col min="11266" max="11266" width="46.85546875" customWidth="1"/>
    <col min="11267" max="11268" width="15.7109375" customWidth="1"/>
    <col min="11521" max="11521" width="8.28515625" customWidth="1"/>
    <col min="11522" max="11522" width="46.85546875" customWidth="1"/>
    <col min="11523" max="11524" width="15.7109375" customWidth="1"/>
    <col min="11777" max="11777" width="8.28515625" customWidth="1"/>
    <col min="11778" max="11778" width="46.85546875" customWidth="1"/>
    <col min="11779" max="11780" width="15.7109375" customWidth="1"/>
    <col min="12033" max="12033" width="8.28515625" customWidth="1"/>
    <col min="12034" max="12034" width="46.85546875" customWidth="1"/>
    <col min="12035" max="12036" width="15.7109375" customWidth="1"/>
    <col min="12289" max="12289" width="8.28515625" customWidth="1"/>
    <col min="12290" max="12290" width="46.85546875" customWidth="1"/>
    <col min="12291" max="12292" width="15.7109375" customWidth="1"/>
    <col min="12545" max="12545" width="8.28515625" customWidth="1"/>
    <col min="12546" max="12546" width="46.85546875" customWidth="1"/>
    <col min="12547" max="12548" width="15.7109375" customWidth="1"/>
    <col min="12801" max="12801" width="8.28515625" customWidth="1"/>
    <col min="12802" max="12802" width="46.85546875" customWidth="1"/>
    <col min="12803" max="12804" width="15.7109375" customWidth="1"/>
    <col min="13057" max="13057" width="8.28515625" customWidth="1"/>
    <col min="13058" max="13058" width="46.85546875" customWidth="1"/>
    <col min="13059" max="13060" width="15.7109375" customWidth="1"/>
    <col min="13313" max="13313" width="8.28515625" customWidth="1"/>
    <col min="13314" max="13314" width="46.85546875" customWidth="1"/>
    <col min="13315" max="13316" width="15.7109375" customWidth="1"/>
    <col min="13569" max="13569" width="8.28515625" customWidth="1"/>
    <col min="13570" max="13570" width="46.85546875" customWidth="1"/>
    <col min="13571" max="13572" width="15.7109375" customWidth="1"/>
    <col min="13825" max="13825" width="8.28515625" customWidth="1"/>
    <col min="13826" max="13826" width="46.85546875" customWidth="1"/>
    <col min="13827" max="13828" width="15.7109375" customWidth="1"/>
    <col min="14081" max="14081" width="8.28515625" customWidth="1"/>
    <col min="14082" max="14082" width="46.85546875" customWidth="1"/>
    <col min="14083" max="14084" width="15.7109375" customWidth="1"/>
    <col min="14337" max="14337" width="8.28515625" customWidth="1"/>
    <col min="14338" max="14338" width="46.85546875" customWidth="1"/>
    <col min="14339" max="14340" width="15.7109375" customWidth="1"/>
    <col min="14593" max="14593" width="8.28515625" customWidth="1"/>
    <col min="14594" max="14594" width="46.85546875" customWidth="1"/>
    <col min="14595" max="14596" width="15.7109375" customWidth="1"/>
    <col min="14849" max="14849" width="8.28515625" customWidth="1"/>
    <col min="14850" max="14850" width="46.85546875" customWidth="1"/>
    <col min="14851" max="14852" width="15.7109375" customWidth="1"/>
    <col min="15105" max="15105" width="8.28515625" customWidth="1"/>
    <col min="15106" max="15106" width="46.85546875" customWidth="1"/>
    <col min="15107" max="15108" width="15.7109375" customWidth="1"/>
    <col min="15361" max="15361" width="8.28515625" customWidth="1"/>
    <col min="15362" max="15362" width="46.85546875" customWidth="1"/>
    <col min="15363" max="15364" width="15.7109375" customWidth="1"/>
    <col min="15617" max="15617" width="8.28515625" customWidth="1"/>
    <col min="15618" max="15618" width="46.85546875" customWidth="1"/>
    <col min="15619" max="15620" width="15.7109375" customWidth="1"/>
    <col min="15873" max="15873" width="8.28515625" customWidth="1"/>
    <col min="15874" max="15874" width="46.85546875" customWidth="1"/>
    <col min="15875" max="15876" width="15.7109375" customWidth="1"/>
    <col min="16129" max="16129" width="8.28515625" customWidth="1"/>
    <col min="16130" max="16130" width="46.85546875" customWidth="1"/>
    <col min="16131" max="16132" width="15.7109375" customWidth="1"/>
  </cols>
  <sheetData>
    <row r="1" spans="1:18" ht="39.6" customHeight="1" thickBot="1">
      <c r="A1" s="147" t="s">
        <v>0</v>
      </c>
      <c r="B1" s="148" t="s">
        <v>363</v>
      </c>
      <c r="C1" s="149" t="s">
        <v>364</v>
      </c>
      <c r="D1" s="150" t="s">
        <v>365</v>
      </c>
    </row>
    <row r="2" spans="1:18" ht="19.899999999999999" customHeight="1">
      <c r="A2" s="151" t="s">
        <v>8</v>
      </c>
      <c r="B2" s="152" t="s">
        <v>366</v>
      </c>
      <c r="C2" s="153"/>
      <c r="D2" s="153"/>
      <c r="R2" s="2"/>
    </row>
    <row r="3" spans="1:18" ht="19.899999999999999" customHeight="1">
      <c r="A3" s="151" t="s">
        <v>9</v>
      </c>
      <c r="B3" s="154" t="s">
        <v>367</v>
      </c>
      <c r="C3" s="155"/>
      <c r="D3" s="156"/>
    </row>
    <row r="4" spans="1:18" ht="19.899999999999999" customHeight="1">
      <c r="A4" s="151" t="s">
        <v>10</v>
      </c>
      <c r="B4" s="157" t="s">
        <v>368</v>
      </c>
      <c r="C4" s="158">
        <f>SUM(C2:C3)</f>
        <v>0</v>
      </c>
      <c r="D4" s="158">
        <f>SUM(D2:D3)</f>
        <v>0</v>
      </c>
    </row>
    <row r="5" spans="1:18" ht="19.899999999999999" customHeight="1">
      <c r="A5" s="151" t="s">
        <v>11</v>
      </c>
      <c r="B5" s="159" t="s">
        <v>369</v>
      </c>
      <c r="C5" s="155">
        <v>616412</v>
      </c>
      <c r="D5" s="156">
        <v>595469</v>
      </c>
    </row>
    <row r="6" spans="1:18" ht="19.899999999999999" customHeight="1">
      <c r="A6" s="151" t="s">
        <v>12</v>
      </c>
      <c r="B6" s="159" t="s">
        <v>370</v>
      </c>
      <c r="C6" s="155">
        <v>746</v>
      </c>
      <c r="D6" s="156">
        <v>543</v>
      </c>
    </row>
    <row r="7" spans="1:18" ht="19.899999999999999" customHeight="1">
      <c r="A7" s="151" t="s">
        <v>23</v>
      </c>
      <c r="B7" s="159" t="s">
        <v>371</v>
      </c>
      <c r="C7" s="155"/>
      <c r="D7" s="156"/>
    </row>
    <row r="8" spans="1:18" ht="19.899999999999999" customHeight="1">
      <c r="A8" s="151" t="s">
        <v>13</v>
      </c>
      <c r="B8" s="159" t="s">
        <v>372</v>
      </c>
      <c r="C8" s="155">
        <v>0</v>
      </c>
      <c r="D8" s="156">
        <v>191</v>
      </c>
    </row>
    <row r="9" spans="1:18" ht="19.899999999999999" customHeight="1">
      <c r="A9" s="151" t="s">
        <v>14</v>
      </c>
      <c r="B9" s="157" t="s">
        <v>373</v>
      </c>
      <c r="C9" s="158">
        <f>SUM(C5:C8)</f>
        <v>617158</v>
      </c>
      <c r="D9" s="158">
        <f>SUM(D5:D8)</f>
        <v>596203</v>
      </c>
    </row>
    <row r="10" spans="1:18" ht="19.899999999999999" customHeight="1">
      <c r="A10" s="151" t="s">
        <v>15</v>
      </c>
      <c r="B10" s="159" t="s">
        <v>374</v>
      </c>
      <c r="C10" s="155">
        <v>4110</v>
      </c>
      <c r="D10" s="156">
        <v>4110</v>
      </c>
    </row>
    <row r="11" spans="1:18" ht="19.899999999999999" customHeight="1">
      <c r="A11" s="151" t="s">
        <v>16</v>
      </c>
      <c r="B11" s="157" t="s">
        <v>375</v>
      </c>
      <c r="C11" s="158">
        <f>SUM(C10)</f>
        <v>4110</v>
      </c>
      <c r="D11" s="160">
        <f>SUM(D10)</f>
        <v>4110</v>
      </c>
    </row>
    <row r="12" spans="1:18" ht="19.899999999999999" customHeight="1">
      <c r="A12" s="151" t="s">
        <v>17</v>
      </c>
      <c r="B12" s="157" t="s">
        <v>376</v>
      </c>
      <c r="C12" s="158"/>
      <c r="D12" s="160"/>
    </row>
    <row r="13" spans="1:18" ht="30" customHeight="1">
      <c r="A13" s="151" t="s">
        <v>18</v>
      </c>
      <c r="B13" s="161" t="s">
        <v>377</v>
      </c>
      <c r="C13" s="158">
        <f>SUM(C4,C9,C11,C12)</f>
        <v>621268</v>
      </c>
      <c r="D13" s="160">
        <f>SUM(D4,D9,D11,D12)</f>
        <v>600313</v>
      </c>
    </row>
    <row r="14" spans="1:18" ht="19.899999999999999" customHeight="1">
      <c r="A14" s="151" t="s">
        <v>19</v>
      </c>
      <c r="B14" s="159" t="s">
        <v>378</v>
      </c>
      <c r="C14" s="155"/>
      <c r="D14" s="156"/>
    </row>
    <row r="15" spans="1:18" ht="19.899999999999999" customHeight="1">
      <c r="A15" s="151" t="s">
        <v>20</v>
      </c>
      <c r="B15" s="159" t="s">
        <v>379</v>
      </c>
      <c r="C15" s="155"/>
      <c r="D15" s="156"/>
    </row>
    <row r="16" spans="1:18" ht="19.899999999999999" customHeight="1">
      <c r="A16" s="151" t="s">
        <v>24</v>
      </c>
      <c r="B16" s="157" t="s">
        <v>380</v>
      </c>
      <c r="C16" s="158">
        <f>SUM(C14:C15)</f>
        <v>0</v>
      </c>
      <c r="D16" s="158">
        <f>SUM(D14:D15)</f>
        <v>0</v>
      </c>
    </row>
    <row r="17" spans="1:5" ht="19.899999999999999" customHeight="1">
      <c r="A17" s="151" t="s">
        <v>21</v>
      </c>
      <c r="B17" s="159" t="s">
        <v>381</v>
      </c>
      <c r="C17" s="155">
        <v>202</v>
      </c>
      <c r="D17" s="156">
        <v>968</v>
      </c>
    </row>
    <row r="18" spans="1:5" ht="19.899999999999999" customHeight="1">
      <c r="A18" s="151" t="s">
        <v>25</v>
      </c>
      <c r="B18" s="159" t="s">
        <v>382</v>
      </c>
      <c r="C18" s="155">
        <v>4886</v>
      </c>
      <c r="D18" s="156">
        <v>7417</v>
      </c>
    </row>
    <row r="19" spans="1:5" ht="19.899999999999999" customHeight="1">
      <c r="A19" s="151" t="s">
        <v>26</v>
      </c>
      <c r="B19" s="157" t="s">
        <v>383</v>
      </c>
      <c r="C19" s="158">
        <f>SUM(C17:C18)</f>
        <v>5088</v>
      </c>
      <c r="D19" s="158">
        <f>SUM(D17:D18)</f>
        <v>8385</v>
      </c>
      <c r="E19" s="162"/>
    </row>
    <row r="20" spans="1:5" ht="19.899999999999999" customHeight="1">
      <c r="A20" s="151" t="s">
        <v>27</v>
      </c>
      <c r="B20" s="159" t="s">
        <v>384</v>
      </c>
      <c r="C20" s="155">
        <v>8311</v>
      </c>
      <c r="D20" s="156">
        <v>8654</v>
      </c>
    </row>
    <row r="21" spans="1:5" ht="19.899999999999999" customHeight="1">
      <c r="A21" s="151" t="s">
        <v>28</v>
      </c>
      <c r="B21" s="159" t="s">
        <v>385</v>
      </c>
      <c r="C21" s="155"/>
      <c r="D21" s="156"/>
    </row>
    <row r="22" spans="1:5" ht="19.899999999999999" customHeight="1">
      <c r="A22" s="151" t="s">
        <v>29</v>
      </c>
      <c r="B22" s="159" t="s">
        <v>386</v>
      </c>
      <c r="C22" s="155"/>
      <c r="D22" s="156"/>
    </row>
    <row r="23" spans="1:5" ht="19.899999999999999" customHeight="1">
      <c r="A23" s="151" t="s">
        <v>30</v>
      </c>
      <c r="B23" s="157" t="s">
        <v>387</v>
      </c>
      <c r="C23" s="158">
        <f>SUM(C20:C22)</f>
        <v>8311</v>
      </c>
      <c r="D23" s="160">
        <f>SUM(D20:D22)</f>
        <v>8654</v>
      </c>
    </row>
    <row r="24" spans="1:5" ht="19.899999999999999" customHeight="1">
      <c r="A24" s="151" t="s">
        <v>31</v>
      </c>
      <c r="B24" s="157" t="s">
        <v>388</v>
      </c>
      <c r="C24" s="158"/>
      <c r="D24" s="160">
        <v>876</v>
      </c>
    </row>
    <row r="25" spans="1:5" ht="19.899999999999999" customHeight="1" thickBot="1">
      <c r="A25" s="163" t="s">
        <v>32</v>
      </c>
      <c r="B25" s="164" t="s">
        <v>389</v>
      </c>
      <c r="C25" s="165"/>
      <c r="D25" s="166"/>
    </row>
    <row r="26" spans="1:5" ht="29.45" customHeight="1" thickBot="1">
      <c r="A26" s="167" t="s">
        <v>33</v>
      </c>
      <c r="B26" s="168" t="s">
        <v>390</v>
      </c>
      <c r="C26" s="169">
        <f>SUM(C13+C16+C19+C23+C24)</f>
        <v>634667</v>
      </c>
      <c r="D26" s="170">
        <f>SUM(D13,D16,D19,D23,D24,D25)</f>
        <v>618228</v>
      </c>
    </row>
    <row r="27" spans="1:5" ht="29.45" customHeight="1" thickBot="1">
      <c r="A27" s="193"/>
      <c r="B27" s="194"/>
      <c r="C27" s="194"/>
      <c r="D27" s="195"/>
    </row>
    <row r="28" spans="1:5" ht="25.9" customHeight="1" thickBot="1">
      <c r="A28" s="147" t="s">
        <v>0</v>
      </c>
      <c r="B28" s="171" t="s">
        <v>391</v>
      </c>
      <c r="C28" s="172" t="s">
        <v>364</v>
      </c>
      <c r="D28" s="173" t="s">
        <v>392</v>
      </c>
    </row>
    <row r="29" spans="1:5" ht="19.899999999999999" customHeight="1">
      <c r="A29" s="151" t="s">
        <v>34</v>
      </c>
      <c r="B29" s="174" t="s">
        <v>393</v>
      </c>
      <c r="C29" s="175">
        <v>867354</v>
      </c>
      <c r="D29" s="175">
        <v>867354</v>
      </c>
    </row>
    <row r="30" spans="1:5" ht="19.899999999999999" customHeight="1">
      <c r="A30" s="151" t="s">
        <v>35</v>
      </c>
      <c r="B30" s="159" t="s">
        <v>394</v>
      </c>
      <c r="C30" s="176"/>
      <c r="D30" s="176"/>
    </row>
    <row r="31" spans="1:5" ht="19.899999999999999" customHeight="1">
      <c r="A31" s="151" t="s">
        <v>36</v>
      </c>
      <c r="B31" s="159" t="s">
        <v>395</v>
      </c>
      <c r="C31" s="176">
        <v>5088</v>
      </c>
      <c r="D31" s="176">
        <v>5088</v>
      </c>
    </row>
    <row r="32" spans="1:5" ht="19.899999999999999" customHeight="1">
      <c r="A32" s="151" t="s">
        <v>37</v>
      </c>
      <c r="B32" s="159" t="s">
        <v>396</v>
      </c>
      <c r="C32" s="176">
        <v>-245248</v>
      </c>
      <c r="D32" s="176">
        <v>-245248</v>
      </c>
      <c r="E32" s="162"/>
    </row>
    <row r="33" spans="1:6" ht="19.899999999999999" customHeight="1">
      <c r="A33" s="151" t="s">
        <v>38</v>
      </c>
      <c r="B33" s="159" t="s">
        <v>397</v>
      </c>
      <c r="C33" s="176"/>
      <c r="D33" s="177"/>
    </row>
    <row r="34" spans="1:6" ht="19.899999999999999" customHeight="1">
      <c r="A34" s="151" t="s">
        <v>398</v>
      </c>
      <c r="B34" s="159" t="s">
        <v>399</v>
      </c>
      <c r="C34" s="176">
        <v>0</v>
      </c>
      <c r="D34" s="177">
        <v>-12189</v>
      </c>
    </row>
    <row r="35" spans="1:6" ht="19.899999999999999" customHeight="1">
      <c r="A35" s="151" t="s">
        <v>39</v>
      </c>
      <c r="B35" s="157" t="s">
        <v>400</v>
      </c>
      <c r="C35" s="178">
        <f>SUM(C29:C34)</f>
        <v>627194</v>
      </c>
      <c r="D35" s="179">
        <f>SUM(D29:D34)</f>
        <v>615005</v>
      </c>
    </row>
    <row r="36" spans="1:6" ht="19.899999999999999" customHeight="1">
      <c r="A36" s="151" t="s">
        <v>3</v>
      </c>
      <c r="B36" s="159" t="s">
        <v>401</v>
      </c>
      <c r="C36" s="176">
        <v>6669</v>
      </c>
      <c r="D36" s="177">
        <v>432</v>
      </c>
      <c r="F36" s="180"/>
    </row>
    <row r="37" spans="1:6" ht="19.899999999999999" customHeight="1">
      <c r="A37" s="151" t="s">
        <v>4</v>
      </c>
      <c r="B37" s="159" t="s">
        <v>402</v>
      </c>
      <c r="C37" s="176"/>
      <c r="D37" s="177">
        <v>612</v>
      </c>
    </row>
    <row r="38" spans="1:6" ht="19.899999999999999" customHeight="1">
      <c r="A38" s="151" t="s">
        <v>403</v>
      </c>
      <c r="B38" s="159" t="s">
        <v>404</v>
      </c>
      <c r="C38" s="176">
        <v>804</v>
      </c>
      <c r="D38" s="177">
        <v>1841</v>
      </c>
    </row>
    <row r="39" spans="1:6" ht="19.899999999999999" customHeight="1">
      <c r="A39" s="151" t="s">
        <v>405</v>
      </c>
      <c r="B39" s="157" t="s">
        <v>406</v>
      </c>
      <c r="C39" s="178">
        <f>SUM(C36:C38)</f>
        <v>7473</v>
      </c>
      <c r="D39" s="179">
        <f>SUM(D36:D38)</f>
        <v>2885</v>
      </c>
    </row>
    <row r="40" spans="1:6" ht="19.899999999999999" customHeight="1">
      <c r="A40" s="151" t="s">
        <v>407</v>
      </c>
      <c r="B40" s="157" t="s">
        <v>408</v>
      </c>
      <c r="C40" s="178">
        <v>0</v>
      </c>
      <c r="D40" s="179">
        <v>0</v>
      </c>
    </row>
    <row r="41" spans="1:6" ht="19.899999999999999" customHeight="1">
      <c r="A41" s="151" t="s">
        <v>409</v>
      </c>
      <c r="B41" s="157" t="s">
        <v>410</v>
      </c>
      <c r="C41" s="178">
        <v>0</v>
      </c>
      <c r="D41" s="179">
        <v>0</v>
      </c>
      <c r="E41" s="181"/>
    </row>
    <row r="42" spans="1:6" ht="19.899999999999999" customHeight="1" thickBot="1">
      <c r="A42" s="163" t="s">
        <v>411</v>
      </c>
      <c r="B42" s="164" t="s">
        <v>412</v>
      </c>
      <c r="C42" s="182">
        <v>0</v>
      </c>
      <c r="D42" s="183">
        <v>338</v>
      </c>
    </row>
    <row r="43" spans="1:6" ht="27.6" customHeight="1" thickBot="1">
      <c r="A43" s="167" t="s">
        <v>413</v>
      </c>
      <c r="B43" s="168" t="s">
        <v>414</v>
      </c>
      <c r="C43" s="184">
        <f>SUM(C35,C39,C40,C41,C42)</f>
        <v>634667</v>
      </c>
      <c r="D43" s="185">
        <f>SUM(D35,D39,D40,D41,D42)</f>
        <v>618228</v>
      </c>
    </row>
  </sheetData>
  <mergeCells count="1">
    <mergeCell ref="A27:D27"/>
  </mergeCells>
  <pageMargins left="0.70866141732283472" right="0.70866141732283472" top="1.1811023622047245" bottom="0.74803149606299213" header="0.31496062992125984" footer="0.31496062992125984"/>
  <pageSetup paperSize="9" scale="79" orientation="portrait" verticalDpi="0" r:id="rId1"/>
  <headerFooter>
    <oddHeader>&amp;C
7&amp;"Arial CE,Félkövér"/&amp;"Times New Roman,Félkövér"2015. (V.28  .) önkormányzati rendelet
TORNYISZENTMIKLÓS KÖZSÉGI ÖNKORMÁNYZAT 2014. ÉVI MÉRLEGE
adatok 1.000 Ft-ban !&amp;R
4&amp;"Times New Roman,Félkövér".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C14"/>
  <sheetViews>
    <sheetView view="pageLayout" zoomScaleNormal="100" workbookViewId="0">
      <selection activeCell="C3" sqref="C3"/>
    </sheetView>
  </sheetViews>
  <sheetFormatPr defaultRowHeight="12.75"/>
  <cols>
    <col min="2" max="2" width="42" customWidth="1"/>
    <col min="3" max="3" width="22.5703125" customWidth="1"/>
    <col min="258" max="258" width="42" customWidth="1"/>
    <col min="259" max="259" width="22.5703125" customWidth="1"/>
    <col min="514" max="514" width="42" customWidth="1"/>
    <col min="515" max="515" width="22.5703125" customWidth="1"/>
    <col min="770" max="770" width="42" customWidth="1"/>
    <col min="771" max="771" width="22.5703125" customWidth="1"/>
    <col min="1026" max="1026" width="42" customWidth="1"/>
    <col min="1027" max="1027" width="22.5703125" customWidth="1"/>
    <col min="1282" max="1282" width="42" customWidth="1"/>
    <col min="1283" max="1283" width="22.5703125" customWidth="1"/>
    <col min="1538" max="1538" width="42" customWidth="1"/>
    <col min="1539" max="1539" width="22.5703125" customWidth="1"/>
    <col min="1794" max="1794" width="42" customWidth="1"/>
    <col min="1795" max="1795" width="22.5703125" customWidth="1"/>
    <col min="2050" max="2050" width="42" customWidth="1"/>
    <col min="2051" max="2051" width="22.5703125" customWidth="1"/>
    <col min="2306" max="2306" width="42" customWidth="1"/>
    <col min="2307" max="2307" width="22.5703125" customWidth="1"/>
    <col min="2562" max="2562" width="42" customWidth="1"/>
    <col min="2563" max="2563" width="22.5703125" customWidth="1"/>
    <col min="2818" max="2818" width="42" customWidth="1"/>
    <col min="2819" max="2819" width="22.5703125" customWidth="1"/>
    <col min="3074" max="3074" width="42" customWidth="1"/>
    <col min="3075" max="3075" width="22.5703125" customWidth="1"/>
    <col min="3330" max="3330" width="42" customWidth="1"/>
    <col min="3331" max="3331" width="22.5703125" customWidth="1"/>
    <col min="3586" max="3586" width="42" customWidth="1"/>
    <col min="3587" max="3587" width="22.5703125" customWidth="1"/>
    <col min="3842" max="3842" width="42" customWidth="1"/>
    <col min="3843" max="3843" width="22.5703125" customWidth="1"/>
    <col min="4098" max="4098" width="42" customWidth="1"/>
    <col min="4099" max="4099" width="22.5703125" customWidth="1"/>
    <col min="4354" max="4354" width="42" customWidth="1"/>
    <col min="4355" max="4355" width="22.5703125" customWidth="1"/>
    <col min="4610" max="4610" width="42" customWidth="1"/>
    <col min="4611" max="4611" width="22.5703125" customWidth="1"/>
    <col min="4866" max="4866" width="42" customWidth="1"/>
    <col min="4867" max="4867" width="22.5703125" customWidth="1"/>
    <col min="5122" max="5122" width="42" customWidth="1"/>
    <col min="5123" max="5123" width="22.5703125" customWidth="1"/>
    <col min="5378" max="5378" width="42" customWidth="1"/>
    <col min="5379" max="5379" width="22.5703125" customWidth="1"/>
    <col min="5634" max="5634" width="42" customWidth="1"/>
    <col min="5635" max="5635" width="22.5703125" customWidth="1"/>
    <col min="5890" max="5890" width="42" customWidth="1"/>
    <col min="5891" max="5891" width="22.5703125" customWidth="1"/>
    <col min="6146" max="6146" width="42" customWidth="1"/>
    <col min="6147" max="6147" width="22.5703125" customWidth="1"/>
    <col min="6402" max="6402" width="42" customWidth="1"/>
    <col min="6403" max="6403" width="22.5703125" customWidth="1"/>
    <col min="6658" max="6658" width="42" customWidth="1"/>
    <col min="6659" max="6659" width="22.5703125" customWidth="1"/>
    <col min="6914" max="6914" width="42" customWidth="1"/>
    <col min="6915" max="6915" width="22.5703125" customWidth="1"/>
    <col min="7170" max="7170" width="42" customWidth="1"/>
    <col min="7171" max="7171" width="22.5703125" customWidth="1"/>
    <col min="7426" max="7426" width="42" customWidth="1"/>
    <col min="7427" max="7427" width="22.5703125" customWidth="1"/>
    <col min="7682" max="7682" width="42" customWidth="1"/>
    <col min="7683" max="7683" width="22.5703125" customWidth="1"/>
    <col min="7938" max="7938" width="42" customWidth="1"/>
    <col min="7939" max="7939" width="22.5703125" customWidth="1"/>
    <col min="8194" max="8194" width="42" customWidth="1"/>
    <col min="8195" max="8195" width="22.5703125" customWidth="1"/>
    <col min="8450" max="8450" width="42" customWidth="1"/>
    <col min="8451" max="8451" width="22.5703125" customWidth="1"/>
    <col min="8706" max="8706" width="42" customWidth="1"/>
    <col min="8707" max="8707" width="22.5703125" customWidth="1"/>
    <col min="8962" max="8962" width="42" customWidth="1"/>
    <col min="8963" max="8963" width="22.5703125" customWidth="1"/>
    <col min="9218" max="9218" width="42" customWidth="1"/>
    <col min="9219" max="9219" width="22.5703125" customWidth="1"/>
    <col min="9474" max="9474" width="42" customWidth="1"/>
    <col min="9475" max="9475" width="22.5703125" customWidth="1"/>
    <col min="9730" max="9730" width="42" customWidth="1"/>
    <col min="9731" max="9731" width="22.5703125" customWidth="1"/>
    <col min="9986" max="9986" width="42" customWidth="1"/>
    <col min="9987" max="9987" width="22.5703125" customWidth="1"/>
    <col min="10242" max="10242" width="42" customWidth="1"/>
    <col min="10243" max="10243" width="22.5703125" customWidth="1"/>
    <col min="10498" max="10498" width="42" customWidth="1"/>
    <col min="10499" max="10499" width="22.5703125" customWidth="1"/>
    <col min="10754" max="10754" width="42" customWidth="1"/>
    <col min="10755" max="10755" width="22.5703125" customWidth="1"/>
    <col min="11010" max="11010" width="42" customWidth="1"/>
    <col min="11011" max="11011" width="22.5703125" customWidth="1"/>
    <col min="11266" max="11266" width="42" customWidth="1"/>
    <col min="11267" max="11267" width="22.5703125" customWidth="1"/>
    <col min="11522" max="11522" width="42" customWidth="1"/>
    <col min="11523" max="11523" width="22.5703125" customWidth="1"/>
    <col min="11778" max="11778" width="42" customWidth="1"/>
    <col min="11779" max="11779" width="22.5703125" customWidth="1"/>
    <col min="12034" max="12034" width="42" customWidth="1"/>
    <col min="12035" max="12035" width="22.5703125" customWidth="1"/>
    <col min="12290" max="12290" width="42" customWidth="1"/>
    <col min="12291" max="12291" width="22.5703125" customWidth="1"/>
    <col min="12546" max="12546" width="42" customWidth="1"/>
    <col min="12547" max="12547" width="22.5703125" customWidth="1"/>
    <col min="12802" max="12802" width="42" customWidth="1"/>
    <col min="12803" max="12803" width="22.5703125" customWidth="1"/>
    <col min="13058" max="13058" width="42" customWidth="1"/>
    <col min="13059" max="13059" width="22.5703125" customWidth="1"/>
    <col min="13314" max="13314" width="42" customWidth="1"/>
    <col min="13315" max="13315" width="22.5703125" customWidth="1"/>
    <col min="13570" max="13570" width="42" customWidth="1"/>
    <col min="13571" max="13571" width="22.5703125" customWidth="1"/>
    <col min="13826" max="13826" width="42" customWidth="1"/>
    <col min="13827" max="13827" width="22.5703125" customWidth="1"/>
    <col min="14082" max="14082" width="42" customWidth="1"/>
    <col min="14083" max="14083" width="22.5703125" customWidth="1"/>
    <col min="14338" max="14338" width="42" customWidth="1"/>
    <col min="14339" max="14339" width="22.5703125" customWidth="1"/>
    <col min="14594" max="14594" width="42" customWidth="1"/>
    <col min="14595" max="14595" width="22.5703125" customWidth="1"/>
    <col min="14850" max="14850" width="42" customWidth="1"/>
    <col min="14851" max="14851" width="22.5703125" customWidth="1"/>
    <col min="15106" max="15106" width="42" customWidth="1"/>
    <col min="15107" max="15107" width="22.5703125" customWidth="1"/>
    <col min="15362" max="15362" width="42" customWidth="1"/>
    <col min="15363" max="15363" width="22.5703125" customWidth="1"/>
    <col min="15618" max="15618" width="42" customWidth="1"/>
    <col min="15619" max="15619" width="22.5703125" customWidth="1"/>
    <col min="15874" max="15874" width="42" customWidth="1"/>
    <col min="15875" max="15875" width="22.5703125" customWidth="1"/>
    <col min="16130" max="16130" width="42" customWidth="1"/>
    <col min="16131" max="16131" width="22.5703125" customWidth="1"/>
  </cols>
  <sheetData>
    <row r="1" spans="1:3">
      <c r="B1" t="s">
        <v>348</v>
      </c>
    </row>
    <row r="8" spans="1:3" ht="47.25">
      <c r="A8" s="110" t="s">
        <v>0</v>
      </c>
      <c r="B8" s="109" t="s">
        <v>349</v>
      </c>
      <c r="C8" s="110" t="s">
        <v>350</v>
      </c>
    </row>
    <row r="9" spans="1:3" ht="31.5">
      <c r="A9" s="140" t="s">
        <v>351</v>
      </c>
      <c r="B9" s="141" t="s">
        <v>352</v>
      </c>
      <c r="C9" s="142">
        <v>0</v>
      </c>
    </row>
    <row r="10" spans="1:3" ht="31.5">
      <c r="A10" s="140" t="s">
        <v>353</v>
      </c>
      <c r="B10" s="141" t="s">
        <v>354</v>
      </c>
      <c r="C10" s="142">
        <v>0</v>
      </c>
    </row>
    <row r="11" spans="1:3" ht="31.5">
      <c r="A11" s="140" t="s">
        <v>355</v>
      </c>
      <c r="B11" s="143" t="s">
        <v>356</v>
      </c>
      <c r="C11" s="142">
        <v>0</v>
      </c>
    </row>
    <row r="12" spans="1:3" ht="31.5">
      <c r="A12" s="140" t="s">
        <v>357</v>
      </c>
      <c r="B12" s="143" t="s">
        <v>358</v>
      </c>
      <c r="C12" s="142">
        <v>0</v>
      </c>
    </row>
    <row r="13" spans="1:3" ht="31.5">
      <c r="A13" s="140" t="s">
        <v>359</v>
      </c>
      <c r="B13" s="141" t="s">
        <v>360</v>
      </c>
      <c r="C13" s="142">
        <v>0</v>
      </c>
    </row>
    <row r="14" spans="1:3" ht="43.5" customHeight="1">
      <c r="A14" s="144" t="s">
        <v>361</v>
      </c>
      <c r="B14" s="145" t="s">
        <v>362</v>
      </c>
      <c r="C14" s="146">
        <f>SUM(C9:C13)</f>
        <v>0</v>
      </c>
    </row>
  </sheetData>
  <pageMargins left="0.75" right="0.75" top="1" bottom="1" header="0.5" footer="0.5"/>
  <pageSetup paperSize="9" orientation="portrait" verticalDpi="0" r:id="rId1"/>
  <headerFooter alignWithMargins="0">
    <oddHeader xml:space="preserve">&amp;C&amp;"Times New Roman,Normál"7/2015. (V.28.) rendelet
&amp;"Times New Roman,Félkövér"TORNYISZENTMIKLÓS KÖZSÉGI ÖNKORMÁNYZAT
KÖZVETETT TÁMOGATÁSOK JOGCÍMEI ÉS ÖSSZEGEI
adatok ezer Ft-ban !&amp;R&amp;"Times New Roman,Normál"10.  melléklet
&amp;"Arial CE,Normál"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C21"/>
  <sheetViews>
    <sheetView view="pageLayout" zoomScaleNormal="100" workbookViewId="0">
      <selection activeCell="C25" sqref="C25"/>
    </sheetView>
  </sheetViews>
  <sheetFormatPr defaultRowHeight="12.75"/>
  <cols>
    <col min="2" max="2" width="54.28515625" customWidth="1"/>
    <col min="3" max="3" width="14.28515625" customWidth="1"/>
    <col min="258" max="258" width="54.28515625" customWidth="1"/>
    <col min="259" max="259" width="14.28515625" customWidth="1"/>
    <col min="514" max="514" width="54.28515625" customWidth="1"/>
    <col min="515" max="515" width="14.28515625" customWidth="1"/>
    <col min="770" max="770" width="54.28515625" customWidth="1"/>
    <col min="771" max="771" width="14.28515625" customWidth="1"/>
    <col min="1026" max="1026" width="54.28515625" customWidth="1"/>
    <col min="1027" max="1027" width="14.28515625" customWidth="1"/>
    <col min="1282" max="1282" width="54.28515625" customWidth="1"/>
    <col min="1283" max="1283" width="14.28515625" customWidth="1"/>
    <col min="1538" max="1538" width="54.28515625" customWidth="1"/>
    <col min="1539" max="1539" width="14.28515625" customWidth="1"/>
    <col min="1794" max="1794" width="54.28515625" customWidth="1"/>
    <col min="1795" max="1795" width="14.28515625" customWidth="1"/>
    <col min="2050" max="2050" width="54.28515625" customWidth="1"/>
    <col min="2051" max="2051" width="14.28515625" customWidth="1"/>
    <col min="2306" max="2306" width="54.28515625" customWidth="1"/>
    <col min="2307" max="2307" width="14.28515625" customWidth="1"/>
    <col min="2562" max="2562" width="54.28515625" customWidth="1"/>
    <col min="2563" max="2563" width="14.28515625" customWidth="1"/>
    <col min="2818" max="2818" width="54.28515625" customWidth="1"/>
    <col min="2819" max="2819" width="14.28515625" customWidth="1"/>
    <col min="3074" max="3074" width="54.28515625" customWidth="1"/>
    <col min="3075" max="3075" width="14.28515625" customWidth="1"/>
    <col min="3330" max="3330" width="54.28515625" customWidth="1"/>
    <col min="3331" max="3331" width="14.28515625" customWidth="1"/>
    <col min="3586" max="3586" width="54.28515625" customWidth="1"/>
    <col min="3587" max="3587" width="14.28515625" customWidth="1"/>
    <col min="3842" max="3842" width="54.28515625" customWidth="1"/>
    <col min="3843" max="3843" width="14.28515625" customWidth="1"/>
    <col min="4098" max="4098" width="54.28515625" customWidth="1"/>
    <col min="4099" max="4099" width="14.28515625" customWidth="1"/>
    <col min="4354" max="4354" width="54.28515625" customWidth="1"/>
    <col min="4355" max="4355" width="14.28515625" customWidth="1"/>
    <col min="4610" max="4610" width="54.28515625" customWidth="1"/>
    <col min="4611" max="4611" width="14.28515625" customWidth="1"/>
    <col min="4866" max="4866" width="54.28515625" customWidth="1"/>
    <col min="4867" max="4867" width="14.28515625" customWidth="1"/>
    <col min="5122" max="5122" width="54.28515625" customWidth="1"/>
    <col min="5123" max="5123" width="14.28515625" customWidth="1"/>
    <col min="5378" max="5378" width="54.28515625" customWidth="1"/>
    <col min="5379" max="5379" width="14.28515625" customWidth="1"/>
    <col min="5634" max="5634" width="54.28515625" customWidth="1"/>
    <col min="5635" max="5635" width="14.28515625" customWidth="1"/>
    <col min="5890" max="5890" width="54.28515625" customWidth="1"/>
    <col min="5891" max="5891" width="14.28515625" customWidth="1"/>
    <col min="6146" max="6146" width="54.28515625" customWidth="1"/>
    <col min="6147" max="6147" width="14.28515625" customWidth="1"/>
    <col min="6402" max="6402" width="54.28515625" customWidth="1"/>
    <col min="6403" max="6403" width="14.28515625" customWidth="1"/>
    <col min="6658" max="6658" width="54.28515625" customWidth="1"/>
    <col min="6659" max="6659" width="14.28515625" customWidth="1"/>
    <col min="6914" max="6914" width="54.28515625" customWidth="1"/>
    <col min="6915" max="6915" width="14.28515625" customWidth="1"/>
    <col min="7170" max="7170" width="54.28515625" customWidth="1"/>
    <col min="7171" max="7171" width="14.28515625" customWidth="1"/>
    <col min="7426" max="7426" width="54.28515625" customWidth="1"/>
    <col min="7427" max="7427" width="14.28515625" customWidth="1"/>
    <col min="7682" max="7682" width="54.28515625" customWidth="1"/>
    <col min="7683" max="7683" width="14.28515625" customWidth="1"/>
    <col min="7938" max="7938" width="54.28515625" customWidth="1"/>
    <col min="7939" max="7939" width="14.28515625" customWidth="1"/>
    <col min="8194" max="8194" width="54.28515625" customWidth="1"/>
    <col min="8195" max="8195" width="14.28515625" customWidth="1"/>
    <col min="8450" max="8450" width="54.28515625" customWidth="1"/>
    <col min="8451" max="8451" width="14.28515625" customWidth="1"/>
    <col min="8706" max="8706" width="54.28515625" customWidth="1"/>
    <col min="8707" max="8707" width="14.28515625" customWidth="1"/>
    <col min="8962" max="8962" width="54.28515625" customWidth="1"/>
    <col min="8963" max="8963" width="14.28515625" customWidth="1"/>
    <col min="9218" max="9218" width="54.28515625" customWidth="1"/>
    <col min="9219" max="9219" width="14.28515625" customWidth="1"/>
    <col min="9474" max="9474" width="54.28515625" customWidth="1"/>
    <col min="9475" max="9475" width="14.28515625" customWidth="1"/>
    <col min="9730" max="9730" width="54.28515625" customWidth="1"/>
    <col min="9731" max="9731" width="14.28515625" customWidth="1"/>
    <col min="9986" max="9986" width="54.28515625" customWidth="1"/>
    <col min="9987" max="9987" width="14.28515625" customWidth="1"/>
    <col min="10242" max="10242" width="54.28515625" customWidth="1"/>
    <col min="10243" max="10243" width="14.28515625" customWidth="1"/>
    <col min="10498" max="10498" width="54.28515625" customWidth="1"/>
    <col min="10499" max="10499" width="14.28515625" customWidth="1"/>
    <col min="10754" max="10754" width="54.28515625" customWidth="1"/>
    <col min="10755" max="10755" width="14.28515625" customWidth="1"/>
    <col min="11010" max="11010" width="54.28515625" customWidth="1"/>
    <col min="11011" max="11011" width="14.28515625" customWidth="1"/>
    <col min="11266" max="11266" width="54.28515625" customWidth="1"/>
    <col min="11267" max="11267" width="14.28515625" customWidth="1"/>
    <col min="11522" max="11522" width="54.28515625" customWidth="1"/>
    <col min="11523" max="11523" width="14.28515625" customWidth="1"/>
    <col min="11778" max="11778" width="54.28515625" customWidth="1"/>
    <col min="11779" max="11779" width="14.28515625" customWidth="1"/>
    <col min="12034" max="12034" width="54.28515625" customWidth="1"/>
    <col min="12035" max="12035" width="14.28515625" customWidth="1"/>
    <col min="12290" max="12290" width="54.28515625" customWidth="1"/>
    <col min="12291" max="12291" width="14.28515625" customWidth="1"/>
    <col min="12546" max="12546" width="54.28515625" customWidth="1"/>
    <col min="12547" max="12547" width="14.28515625" customWidth="1"/>
    <col min="12802" max="12802" width="54.28515625" customWidth="1"/>
    <col min="12803" max="12803" width="14.28515625" customWidth="1"/>
    <col min="13058" max="13058" width="54.28515625" customWidth="1"/>
    <col min="13059" max="13059" width="14.28515625" customWidth="1"/>
    <col min="13314" max="13314" width="54.28515625" customWidth="1"/>
    <col min="13315" max="13315" width="14.28515625" customWidth="1"/>
    <col min="13570" max="13570" width="54.28515625" customWidth="1"/>
    <col min="13571" max="13571" width="14.28515625" customWidth="1"/>
    <col min="13826" max="13826" width="54.28515625" customWidth="1"/>
    <col min="13827" max="13827" width="14.28515625" customWidth="1"/>
    <col min="14082" max="14082" width="54.28515625" customWidth="1"/>
    <col min="14083" max="14083" width="14.28515625" customWidth="1"/>
    <col min="14338" max="14338" width="54.28515625" customWidth="1"/>
    <col min="14339" max="14339" width="14.28515625" customWidth="1"/>
    <col min="14594" max="14594" width="54.28515625" customWidth="1"/>
    <col min="14595" max="14595" width="14.28515625" customWidth="1"/>
    <col min="14850" max="14850" width="54.28515625" customWidth="1"/>
    <col min="14851" max="14851" width="14.28515625" customWidth="1"/>
    <col min="15106" max="15106" width="54.28515625" customWidth="1"/>
    <col min="15107" max="15107" width="14.28515625" customWidth="1"/>
    <col min="15362" max="15362" width="54.28515625" customWidth="1"/>
    <col min="15363" max="15363" width="14.28515625" customWidth="1"/>
    <col min="15618" max="15618" width="54.28515625" customWidth="1"/>
    <col min="15619" max="15619" width="14.28515625" customWidth="1"/>
    <col min="15874" max="15874" width="54.28515625" customWidth="1"/>
    <col min="15875" max="15875" width="14.28515625" customWidth="1"/>
    <col min="16130" max="16130" width="54.28515625" customWidth="1"/>
    <col min="16131" max="16131" width="14.28515625" customWidth="1"/>
  </cols>
  <sheetData>
    <row r="1" spans="1:3" ht="63.6" customHeight="1" thickBot="1"/>
    <row r="2" spans="1:3" ht="48.6" customHeight="1" thickBot="1">
      <c r="A2" s="147" t="s">
        <v>0</v>
      </c>
      <c r="B2" s="267" t="s">
        <v>1</v>
      </c>
      <c r="C2" s="268" t="s">
        <v>499</v>
      </c>
    </row>
    <row r="3" spans="1:3" ht="25.15" customHeight="1">
      <c r="A3" s="269" t="s">
        <v>8</v>
      </c>
      <c r="B3" s="270" t="s">
        <v>500</v>
      </c>
      <c r="C3" s="271">
        <v>46931</v>
      </c>
    </row>
    <row r="4" spans="1:3" ht="25.15" customHeight="1" thickBot="1">
      <c r="A4" s="272" t="s">
        <v>9</v>
      </c>
      <c r="B4" s="122" t="s">
        <v>501</v>
      </c>
      <c r="C4" s="273">
        <v>37739</v>
      </c>
    </row>
    <row r="5" spans="1:3" ht="25.15" customHeight="1" thickBot="1">
      <c r="A5" s="274" t="s">
        <v>10</v>
      </c>
      <c r="B5" s="275" t="s">
        <v>502</v>
      </c>
      <c r="C5" s="276">
        <f>SUM(C3-C4)</f>
        <v>9192</v>
      </c>
    </row>
    <row r="6" spans="1:3" ht="25.15" customHeight="1">
      <c r="A6" s="269" t="s">
        <v>11</v>
      </c>
      <c r="B6" s="270" t="s">
        <v>503</v>
      </c>
      <c r="C6" s="271">
        <v>4896</v>
      </c>
    </row>
    <row r="7" spans="1:3" ht="25.15" customHeight="1" thickBot="1">
      <c r="A7" s="272" t="s">
        <v>12</v>
      </c>
      <c r="B7" s="122" t="s">
        <v>504</v>
      </c>
      <c r="C7" s="273">
        <v>6669</v>
      </c>
    </row>
    <row r="8" spans="1:3" ht="25.15" customHeight="1" thickBot="1">
      <c r="A8" s="274" t="s">
        <v>23</v>
      </c>
      <c r="B8" s="275" t="s">
        <v>505</v>
      </c>
      <c r="C8" s="276">
        <f>SUM(C6-C7)</f>
        <v>-1773</v>
      </c>
    </row>
    <row r="9" spans="1:3" ht="25.15" customHeight="1" thickBot="1">
      <c r="A9" s="274" t="s">
        <v>13</v>
      </c>
      <c r="B9" s="275" t="s">
        <v>506</v>
      </c>
      <c r="C9" s="276">
        <f>SUM(C8,C5)</f>
        <v>7419</v>
      </c>
    </row>
    <row r="10" spans="1:3" ht="25.15" customHeight="1">
      <c r="A10" s="269" t="s">
        <v>14</v>
      </c>
      <c r="B10" s="270" t="s">
        <v>507</v>
      </c>
      <c r="C10" s="271"/>
    </row>
    <row r="11" spans="1:3" ht="25.15" customHeight="1" thickBot="1">
      <c r="A11" s="272" t="s">
        <v>15</v>
      </c>
      <c r="B11" s="122" t="s">
        <v>508</v>
      </c>
      <c r="C11" s="273"/>
    </row>
    <row r="12" spans="1:3" ht="25.15" customHeight="1" thickBot="1">
      <c r="A12" s="274" t="s">
        <v>16</v>
      </c>
      <c r="B12" s="275" t="s">
        <v>509</v>
      </c>
      <c r="C12" s="276"/>
    </row>
    <row r="13" spans="1:3" ht="25.15" customHeight="1">
      <c r="A13" s="269" t="s">
        <v>17</v>
      </c>
      <c r="B13" s="270" t="s">
        <v>510</v>
      </c>
      <c r="C13" s="271"/>
    </row>
    <row r="14" spans="1:3" ht="25.15" customHeight="1" thickBot="1">
      <c r="A14" s="272" t="s">
        <v>18</v>
      </c>
      <c r="B14" s="122" t="s">
        <v>511</v>
      </c>
      <c r="C14" s="273"/>
    </row>
    <row r="15" spans="1:3" ht="25.15" customHeight="1" thickBot="1">
      <c r="A15" s="274" t="s">
        <v>19</v>
      </c>
      <c r="B15" s="275" t="s">
        <v>512</v>
      </c>
      <c r="C15" s="276"/>
    </row>
    <row r="16" spans="1:3" ht="25.15" customHeight="1" thickBot="1">
      <c r="A16" s="277" t="s">
        <v>20</v>
      </c>
      <c r="B16" s="278" t="s">
        <v>513</v>
      </c>
      <c r="C16" s="279"/>
    </row>
    <row r="17" spans="1:3" ht="25.15" customHeight="1" thickBot="1">
      <c r="A17" s="280" t="s">
        <v>24</v>
      </c>
      <c r="B17" s="281" t="s">
        <v>514</v>
      </c>
      <c r="C17" s="282">
        <f>SUM(C16,C9)</f>
        <v>7419</v>
      </c>
    </row>
    <row r="18" spans="1:3" ht="25.15" customHeight="1" thickBot="1">
      <c r="A18" s="283" t="s">
        <v>21</v>
      </c>
      <c r="B18" s="284" t="s">
        <v>515</v>
      </c>
      <c r="C18" s="285">
        <v>7419</v>
      </c>
    </row>
    <row r="19" spans="1:3" ht="25.15" customHeight="1" thickBot="1">
      <c r="A19" s="286" t="s">
        <v>25</v>
      </c>
      <c r="B19" s="287" t="s">
        <v>516</v>
      </c>
      <c r="C19" s="288"/>
    </row>
    <row r="20" spans="1:3" ht="25.15" customHeight="1" thickBot="1">
      <c r="A20" s="283" t="s">
        <v>26</v>
      </c>
      <c r="B20" s="289" t="s">
        <v>517</v>
      </c>
      <c r="C20" s="285"/>
    </row>
    <row r="21" spans="1:3" ht="25.15" customHeight="1" thickBot="1">
      <c r="A21" s="290" t="s">
        <v>27</v>
      </c>
      <c r="B21" s="280" t="s">
        <v>518</v>
      </c>
      <c r="C21" s="291"/>
    </row>
  </sheetData>
  <pageMargins left="0.89166666666666672" right="0.7" top="1.1833333333333333" bottom="0.75" header="0.3" footer="0.3"/>
  <pageSetup paperSize="9" orientation="portrait" verticalDpi="0" r:id="rId1"/>
  <headerFooter>
    <oddHeader>&amp;C&amp;"Times New Roman,Félkövér"7/2015.(V.28.) önkormányzati rendelet 
TORNYISZENTMIKLÓS KÖZSÉGI ÖNKORMÁNYZAT 2014. ÉVI PÉNZMARADVÁNYA
adatok 1.000 FT-ban !&amp;R&amp;"Times New Roman,Félkövér"
11.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2:H73"/>
  <sheetViews>
    <sheetView zoomScaleNormal="100" workbookViewId="0">
      <selection activeCell="H8" sqref="H8"/>
    </sheetView>
  </sheetViews>
  <sheetFormatPr defaultRowHeight="15"/>
  <cols>
    <col min="1" max="1" width="9.140625" style="186"/>
    <col min="2" max="2" width="51.5703125" style="186" customWidth="1"/>
    <col min="3" max="3" width="9.140625" style="186"/>
    <col min="4" max="4" width="12.42578125" style="186" customWidth="1"/>
    <col min="5" max="5" width="13.7109375" style="186" customWidth="1"/>
    <col min="6" max="6" width="12.28515625" style="186" customWidth="1"/>
    <col min="7" max="7" width="9.140625" style="186"/>
    <col min="8" max="8" width="14.140625" style="186" customWidth="1"/>
    <col min="9" max="257" width="9.140625" style="186"/>
    <col min="258" max="258" width="51.5703125" style="186" customWidth="1"/>
    <col min="259" max="259" width="9.140625" style="186"/>
    <col min="260" max="260" width="12.42578125" style="186" customWidth="1"/>
    <col min="261" max="261" width="13.7109375" style="186" customWidth="1"/>
    <col min="262" max="262" width="12.28515625" style="186" customWidth="1"/>
    <col min="263" max="263" width="9.140625" style="186"/>
    <col min="264" max="264" width="14.140625" style="186" customWidth="1"/>
    <col min="265" max="513" width="9.140625" style="186"/>
    <col min="514" max="514" width="51.5703125" style="186" customWidth="1"/>
    <col min="515" max="515" width="9.140625" style="186"/>
    <col min="516" max="516" width="12.42578125" style="186" customWidth="1"/>
    <col min="517" max="517" width="13.7109375" style="186" customWidth="1"/>
    <col min="518" max="518" width="12.28515625" style="186" customWidth="1"/>
    <col min="519" max="519" width="9.140625" style="186"/>
    <col min="520" max="520" width="14.140625" style="186" customWidth="1"/>
    <col min="521" max="769" width="9.140625" style="186"/>
    <col min="770" max="770" width="51.5703125" style="186" customWidth="1"/>
    <col min="771" max="771" width="9.140625" style="186"/>
    <col min="772" max="772" width="12.42578125" style="186" customWidth="1"/>
    <col min="773" max="773" width="13.7109375" style="186" customWidth="1"/>
    <col min="774" max="774" width="12.28515625" style="186" customWidth="1"/>
    <col min="775" max="775" width="9.140625" style="186"/>
    <col min="776" max="776" width="14.140625" style="186" customWidth="1"/>
    <col min="777" max="1025" width="9.140625" style="186"/>
    <col min="1026" max="1026" width="51.5703125" style="186" customWidth="1"/>
    <col min="1027" max="1027" width="9.140625" style="186"/>
    <col min="1028" max="1028" width="12.42578125" style="186" customWidth="1"/>
    <col min="1029" max="1029" width="13.7109375" style="186" customWidth="1"/>
    <col min="1030" max="1030" width="12.28515625" style="186" customWidth="1"/>
    <col min="1031" max="1031" width="9.140625" style="186"/>
    <col min="1032" max="1032" width="14.140625" style="186" customWidth="1"/>
    <col min="1033" max="1281" width="9.140625" style="186"/>
    <col min="1282" max="1282" width="51.5703125" style="186" customWidth="1"/>
    <col min="1283" max="1283" width="9.140625" style="186"/>
    <col min="1284" max="1284" width="12.42578125" style="186" customWidth="1"/>
    <col min="1285" max="1285" width="13.7109375" style="186" customWidth="1"/>
    <col min="1286" max="1286" width="12.28515625" style="186" customWidth="1"/>
    <col min="1287" max="1287" width="9.140625" style="186"/>
    <col min="1288" max="1288" width="14.140625" style="186" customWidth="1"/>
    <col min="1289" max="1537" width="9.140625" style="186"/>
    <col min="1538" max="1538" width="51.5703125" style="186" customWidth="1"/>
    <col min="1539" max="1539" width="9.140625" style="186"/>
    <col min="1540" max="1540" width="12.42578125" style="186" customWidth="1"/>
    <col min="1541" max="1541" width="13.7109375" style="186" customWidth="1"/>
    <col min="1542" max="1542" width="12.28515625" style="186" customWidth="1"/>
    <col min="1543" max="1543" width="9.140625" style="186"/>
    <col min="1544" max="1544" width="14.140625" style="186" customWidth="1"/>
    <col min="1545" max="1793" width="9.140625" style="186"/>
    <col min="1794" max="1794" width="51.5703125" style="186" customWidth="1"/>
    <col min="1795" max="1795" width="9.140625" style="186"/>
    <col min="1796" max="1796" width="12.42578125" style="186" customWidth="1"/>
    <col min="1797" max="1797" width="13.7109375" style="186" customWidth="1"/>
    <col min="1798" max="1798" width="12.28515625" style="186" customWidth="1"/>
    <col min="1799" max="1799" width="9.140625" style="186"/>
    <col min="1800" max="1800" width="14.140625" style="186" customWidth="1"/>
    <col min="1801" max="2049" width="9.140625" style="186"/>
    <col min="2050" max="2050" width="51.5703125" style="186" customWidth="1"/>
    <col min="2051" max="2051" width="9.140625" style="186"/>
    <col min="2052" max="2052" width="12.42578125" style="186" customWidth="1"/>
    <col min="2053" max="2053" width="13.7109375" style="186" customWidth="1"/>
    <col min="2054" max="2054" width="12.28515625" style="186" customWidth="1"/>
    <col min="2055" max="2055" width="9.140625" style="186"/>
    <col min="2056" max="2056" width="14.140625" style="186" customWidth="1"/>
    <col min="2057" max="2305" width="9.140625" style="186"/>
    <col min="2306" max="2306" width="51.5703125" style="186" customWidth="1"/>
    <col min="2307" max="2307" width="9.140625" style="186"/>
    <col min="2308" max="2308" width="12.42578125" style="186" customWidth="1"/>
    <col min="2309" max="2309" width="13.7109375" style="186" customWidth="1"/>
    <col min="2310" max="2310" width="12.28515625" style="186" customWidth="1"/>
    <col min="2311" max="2311" width="9.140625" style="186"/>
    <col min="2312" max="2312" width="14.140625" style="186" customWidth="1"/>
    <col min="2313" max="2561" width="9.140625" style="186"/>
    <col min="2562" max="2562" width="51.5703125" style="186" customWidth="1"/>
    <col min="2563" max="2563" width="9.140625" style="186"/>
    <col min="2564" max="2564" width="12.42578125" style="186" customWidth="1"/>
    <col min="2565" max="2565" width="13.7109375" style="186" customWidth="1"/>
    <col min="2566" max="2566" width="12.28515625" style="186" customWidth="1"/>
    <col min="2567" max="2567" width="9.140625" style="186"/>
    <col min="2568" max="2568" width="14.140625" style="186" customWidth="1"/>
    <col min="2569" max="2817" width="9.140625" style="186"/>
    <col min="2818" max="2818" width="51.5703125" style="186" customWidth="1"/>
    <col min="2819" max="2819" width="9.140625" style="186"/>
    <col min="2820" max="2820" width="12.42578125" style="186" customWidth="1"/>
    <col min="2821" max="2821" width="13.7109375" style="186" customWidth="1"/>
    <col min="2822" max="2822" width="12.28515625" style="186" customWidth="1"/>
    <col min="2823" max="2823" width="9.140625" style="186"/>
    <col min="2824" max="2824" width="14.140625" style="186" customWidth="1"/>
    <col min="2825" max="3073" width="9.140625" style="186"/>
    <col min="3074" max="3074" width="51.5703125" style="186" customWidth="1"/>
    <col min="3075" max="3075" width="9.140625" style="186"/>
    <col min="3076" max="3076" width="12.42578125" style="186" customWidth="1"/>
    <col min="3077" max="3077" width="13.7109375" style="186" customWidth="1"/>
    <col min="3078" max="3078" width="12.28515625" style="186" customWidth="1"/>
    <col min="3079" max="3079" width="9.140625" style="186"/>
    <col min="3080" max="3080" width="14.140625" style="186" customWidth="1"/>
    <col min="3081" max="3329" width="9.140625" style="186"/>
    <col min="3330" max="3330" width="51.5703125" style="186" customWidth="1"/>
    <col min="3331" max="3331" width="9.140625" style="186"/>
    <col min="3332" max="3332" width="12.42578125" style="186" customWidth="1"/>
    <col min="3333" max="3333" width="13.7109375" style="186" customWidth="1"/>
    <col min="3334" max="3334" width="12.28515625" style="186" customWidth="1"/>
    <col min="3335" max="3335" width="9.140625" style="186"/>
    <col min="3336" max="3336" width="14.140625" style="186" customWidth="1"/>
    <col min="3337" max="3585" width="9.140625" style="186"/>
    <col min="3586" max="3586" width="51.5703125" style="186" customWidth="1"/>
    <col min="3587" max="3587" width="9.140625" style="186"/>
    <col min="3588" max="3588" width="12.42578125" style="186" customWidth="1"/>
    <col min="3589" max="3589" width="13.7109375" style="186" customWidth="1"/>
    <col min="3590" max="3590" width="12.28515625" style="186" customWidth="1"/>
    <col min="3591" max="3591" width="9.140625" style="186"/>
    <col min="3592" max="3592" width="14.140625" style="186" customWidth="1"/>
    <col min="3593" max="3841" width="9.140625" style="186"/>
    <col min="3842" max="3842" width="51.5703125" style="186" customWidth="1"/>
    <col min="3843" max="3843" width="9.140625" style="186"/>
    <col min="3844" max="3844" width="12.42578125" style="186" customWidth="1"/>
    <col min="3845" max="3845" width="13.7109375" style="186" customWidth="1"/>
    <col min="3846" max="3846" width="12.28515625" style="186" customWidth="1"/>
    <col min="3847" max="3847" width="9.140625" style="186"/>
    <col min="3848" max="3848" width="14.140625" style="186" customWidth="1"/>
    <col min="3849" max="4097" width="9.140625" style="186"/>
    <col min="4098" max="4098" width="51.5703125" style="186" customWidth="1"/>
    <col min="4099" max="4099" width="9.140625" style="186"/>
    <col min="4100" max="4100" width="12.42578125" style="186" customWidth="1"/>
    <col min="4101" max="4101" width="13.7109375" style="186" customWidth="1"/>
    <col min="4102" max="4102" width="12.28515625" style="186" customWidth="1"/>
    <col min="4103" max="4103" width="9.140625" style="186"/>
    <col min="4104" max="4104" width="14.140625" style="186" customWidth="1"/>
    <col min="4105" max="4353" width="9.140625" style="186"/>
    <col min="4354" max="4354" width="51.5703125" style="186" customWidth="1"/>
    <col min="4355" max="4355" width="9.140625" style="186"/>
    <col min="4356" max="4356" width="12.42578125" style="186" customWidth="1"/>
    <col min="4357" max="4357" width="13.7109375" style="186" customWidth="1"/>
    <col min="4358" max="4358" width="12.28515625" style="186" customWidth="1"/>
    <col min="4359" max="4359" width="9.140625" style="186"/>
    <col min="4360" max="4360" width="14.140625" style="186" customWidth="1"/>
    <col min="4361" max="4609" width="9.140625" style="186"/>
    <col min="4610" max="4610" width="51.5703125" style="186" customWidth="1"/>
    <col min="4611" max="4611" width="9.140625" style="186"/>
    <col min="4612" max="4612" width="12.42578125" style="186" customWidth="1"/>
    <col min="4613" max="4613" width="13.7109375" style="186" customWidth="1"/>
    <col min="4614" max="4614" width="12.28515625" style="186" customWidth="1"/>
    <col min="4615" max="4615" width="9.140625" style="186"/>
    <col min="4616" max="4616" width="14.140625" style="186" customWidth="1"/>
    <col min="4617" max="4865" width="9.140625" style="186"/>
    <col min="4866" max="4866" width="51.5703125" style="186" customWidth="1"/>
    <col min="4867" max="4867" width="9.140625" style="186"/>
    <col min="4868" max="4868" width="12.42578125" style="186" customWidth="1"/>
    <col min="4869" max="4869" width="13.7109375" style="186" customWidth="1"/>
    <col min="4870" max="4870" width="12.28515625" style="186" customWidth="1"/>
    <col min="4871" max="4871" width="9.140625" style="186"/>
    <col min="4872" max="4872" width="14.140625" style="186" customWidth="1"/>
    <col min="4873" max="5121" width="9.140625" style="186"/>
    <col min="5122" max="5122" width="51.5703125" style="186" customWidth="1"/>
    <col min="5123" max="5123" width="9.140625" style="186"/>
    <col min="5124" max="5124" width="12.42578125" style="186" customWidth="1"/>
    <col min="5125" max="5125" width="13.7109375" style="186" customWidth="1"/>
    <col min="5126" max="5126" width="12.28515625" style="186" customWidth="1"/>
    <col min="5127" max="5127" width="9.140625" style="186"/>
    <col min="5128" max="5128" width="14.140625" style="186" customWidth="1"/>
    <col min="5129" max="5377" width="9.140625" style="186"/>
    <col min="5378" max="5378" width="51.5703125" style="186" customWidth="1"/>
    <col min="5379" max="5379" width="9.140625" style="186"/>
    <col min="5380" max="5380" width="12.42578125" style="186" customWidth="1"/>
    <col min="5381" max="5381" width="13.7109375" style="186" customWidth="1"/>
    <col min="5382" max="5382" width="12.28515625" style="186" customWidth="1"/>
    <col min="5383" max="5383" width="9.140625" style="186"/>
    <col min="5384" max="5384" width="14.140625" style="186" customWidth="1"/>
    <col min="5385" max="5633" width="9.140625" style="186"/>
    <col min="5634" max="5634" width="51.5703125" style="186" customWidth="1"/>
    <col min="5635" max="5635" width="9.140625" style="186"/>
    <col min="5636" max="5636" width="12.42578125" style="186" customWidth="1"/>
    <col min="5637" max="5637" width="13.7109375" style="186" customWidth="1"/>
    <col min="5638" max="5638" width="12.28515625" style="186" customWidth="1"/>
    <col min="5639" max="5639" width="9.140625" style="186"/>
    <col min="5640" max="5640" width="14.140625" style="186" customWidth="1"/>
    <col min="5641" max="5889" width="9.140625" style="186"/>
    <col min="5890" max="5890" width="51.5703125" style="186" customWidth="1"/>
    <col min="5891" max="5891" width="9.140625" style="186"/>
    <col min="5892" max="5892" width="12.42578125" style="186" customWidth="1"/>
    <col min="5893" max="5893" width="13.7109375" style="186" customWidth="1"/>
    <col min="5894" max="5894" width="12.28515625" style="186" customWidth="1"/>
    <col min="5895" max="5895" width="9.140625" style="186"/>
    <col min="5896" max="5896" width="14.140625" style="186" customWidth="1"/>
    <col min="5897" max="6145" width="9.140625" style="186"/>
    <col min="6146" max="6146" width="51.5703125" style="186" customWidth="1"/>
    <col min="6147" max="6147" width="9.140625" style="186"/>
    <col min="6148" max="6148" width="12.42578125" style="186" customWidth="1"/>
    <col min="6149" max="6149" width="13.7109375" style="186" customWidth="1"/>
    <col min="6150" max="6150" width="12.28515625" style="186" customWidth="1"/>
    <col min="6151" max="6151" width="9.140625" style="186"/>
    <col min="6152" max="6152" width="14.140625" style="186" customWidth="1"/>
    <col min="6153" max="6401" width="9.140625" style="186"/>
    <col min="6402" max="6402" width="51.5703125" style="186" customWidth="1"/>
    <col min="6403" max="6403" width="9.140625" style="186"/>
    <col min="6404" max="6404" width="12.42578125" style="186" customWidth="1"/>
    <col min="6405" max="6405" width="13.7109375" style="186" customWidth="1"/>
    <col min="6406" max="6406" width="12.28515625" style="186" customWidth="1"/>
    <col min="6407" max="6407" width="9.140625" style="186"/>
    <col min="6408" max="6408" width="14.140625" style="186" customWidth="1"/>
    <col min="6409" max="6657" width="9.140625" style="186"/>
    <col min="6658" max="6658" width="51.5703125" style="186" customWidth="1"/>
    <col min="6659" max="6659" width="9.140625" style="186"/>
    <col min="6660" max="6660" width="12.42578125" style="186" customWidth="1"/>
    <col min="6661" max="6661" width="13.7109375" style="186" customWidth="1"/>
    <col min="6662" max="6662" width="12.28515625" style="186" customWidth="1"/>
    <col min="6663" max="6663" width="9.140625" style="186"/>
    <col min="6664" max="6664" width="14.140625" style="186" customWidth="1"/>
    <col min="6665" max="6913" width="9.140625" style="186"/>
    <col min="6914" max="6914" width="51.5703125" style="186" customWidth="1"/>
    <col min="6915" max="6915" width="9.140625" style="186"/>
    <col min="6916" max="6916" width="12.42578125" style="186" customWidth="1"/>
    <col min="6917" max="6917" width="13.7109375" style="186" customWidth="1"/>
    <col min="6918" max="6918" width="12.28515625" style="186" customWidth="1"/>
    <col min="6919" max="6919" width="9.140625" style="186"/>
    <col min="6920" max="6920" width="14.140625" style="186" customWidth="1"/>
    <col min="6921" max="7169" width="9.140625" style="186"/>
    <col min="7170" max="7170" width="51.5703125" style="186" customWidth="1"/>
    <col min="7171" max="7171" width="9.140625" style="186"/>
    <col min="7172" max="7172" width="12.42578125" style="186" customWidth="1"/>
    <col min="7173" max="7173" width="13.7109375" style="186" customWidth="1"/>
    <col min="7174" max="7174" width="12.28515625" style="186" customWidth="1"/>
    <col min="7175" max="7175" width="9.140625" style="186"/>
    <col min="7176" max="7176" width="14.140625" style="186" customWidth="1"/>
    <col min="7177" max="7425" width="9.140625" style="186"/>
    <col min="7426" max="7426" width="51.5703125" style="186" customWidth="1"/>
    <col min="7427" max="7427" width="9.140625" style="186"/>
    <col min="7428" max="7428" width="12.42578125" style="186" customWidth="1"/>
    <col min="7429" max="7429" width="13.7109375" style="186" customWidth="1"/>
    <col min="7430" max="7430" width="12.28515625" style="186" customWidth="1"/>
    <col min="7431" max="7431" width="9.140625" style="186"/>
    <col min="7432" max="7432" width="14.140625" style="186" customWidth="1"/>
    <col min="7433" max="7681" width="9.140625" style="186"/>
    <col min="7682" max="7682" width="51.5703125" style="186" customWidth="1"/>
    <col min="7683" max="7683" width="9.140625" style="186"/>
    <col min="7684" max="7684" width="12.42578125" style="186" customWidth="1"/>
    <col min="7685" max="7685" width="13.7109375" style="186" customWidth="1"/>
    <col min="7686" max="7686" width="12.28515625" style="186" customWidth="1"/>
    <col min="7687" max="7687" width="9.140625" style="186"/>
    <col min="7688" max="7688" width="14.140625" style="186" customWidth="1"/>
    <col min="7689" max="7937" width="9.140625" style="186"/>
    <col min="7938" max="7938" width="51.5703125" style="186" customWidth="1"/>
    <col min="7939" max="7939" width="9.140625" style="186"/>
    <col min="7940" max="7940" width="12.42578125" style="186" customWidth="1"/>
    <col min="7941" max="7941" width="13.7109375" style="186" customWidth="1"/>
    <col min="7942" max="7942" width="12.28515625" style="186" customWidth="1"/>
    <col min="7943" max="7943" width="9.140625" style="186"/>
    <col min="7944" max="7944" width="14.140625" style="186" customWidth="1"/>
    <col min="7945" max="8193" width="9.140625" style="186"/>
    <col min="8194" max="8194" width="51.5703125" style="186" customWidth="1"/>
    <col min="8195" max="8195" width="9.140625" style="186"/>
    <col min="8196" max="8196" width="12.42578125" style="186" customWidth="1"/>
    <col min="8197" max="8197" width="13.7109375" style="186" customWidth="1"/>
    <col min="8198" max="8198" width="12.28515625" style="186" customWidth="1"/>
    <col min="8199" max="8199" width="9.140625" style="186"/>
    <col min="8200" max="8200" width="14.140625" style="186" customWidth="1"/>
    <col min="8201" max="8449" width="9.140625" style="186"/>
    <col min="8450" max="8450" width="51.5703125" style="186" customWidth="1"/>
    <col min="8451" max="8451" width="9.140625" style="186"/>
    <col min="8452" max="8452" width="12.42578125" style="186" customWidth="1"/>
    <col min="8453" max="8453" width="13.7109375" style="186" customWidth="1"/>
    <col min="8454" max="8454" width="12.28515625" style="186" customWidth="1"/>
    <col min="8455" max="8455" width="9.140625" style="186"/>
    <col min="8456" max="8456" width="14.140625" style="186" customWidth="1"/>
    <col min="8457" max="8705" width="9.140625" style="186"/>
    <col min="8706" max="8706" width="51.5703125" style="186" customWidth="1"/>
    <col min="8707" max="8707" width="9.140625" style="186"/>
    <col min="8708" max="8708" width="12.42578125" style="186" customWidth="1"/>
    <col min="8709" max="8709" width="13.7109375" style="186" customWidth="1"/>
    <col min="8710" max="8710" width="12.28515625" style="186" customWidth="1"/>
    <col min="8711" max="8711" width="9.140625" style="186"/>
    <col min="8712" max="8712" width="14.140625" style="186" customWidth="1"/>
    <col min="8713" max="8961" width="9.140625" style="186"/>
    <col min="8962" max="8962" width="51.5703125" style="186" customWidth="1"/>
    <col min="8963" max="8963" width="9.140625" style="186"/>
    <col min="8964" max="8964" width="12.42578125" style="186" customWidth="1"/>
    <col min="8965" max="8965" width="13.7109375" style="186" customWidth="1"/>
    <col min="8966" max="8966" width="12.28515625" style="186" customWidth="1"/>
    <col min="8967" max="8967" width="9.140625" style="186"/>
    <col min="8968" max="8968" width="14.140625" style="186" customWidth="1"/>
    <col min="8969" max="9217" width="9.140625" style="186"/>
    <col min="9218" max="9218" width="51.5703125" style="186" customWidth="1"/>
    <col min="9219" max="9219" width="9.140625" style="186"/>
    <col min="9220" max="9220" width="12.42578125" style="186" customWidth="1"/>
    <col min="9221" max="9221" width="13.7109375" style="186" customWidth="1"/>
    <col min="9222" max="9222" width="12.28515625" style="186" customWidth="1"/>
    <col min="9223" max="9223" width="9.140625" style="186"/>
    <col min="9224" max="9224" width="14.140625" style="186" customWidth="1"/>
    <col min="9225" max="9473" width="9.140625" style="186"/>
    <col min="9474" max="9474" width="51.5703125" style="186" customWidth="1"/>
    <col min="9475" max="9475" width="9.140625" style="186"/>
    <col min="9476" max="9476" width="12.42578125" style="186" customWidth="1"/>
    <col min="9477" max="9477" width="13.7109375" style="186" customWidth="1"/>
    <col min="9478" max="9478" width="12.28515625" style="186" customWidth="1"/>
    <col min="9479" max="9479" width="9.140625" style="186"/>
    <col min="9480" max="9480" width="14.140625" style="186" customWidth="1"/>
    <col min="9481" max="9729" width="9.140625" style="186"/>
    <col min="9730" max="9730" width="51.5703125" style="186" customWidth="1"/>
    <col min="9731" max="9731" width="9.140625" style="186"/>
    <col min="9732" max="9732" width="12.42578125" style="186" customWidth="1"/>
    <col min="9733" max="9733" width="13.7109375" style="186" customWidth="1"/>
    <col min="9734" max="9734" width="12.28515625" style="186" customWidth="1"/>
    <col min="9735" max="9735" width="9.140625" style="186"/>
    <col min="9736" max="9736" width="14.140625" style="186" customWidth="1"/>
    <col min="9737" max="9985" width="9.140625" style="186"/>
    <col min="9986" max="9986" width="51.5703125" style="186" customWidth="1"/>
    <col min="9987" max="9987" width="9.140625" style="186"/>
    <col min="9988" max="9988" width="12.42578125" style="186" customWidth="1"/>
    <col min="9989" max="9989" width="13.7109375" style="186" customWidth="1"/>
    <col min="9990" max="9990" width="12.28515625" style="186" customWidth="1"/>
    <col min="9991" max="9991" width="9.140625" style="186"/>
    <col min="9992" max="9992" width="14.140625" style="186" customWidth="1"/>
    <col min="9993" max="10241" width="9.140625" style="186"/>
    <col min="10242" max="10242" width="51.5703125" style="186" customWidth="1"/>
    <col min="10243" max="10243" width="9.140625" style="186"/>
    <col min="10244" max="10244" width="12.42578125" style="186" customWidth="1"/>
    <col min="10245" max="10245" width="13.7109375" style="186" customWidth="1"/>
    <col min="10246" max="10246" width="12.28515625" style="186" customWidth="1"/>
    <col min="10247" max="10247" width="9.140625" style="186"/>
    <col min="10248" max="10248" width="14.140625" style="186" customWidth="1"/>
    <col min="10249" max="10497" width="9.140625" style="186"/>
    <col min="10498" max="10498" width="51.5703125" style="186" customWidth="1"/>
    <col min="10499" max="10499" width="9.140625" style="186"/>
    <col min="10500" max="10500" width="12.42578125" style="186" customWidth="1"/>
    <col min="10501" max="10501" width="13.7109375" style="186" customWidth="1"/>
    <col min="10502" max="10502" width="12.28515625" style="186" customWidth="1"/>
    <col min="10503" max="10503" width="9.140625" style="186"/>
    <col min="10504" max="10504" width="14.140625" style="186" customWidth="1"/>
    <col min="10505" max="10753" width="9.140625" style="186"/>
    <col min="10754" max="10754" width="51.5703125" style="186" customWidth="1"/>
    <col min="10755" max="10755" width="9.140625" style="186"/>
    <col min="10756" max="10756" width="12.42578125" style="186" customWidth="1"/>
    <col min="10757" max="10757" width="13.7109375" style="186" customWidth="1"/>
    <col min="10758" max="10758" width="12.28515625" style="186" customWidth="1"/>
    <col min="10759" max="10759" width="9.140625" style="186"/>
    <col min="10760" max="10760" width="14.140625" style="186" customWidth="1"/>
    <col min="10761" max="11009" width="9.140625" style="186"/>
    <col min="11010" max="11010" width="51.5703125" style="186" customWidth="1"/>
    <col min="11011" max="11011" width="9.140625" style="186"/>
    <col min="11012" max="11012" width="12.42578125" style="186" customWidth="1"/>
    <col min="11013" max="11013" width="13.7109375" style="186" customWidth="1"/>
    <col min="11014" max="11014" width="12.28515625" style="186" customWidth="1"/>
    <col min="11015" max="11015" width="9.140625" style="186"/>
    <col min="11016" max="11016" width="14.140625" style="186" customWidth="1"/>
    <col min="11017" max="11265" width="9.140625" style="186"/>
    <col min="11266" max="11266" width="51.5703125" style="186" customWidth="1"/>
    <col min="11267" max="11267" width="9.140625" style="186"/>
    <col min="11268" max="11268" width="12.42578125" style="186" customWidth="1"/>
    <col min="11269" max="11269" width="13.7109375" style="186" customWidth="1"/>
    <col min="11270" max="11270" width="12.28515625" style="186" customWidth="1"/>
    <col min="11271" max="11271" width="9.140625" style="186"/>
    <col min="11272" max="11272" width="14.140625" style="186" customWidth="1"/>
    <col min="11273" max="11521" width="9.140625" style="186"/>
    <col min="11522" max="11522" width="51.5703125" style="186" customWidth="1"/>
    <col min="11523" max="11523" width="9.140625" style="186"/>
    <col min="11524" max="11524" width="12.42578125" style="186" customWidth="1"/>
    <col min="11525" max="11525" width="13.7109375" style="186" customWidth="1"/>
    <col min="11526" max="11526" width="12.28515625" style="186" customWidth="1"/>
    <col min="11527" max="11527" width="9.140625" style="186"/>
    <col min="11528" max="11528" width="14.140625" style="186" customWidth="1"/>
    <col min="11529" max="11777" width="9.140625" style="186"/>
    <col min="11778" max="11778" width="51.5703125" style="186" customWidth="1"/>
    <col min="11779" max="11779" width="9.140625" style="186"/>
    <col min="11780" max="11780" width="12.42578125" style="186" customWidth="1"/>
    <col min="11781" max="11781" width="13.7109375" style="186" customWidth="1"/>
    <col min="11782" max="11782" width="12.28515625" style="186" customWidth="1"/>
    <col min="11783" max="11783" width="9.140625" style="186"/>
    <col min="11784" max="11784" width="14.140625" style="186" customWidth="1"/>
    <col min="11785" max="12033" width="9.140625" style="186"/>
    <col min="12034" max="12034" width="51.5703125" style="186" customWidth="1"/>
    <col min="12035" max="12035" width="9.140625" style="186"/>
    <col min="12036" max="12036" width="12.42578125" style="186" customWidth="1"/>
    <col min="12037" max="12037" width="13.7109375" style="186" customWidth="1"/>
    <col min="12038" max="12038" width="12.28515625" style="186" customWidth="1"/>
    <col min="12039" max="12039" width="9.140625" style="186"/>
    <col min="12040" max="12040" width="14.140625" style="186" customWidth="1"/>
    <col min="12041" max="12289" width="9.140625" style="186"/>
    <col min="12290" max="12290" width="51.5703125" style="186" customWidth="1"/>
    <col min="12291" max="12291" width="9.140625" style="186"/>
    <col min="12292" max="12292" width="12.42578125" style="186" customWidth="1"/>
    <col min="12293" max="12293" width="13.7109375" style="186" customWidth="1"/>
    <col min="12294" max="12294" width="12.28515625" style="186" customWidth="1"/>
    <col min="12295" max="12295" width="9.140625" style="186"/>
    <col min="12296" max="12296" width="14.140625" style="186" customWidth="1"/>
    <col min="12297" max="12545" width="9.140625" style="186"/>
    <col min="12546" max="12546" width="51.5703125" style="186" customWidth="1"/>
    <col min="12547" max="12547" width="9.140625" style="186"/>
    <col min="12548" max="12548" width="12.42578125" style="186" customWidth="1"/>
    <col min="12549" max="12549" width="13.7109375" style="186" customWidth="1"/>
    <col min="12550" max="12550" width="12.28515625" style="186" customWidth="1"/>
    <col min="12551" max="12551" width="9.140625" style="186"/>
    <col min="12552" max="12552" width="14.140625" style="186" customWidth="1"/>
    <col min="12553" max="12801" width="9.140625" style="186"/>
    <col min="12802" max="12802" width="51.5703125" style="186" customWidth="1"/>
    <col min="12803" max="12803" width="9.140625" style="186"/>
    <col min="12804" max="12804" width="12.42578125" style="186" customWidth="1"/>
    <col min="12805" max="12805" width="13.7109375" style="186" customWidth="1"/>
    <col min="12806" max="12806" width="12.28515625" style="186" customWidth="1"/>
    <col min="12807" max="12807" width="9.140625" style="186"/>
    <col min="12808" max="12808" width="14.140625" style="186" customWidth="1"/>
    <col min="12809" max="13057" width="9.140625" style="186"/>
    <col min="13058" max="13058" width="51.5703125" style="186" customWidth="1"/>
    <col min="13059" max="13059" width="9.140625" style="186"/>
    <col min="13060" max="13060" width="12.42578125" style="186" customWidth="1"/>
    <col min="13061" max="13061" width="13.7109375" style="186" customWidth="1"/>
    <col min="13062" max="13062" width="12.28515625" style="186" customWidth="1"/>
    <col min="13063" max="13063" width="9.140625" style="186"/>
    <col min="13064" max="13064" width="14.140625" style="186" customWidth="1"/>
    <col min="13065" max="13313" width="9.140625" style="186"/>
    <col min="13314" max="13314" width="51.5703125" style="186" customWidth="1"/>
    <col min="13315" max="13315" width="9.140625" style="186"/>
    <col min="13316" max="13316" width="12.42578125" style="186" customWidth="1"/>
    <col min="13317" max="13317" width="13.7109375" style="186" customWidth="1"/>
    <col min="13318" max="13318" width="12.28515625" style="186" customWidth="1"/>
    <col min="13319" max="13319" width="9.140625" style="186"/>
    <col min="13320" max="13320" width="14.140625" style="186" customWidth="1"/>
    <col min="13321" max="13569" width="9.140625" style="186"/>
    <col min="13570" max="13570" width="51.5703125" style="186" customWidth="1"/>
    <col min="13571" max="13571" width="9.140625" style="186"/>
    <col min="13572" max="13572" width="12.42578125" style="186" customWidth="1"/>
    <col min="13573" max="13573" width="13.7109375" style="186" customWidth="1"/>
    <col min="13574" max="13574" width="12.28515625" style="186" customWidth="1"/>
    <col min="13575" max="13575" width="9.140625" style="186"/>
    <col min="13576" max="13576" width="14.140625" style="186" customWidth="1"/>
    <col min="13577" max="13825" width="9.140625" style="186"/>
    <col min="13826" max="13826" width="51.5703125" style="186" customWidth="1"/>
    <col min="13827" max="13827" width="9.140625" style="186"/>
    <col min="13828" max="13828" width="12.42578125" style="186" customWidth="1"/>
    <col min="13829" max="13829" width="13.7109375" style="186" customWidth="1"/>
    <col min="13830" max="13830" width="12.28515625" style="186" customWidth="1"/>
    <col min="13831" max="13831" width="9.140625" style="186"/>
    <col min="13832" max="13832" width="14.140625" style="186" customWidth="1"/>
    <col min="13833" max="14081" width="9.140625" style="186"/>
    <col min="14082" max="14082" width="51.5703125" style="186" customWidth="1"/>
    <col min="14083" max="14083" width="9.140625" style="186"/>
    <col min="14084" max="14084" width="12.42578125" style="186" customWidth="1"/>
    <col min="14085" max="14085" width="13.7109375" style="186" customWidth="1"/>
    <col min="14086" max="14086" width="12.28515625" style="186" customWidth="1"/>
    <col min="14087" max="14087" width="9.140625" style="186"/>
    <col min="14088" max="14088" width="14.140625" style="186" customWidth="1"/>
    <col min="14089" max="14337" width="9.140625" style="186"/>
    <col min="14338" max="14338" width="51.5703125" style="186" customWidth="1"/>
    <col min="14339" max="14339" width="9.140625" style="186"/>
    <col min="14340" max="14340" width="12.42578125" style="186" customWidth="1"/>
    <col min="14341" max="14341" width="13.7109375" style="186" customWidth="1"/>
    <col min="14342" max="14342" width="12.28515625" style="186" customWidth="1"/>
    <col min="14343" max="14343" width="9.140625" style="186"/>
    <col min="14344" max="14344" width="14.140625" style="186" customWidth="1"/>
    <col min="14345" max="14593" width="9.140625" style="186"/>
    <col min="14594" max="14594" width="51.5703125" style="186" customWidth="1"/>
    <col min="14595" max="14595" width="9.140625" style="186"/>
    <col min="14596" max="14596" width="12.42578125" style="186" customWidth="1"/>
    <col min="14597" max="14597" width="13.7109375" style="186" customWidth="1"/>
    <col min="14598" max="14598" width="12.28515625" style="186" customWidth="1"/>
    <col min="14599" max="14599" width="9.140625" style="186"/>
    <col min="14600" max="14600" width="14.140625" style="186" customWidth="1"/>
    <col min="14601" max="14849" width="9.140625" style="186"/>
    <col min="14850" max="14850" width="51.5703125" style="186" customWidth="1"/>
    <col min="14851" max="14851" width="9.140625" style="186"/>
    <col min="14852" max="14852" width="12.42578125" style="186" customWidth="1"/>
    <col min="14853" max="14853" width="13.7109375" style="186" customWidth="1"/>
    <col min="14854" max="14854" width="12.28515625" style="186" customWidth="1"/>
    <col min="14855" max="14855" width="9.140625" style="186"/>
    <col min="14856" max="14856" width="14.140625" style="186" customWidth="1"/>
    <col min="14857" max="15105" width="9.140625" style="186"/>
    <col min="15106" max="15106" width="51.5703125" style="186" customWidth="1"/>
    <col min="15107" max="15107" width="9.140625" style="186"/>
    <col min="15108" max="15108" width="12.42578125" style="186" customWidth="1"/>
    <col min="15109" max="15109" width="13.7109375" style="186" customWidth="1"/>
    <col min="15110" max="15110" width="12.28515625" style="186" customWidth="1"/>
    <col min="15111" max="15111" width="9.140625" style="186"/>
    <col min="15112" max="15112" width="14.140625" style="186" customWidth="1"/>
    <col min="15113" max="15361" width="9.140625" style="186"/>
    <col min="15362" max="15362" width="51.5703125" style="186" customWidth="1"/>
    <col min="15363" max="15363" width="9.140625" style="186"/>
    <col min="15364" max="15364" width="12.42578125" style="186" customWidth="1"/>
    <col min="15365" max="15365" width="13.7109375" style="186" customWidth="1"/>
    <col min="15366" max="15366" width="12.28515625" style="186" customWidth="1"/>
    <col min="15367" max="15367" width="9.140625" style="186"/>
    <col min="15368" max="15368" width="14.140625" style="186" customWidth="1"/>
    <col min="15369" max="15617" width="9.140625" style="186"/>
    <col min="15618" max="15618" width="51.5703125" style="186" customWidth="1"/>
    <col min="15619" max="15619" width="9.140625" style="186"/>
    <col min="15620" max="15620" width="12.42578125" style="186" customWidth="1"/>
    <col min="15621" max="15621" width="13.7109375" style="186" customWidth="1"/>
    <col min="15622" max="15622" width="12.28515625" style="186" customWidth="1"/>
    <col min="15623" max="15623" width="9.140625" style="186"/>
    <col min="15624" max="15624" width="14.140625" style="186" customWidth="1"/>
    <col min="15625" max="15873" width="9.140625" style="186"/>
    <col min="15874" max="15874" width="51.5703125" style="186" customWidth="1"/>
    <col min="15875" max="15875" width="9.140625" style="186"/>
    <col min="15876" max="15876" width="12.42578125" style="186" customWidth="1"/>
    <col min="15877" max="15877" width="13.7109375" style="186" customWidth="1"/>
    <col min="15878" max="15878" width="12.28515625" style="186" customWidth="1"/>
    <col min="15879" max="15879" width="9.140625" style="186"/>
    <col min="15880" max="15880" width="14.140625" style="186" customWidth="1"/>
    <col min="15881" max="16129" width="9.140625" style="186"/>
    <col min="16130" max="16130" width="51.5703125" style="186" customWidth="1"/>
    <col min="16131" max="16131" width="9.140625" style="186"/>
    <col min="16132" max="16132" width="12.42578125" style="186" customWidth="1"/>
    <col min="16133" max="16133" width="13.7109375" style="186" customWidth="1"/>
    <col min="16134" max="16134" width="12.28515625" style="186" customWidth="1"/>
    <col min="16135" max="16135" width="9.140625" style="186"/>
    <col min="16136" max="16136" width="14.140625" style="186" customWidth="1"/>
    <col min="16137" max="16384" width="9.140625" style="186"/>
  </cols>
  <sheetData>
    <row r="2" spans="1:6" ht="18.75">
      <c r="B2" s="187" t="s">
        <v>460</v>
      </c>
    </row>
    <row r="3" spans="1:6">
      <c r="E3" s="248" t="s">
        <v>498</v>
      </c>
    </row>
    <row r="6" spans="1:6" ht="25.5">
      <c r="A6" s="188" t="s">
        <v>415</v>
      </c>
      <c r="B6" s="188" t="s">
        <v>416</v>
      </c>
      <c r="C6" s="188" t="s">
        <v>417</v>
      </c>
      <c r="D6" s="188" t="s">
        <v>418</v>
      </c>
      <c r="E6" s="188" t="s">
        <v>419</v>
      </c>
      <c r="F6" s="188" t="s">
        <v>420</v>
      </c>
    </row>
    <row r="7" spans="1:6">
      <c r="A7" s="263">
        <v>1211111</v>
      </c>
      <c r="B7" s="263" t="s">
        <v>466</v>
      </c>
      <c r="C7" s="263">
        <v>76</v>
      </c>
      <c r="D7" s="263">
        <v>11522000</v>
      </c>
      <c r="E7" s="263">
        <v>0</v>
      </c>
      <c r="F7" s="263">
        <v>11522000</v>
      </c>
    </row>
    <row r="8" spans="1:6">
      <c r="A8" s="263">
        <v>121112</v>
      </c>
      <c r="B8" s="263" t="s">
        <v>467</v>
      </c>
      <c r="C8" s="263">
        <v>2</v>
      </c>
      <c r="D8" s="263">
        <v>3226000</v>
      </c>
      <c r="E8" s="263">
        <v>0</v>
      </c>
      <c r="F8" s="263">
        <v>3226000</v>
      </c>
    </row>
    <row r="9" spans="1:6">
      <c r="A9" s="263">
        <v>121113</v>
      </c>
      <c r="B9" s="263" t="s">
        <v>468</v>
      </c>
      <c r="C9" s="263">
        <v>394</v>
      </c>
      <c r="D9" s="263">
        <v>4305300</v>
      </c>
      <c r="E9" s="263">
        <v>0</v>
      </c>
      <c r="F9" s="263">
        <v>4305300</v>
      </c>
    </row>
    <row r="10" spans="1:6">
      <c r="A10" s="263">
        <v>1211222</v>
      </c>
      <c r="B10" s="263" t="s">
        <v>469</v>
      </c>
      <c r="C10" s="263">
        <v>3</v>
      </c>
      <c r="D10" s="263">
        <v>6723000</v>
      </c>
      <c r="E10" s="263">
        <v>0</v>
      </c>
      <c r="F10" s="263">
        <v>6723000</v>
      </c>
    </row>
    <row r="11" spans="1:6">
      <c r="A11" s="263">
        <v>1211223</v>
      </c>
      <c r="B11" s="263" t="s">
        <v>470</v>
      </c>
      <c r="C11" s="263">
        <v>16</v>
      </c>
      <c r="D11" s="263">
        <v>7292000</v>
      </c>
      <c r="E11" s="263">
        <v>0</v>
      </c>
      <c r="F11" s="263">
        <v>7292000</v>
      </c>
    </row>
    <row r="12" spans="1:6">
      <c r="A12" s="263">
        <v>1211332</v>
      </c>
      <c r="B12" s="263" t="s">
        <v>471</v>
      </c>
      <c r="C12" s="263">
        <v>7</v>
      </c>
      <c r="D12" s="263">
        <v>120942037</v>
      </c>
      <c r="E12" s="263">
        <v>28977046</v>
      </c>
      <c r="F12" s="263">
        <v>91964991</v>
      </c>
    </row>
    <row r="13" spans="1:6">
      <c r="A13" s="263">
        <v>1211333</v>
      </c>
      <c r="B13" s="263" t="s">
        <v>472</v>
      </c>
      <c r="C13" s="263">
        <v>1</v>
      </c>
      <c r="D13" s="263">
        <v>803000</v>
      </c>
      <c r="E13" s="263">
        <v>192720</v>
      </c>
      <c r="F13" s="263">
        <v>610280</v>
      </c>
    </row>
    <row r="14" spans="1:6">
      <c r="A14" s="263">
        <v>1211413</v>
      </c>
      <c r="B14" s="263" t="s">
        <v>473</v>
      </c>
      <c r="C14" s="263">
        <v>124</v>
      </c>
      <c r="D14" s="263">
        <v>749520</v>
      </c>
      <c r="E14" s="263">
        <v>0</v>
      </c>
      <c r="F14" s="263">
        <v>749520</v>
      </c>
    </row>
    <row r="15" spans="1:6">
      <c r="A15" s="263">
        <v>1211423</v>
      </c>
      <c r="B15" s="263" t="s">
        <v>474</v>
      </c>
      <c r="C15" s="263">
        <v>149</v>
      </c>
      <c r="D15" s="263">
        <v>1390000</v>
      </c>
      <c r="E15" s="263">
        <v>0</v>
      </c>
      <c r="F15" s="263">
        <v>1390000</v>
      </c>
    </row>
    <row r="16" spans="1:6">
      <c r="A16" s="263">
        <v>12114911</v>
      </c>
      <c r="B16" s="263" t="s">
        <v>475</v>
      </c>
      <c r="C16" s="263">
        <v>106</v>
      </c>
      <c r="D16" s="263">
        <v>304176760</v>
      </c>
      <c r="E16" s="263">
        <v>97185117</v>
      </c>
      <c r="F16" s="263">
        <v>206991643</v>
      </c>
    </row>
    <row r="17" spans="1:6">
      <c r="A17" s="263">
        <v>1211492</v>
      </c>
      <c r="B17" s="263" t="s">
        <v>476</v>
      </c>
      <c r="C17" s="263">
        <v>14</v>
      </c>
      <c r="D17" s="263">
        <v>4067000</v>
      </c>
      <c r="E17" s="263">
        <v>1345768</v>
      </c>
      <c r="F17" s="263">
        <v>2721232</v>
      </c>
    </row>
    <row r="18" spans="1:6">
      <c r="A18" s="263">
        <v>1211493</v>
      </c>
      <c r="B18" s="263" t="s">
        <v>477</v>
      </c>
      <c r="C18" s="263">
        <v>7</v>
      </c>
      <c r="D18" s="263">
        <v>232000</v>
      </c>
      <c r="E18" s="263">
        <v>83529</v>
      </c>
      <c r="F18" s="263">
        <v>148471</v>
      </c>
    </row>
    <row r="19" spans="1:6">
      <c r="A19" s="263">
        <v>1218222</v>
      </c>
      <c r="B19" s="263" t="s">
        <v>478</v>
      </c>
      <c r="C19" s="263">
        <v>1</v>
      </c>
      <c r="D19" s="263">
        <v>294469</v>
      </c>
      <c r="E19" s="263">
        <v>0</v>
      </c>
      <c r="F19" s="263">
        <v>294469</v>
      </c>
    </row>
    <row r="20" spans="1:6">
      <c r="A20" s="263">
        <v>1218332</v>
      </c>
      <c r="B20" s="263" t="s">
        <v>479</v>
      </c>
      <c r="C20" s="263">
        <v>1</v>
      </c>
      <c r="D20" s="263">
        <v>4916280</v>
      </c>
      <c r="E20" s="263">
        <v>2590856</v>
      </c>
      <c r="F20" s="263">
        <v>2325424</v>
      </c>
    </row>
    <row r="21" spans="1:6">
      <c r="A21" s="263">
        <v>12184911</v>
      </c>
      <c r="B21" s="263" t="s">
        <v>480</v>
      </c>
      <c r="C21" s="263">
        <v>4</v>
      </c>
      <c r="D21" s="263">
        <v>59407400</v>
      </c>
      <c r="E21" s="263">
        <v>22696353</v>
      </c>
      <c r="F21" s="263">
        <v>36711047</v>
      </c>
    </row>
    <row r="22" spans="1:6">
      <c r="A22" s="263">
        <v>1218492</v>
      </c>
      <c r="B22" s="263" t="s">
        <v>481</v>
      </c>
      <c r="C22" s="263">
        <v>2</v>
      </c>
      <c r="D22" s="263">
        <v>65326627</v>
      </c>
      <c r="E22" s="263">
        <v>17008289</v>
      </c>
      <c r="F22" s="263">
        <v>48318338</v>
      </c>
    </row>
    <row r="23" spans="1:6">
      <c r="A23" s="263">
        <v>1218493</v>
      </c>
      <c r="B23" s="263" t="s">
        <v>482</v>
      </c>
      <c r="C23" s="263">
        <v>4</v>
      </c>
      <c r="D23" s="263">
        <v>230060187</v>
      </c>
      <c r="E23" s="263">
        <v>59884997</v>
      </c>
      <c r="F23" s="263">
        <v>170175190</v>
      </c>
    </row>
    <row r="24" spans="1:6">
      <c r="A24" s="264"/>
      <c r="B24" s="265" t="s">
        <v>421</v>
      </c>
      <c r="C24" s="266">
        <v>911</v>
      </c>
      <c r="D24" s="266">
        <v>825433580</v>
      </c>
      <c r="E24" s="266">
        <v>229964675</v>
      </c>
      <c r="F24" s="266">
        <v>595468905</v>
      </c>
    </row>
    <row r="25" spans="1:6">
      <c r="A25" s="263"/>
      <c r="B25" s="263"/>
      <c r="C25" s="263">
        <v>1</v>
      </c>
      <c r="D25" s="263">
        <v>196812</v>
      </c>
      <c r="E25" s="263">
        <v>196812</v>
      </c>
      <c r="F25" s="263">
        <v>0</v>
      </c>
    </row>
    <row r="26" spans="1:6">
      <c r="A26" s="263">
        <v>112912</v>
      </c>
      <c r="B26" s="263" t="s">
        <v>483</v>
      </c>
      <c r="C26" s="263">
        <v>4</v>
      </c>
      <c r="D26" s="263">
        <v>5115270</v>
      </c>
      <c r="E26" s="263">
        <v>5115270</v>
      </c>
      <c r="F26" s="263">
        <v>0</v>
      </c>
    </row>
    <row r="27" spans="1:6">
      <c r="A27" s="263">
        <v>131114</v>
      </c>
      <c r="B27" s="263" t="s">
        <v>484</v>
      </c>
      <c r="C27" s="263">
        <v>1</v>
      </c>
      <c r="D27" s="263">
        <v>95511</v>
      </c>
      <c r="E27" s="263">
        <v>95511</v>
      </c>
      <c r="F27" s="263">
        <v>0</v>
      </c>
    </row>
    <row r="28" spans="1:6">
      <c r="A28" s="263">
        <v>131122</v>
      </c>
      <c r="B28" s="263" t="s">
        <v>485</v>
      </c>
      <c r="C28" s="263">
        <v>3</v>
      </c>
      <c r="D28" s="263">
        <v>416180</v>
      </c>
      <c r="E28" s="263">
        <v>307767</v>
      </c>
      <c r="F28" s="263">
        <v>108413</v>
      </c>
    </row>
    <row r="29" spans="1:6">
      <c r="A29" s="263">
        <v>131133</v>
      </c>
      <c r="B29" s="263" t="s">
        <v>486</v>
      </c>
      <c r="C29" s="263">
        <v>1</v>
      </c>
      <c r="D29" s="263">
        <v>350000</v>
      </c>
      <c r="E29" s="263">
        <v>0</v>
      </c>
      <c r="F29" s="263">
        <v>350000</v>
      </c>
    </row>
    <row r="30" spans="1:6">
      <c r="A30" s="263">
        <v>1318211</v>
      </c>
      <c r="B30" s="263" t="s">
        <v>487</v>
      </c>
      <c r="C30" s="263">
        <v>1</v>
      </c>
      <c r="D30" s="263">
        <v>202020</v>
      </c>
      <c r="E30" s="263">
        <v>117172</v>
      </c>
      <c r="F30" s="263">
        <v>84848</v>
      </c>
    </row>
    <row r="31" spans="1:6">
      <c r="A31" s="263">
        <v>1319112</v>
      </c>
      <c r="B31" s="263" t="s">
        <v>488</v>
      </c>
      <c r="C31" s="263">
        <v>15</v>
      </c>
      <c r="D31" s="263">
        <v>2760607</v>
      </c>
      <c r="E31" s="263">
        <v>2760607</v>
      </c>
      <c r="F31" s="263">
        <v>0</v>
      </c>
    </row>
    <row r="32" spans="1:6">
      <c r="A32" s="263">
        <v>1319113</v>
      </c>
      <c r="B32" s="263" t="s">
        <v>489</v>
      </c>
      <c r="C32" s="263">
        <v>2</v>
      </c>
      <c r="D32" s="263">
        <v>95400</v>
      </c>
      <c r="E32" s="263">
        <v>95400</v>
      </c>
      <c r="F32" s="263">
        <v>0</v>
      </c>
    </row>
    <row r="33" spans="1:8">
      <c r="A33" s="263">
        <v>13191211</v>
      </c>
      <c r="B33" s="263" t="s">
        <v>490</v>
      </c>
      <c r="C33" s="263">
        <v>8</v>
      </c>
      <c r="D33" s="263">
        <v>912425</v>
      </c>
      <c r="E33" s="263">
        <v>912425</v>
      </c>
      <c r="F33" s="263">
        <v>0</v>
      </c>
    </row>
    <row r="34" spans="1:8">
      <c r="A34" s="263">
        <v>1319122</v>
      </c>
      <c r="B34" s="263" t="s">
        <v>491</v>
      </c>
      <c r="C34" s="263">
        <v>18</v>
      </c>
      <c r="D34" s="263">
        <v>2032428</v>
      </c>
      <c r="E34" s="263">
        <v>2032428</v>
      </c>
      <c r="F34" s="263">
        <v>0</v>
      </c>
    </row>
    <row r="35" spans="1:8">
      <c r="A35" s="263">
        <v>1319123</v>
      </c>
      <c r="B35" s="263" t="s">
        <v>492</v>
      </c>
      <c r="C35" s="263">
        <v>31</v>
      </c>
      <c r="D35" s="263">
        <v>229692</v>
      </c>
      <c r="E35" s="263">
        <v>229692</v>
      </c>
      <c r="F35" s="263">
        <v>0</v>
      </c>
    </row>
    <row r="36" spans="1:8">
      <c r="A36" s="263">
        <v>1319162</v>
      </c>
      <c r="B36" s="263" t="s">
        <v>493</v>
      </c>
      <c r="C36" s="263">
        <v>3</v>
      </c>
      <c r="D36" s="263">
        <v>1711333</v>
      </c>
      <c r="E36" s="263">
        <v>1711333</v>
      </c>
      <c r="F36" s="263">
        <v>0</v>
      </c>
    </row>
    <row r="37" spans="1:8">
      <c r="A37" s="263">
        <v>13198212</v>
      </c>
      <c r="B37" s="263" t="s">
        <v>494</v>
      </c>
      <c r="C37" s="263">
        <v>1</v>
      </c>
      <c r="D37" s="263">
        <v>2088747</v>
      </c>
      <c r="E37" s="263">
        <v>2088747</v>
      </c>
      <c r="F37" s="263">
        <v>0</v>
      </c>
    </row>
    <row r="38" spans="1:8">
      <c r="A38" s="263">
        <v>1319822</v>
      </c>
      <c r="B38" s="263" t="s">
        <v>495</v>
      </c>
      <c r="C38" s="263">
        <v>18</v>
      </c>
      <c r="D38" s="263">
        <v>11983300</v>
      </c>
      <c r="E38" s="263">
        <v>11983300</v>
      </c>
      <c r="F38" s="263">
        <v>0</v>
      </c>
    </row>
    <row r="39" spans="1:8">
      <c r="A39" s="189">
        <v>17111</v>
      </c>
      <c r="B39" s="189" t="s">
        <v>422</v>
      </c>
      <c r="C39" s="189">
        <v>1</v>
      </c>
      <c r="D39" s="189">
        <v>4110000</v>
      </c>
      <c r="E39" s="189">
        <v>0</v>
      </c>
      <c r="F39" s="189">
        <v>4110000</v>
      </c>
    </row>
    <row r="40" spans="1:8">
      <c r="A40" s="190"/>
      <c r="B40" s="191" t="s">
        <v>423</v>
      </c>
      <c r="C40" s="190">
        <v>108</v>
      </c>
      <c r="D40" s="190">
        <f>SUM(D25:D39)</f>
        <v>32299725</v>
      </c>
      <c r="E40" s="190">
        <f>SUM(E25:E39)</f>
        <v>27646464</v>
      </c>
      <c r="F40" s="190">
        <f>SUM(F25:F39)</f>
        <v>4653261</v>
      </c>
    </row>
    <row r="42" spans="1:8">
      <c r="H42" s="248" t="s">
        <v>497</v>
      </c>
    </row>
    <row r="43" spans="1:8" ht="26.25">
      <c r="A43" s="189" t="s">
        <v>424</v>
      </c>
      <c r="B43" s="189" t="s">
        <v>1</v>
      </c>
      <c r="C43" s="189" t="s">
        <v>417</v>
      </c>
      <c r="D43" s="189" t="s">
        <v>425</v>
      </c>
      <c r="E43" s="189" t="s">
        <v>426</v>
      </c>
      <c r="F43" s="189" t="s">
        <v>427</v>
      </c>
      <c r="G43" s="189" t="s">
        <v>428</v>
      </c>
      <c r="H43" s="189" t="s">
        <v>202</v>
      </c>
    </row>
    <row r="44" spans="1:8">
      <c r="A44" s="189">
        <v>1</v>
      </c>
      <c r="B44" s="189" t="s">
        <v>429</v>
      </c>
      <c r="C44" s="189">
        <v>0</v>
      </c>
      <c r="D44" s="189">
        <v>0</v>
      </c>
      <c r="E44" s="189">
        <v>0</v>
      </c>
      <c r="F44" s="189">
        <v>0</v>
      </c>
      <c r="G44" s="189">
        <v>0</v>
      </c>
      <c r="H44" s="189">
        <v>0</v>
      </c>
    </row>
    <row r="45" spans="1:8">
      <c r="A45" s="189">
        <v>2</v>
      </c>
      <c r="B45" s="189" t="s">
        <v>430</v>
      </c>
      <c r="C45" s="189">
        <v>0</v>
      </c>
      <c r="D45" s="189">
        <v>0</v>
      </c>
      <c r="E45" s="189">
        <v>0</v>
      </c>
      <c r="F45" s="189">
        <v>0</v>
      </c>
      <c r="G45" s="189">
        <v>0</v>
      </c>
      <c r="H45" s="189">
        <v>0</v>
      </c>
    </row>
    <row r="46" spans="1:8">
      <c r="A46" s="189">
        <v>3</v>
      </c>
      <c r="B46" s="189" t="s">
        <v>431</v>
      </c>
      <c r="C46" s="189">
        <v>0</v>
      </c>
      <c r="D46" s="189">
        <v>0</v>
      </c>
      <c r="E46" s="189">
        <v>0</v>
      </c>
      <c r="F46" s="189">
        <v>0</v>
      </c>
      <c r="G46" s="189">
        <v>0</v>
      </c>
      <c r="H46" s="189">
        <v>0</v>
      </c>
    </row>
    <row r="47" spans="1:8">
      <c r="A47" s="189">
        <v>4</v>
      </c>
      <c r="B47" s="189" t="s">
        <v>432</v>
      </c>
      <c r="C47" s="189">
        <v>4</v>
      </c>
      <c r="D47" s="189">
        <v>0</v>
      </c>
      <c r="E47" s="189">
        <v>0</v>
      </c>
      <c r="F47" s="189">
        <v>0</v>
      </c>
      <c r="G47" s="189">
        <v>0</v>
      </c>
      <c r="H47" s="189">
        <v>0</v>
      </c>
    </row>
    <row r="48" spans="1:8">
      <c r="A48" s="189">
        <v>5</v>
      </c>
      <c r="B48" s="189" t="s">
        <v>433</v>
      </c>
      <c r="C48" s="189">
        <v>0</v>
      </c>
      <c r="D48" s="189">
        <v>0</v>
      </c>
      <c r="E48" s="189">
        <v>0</v>
      </c>
      <c r="F48" s="189">
        <v>0</v>
      </c>
      <c r="G48" s="189">
        <v>0</v>
      </c>
      <c r="H48" s="189">
        <v>0</v>
      </c>
    </row>
    <row r="49" spans="1:8">
      <c r="A49" s="189">
        <v>6</v>
      </c>
      <c r="B49" s="189" t="s">
        <v>434</v>
      </c>
      <c r="C49" s="189">
        <v>0</v>
      </c>
      <c r="D49" s="189">
        <v>0</v>
      </c>
      <c r="E49" s="189">
        <v>0</v>
      </c>
      <c r="F49" s="189">
        <v>0</v>
      </c>
      <c r="G49" s="189">
        <v>0</v>
      </c>
      <c r="H49" s="189">
        <v>0</v>
      </c>
    </row>
    <row r="50" spans="1:8">
      <c r="A50" s="189">
        <v>7</v>
      </c>
      <c r="B50" s="189" t="s">
        <v>435</v>
      </c>
      <c r="C50" s="189">
        <v>4</v>
      </c>
      <c r="D50" s="189">
        <v>0</v>
      </c>
      <c r="E50" s="189">
        <v>0</v>
      </c>
      <c r="F50" s="189">
        <v>0</v>
      </c>
      <c r="G50" s="189">
        <v>0</v>
      </c>
      <c r="H50" s="189">
        <v>0</v>
      </c>
    </row>
    <row r="51" spans="1:8">
      <c r="A51" s="189">
        <v>8</v>
      </c>
      <c r="B51" s="189" t="s">
        <v>436</v>
      </c>
      <c r="C51" s="189">
        <v>917</v>
      </c>
      <c r="D51" s="189">
        <v>255225</v>
      </c>
      <c r="E51" s="189">
        <v>155573</v>
      </c>
      <c r="F51" s="189">
        <v>184671</v>
      </c>
      <c r="G51" s="189">
        <v>0</v>
      </c>
      <c r="H51" s="189">
        <v>595469</v>
      </c>
    </row>
    <row r="52" spans="1:8">
      <c r="A52" s="189">
        <v>9</v>
      </c>
      <c r="B52" s="189" t="s">
        <v>496</v>
      </c>
      <c r="C52" s="189">
        <v>92</v>
      </c>
      <c r="D52" s="189">
        <v>85</v>
      </c>
      <c r="E52" s="189">
        <v>108</v>
      </c>
      <c r="F52" s="189">
        <v>350</v>
      </c>
      <c r="G52" s="189">
        <v>0</v>
      </c>
      <c r="H52" s="189">
        <v>543</v>
      </c>
    </row>
    <row r="53" spans="1:8">
      <c r="A53" s="189">
        <v>10</v>
      </c>
      <c r="B53" s="189" t="s">
        <v>437</v>
      </c>
      <c r="C53" s="189">
        <v>0</v>
      </c>
      <c r="D53" s="189">
        <v>0</v>
      </c>
      <c r="E53" s="189">
        <v>0</v>
      </c>
      <c r="F53" s="189">
        <v>0</v>
      </c>
      <c r="G53" s="189">
        <v>0</v>
      </c>
      <c r="H53" s="189">
        <v>0</v>
      </c>
    </row>
    <row r="54" spans="1:8">
      <c r="A54" s="189">
        <v>11</v>
      </c>
      <c r="B54" s="189" t="s">
        <v>438</v>
      </c>
      <c r="C54" s="189">
        <v>0</v>
      </c>
      <c r="D54" s="189">
        <v>0</v>
      </c>
      <c r="E54" s="189">
        <v>0</v>
      </c>
      <c r="F54" s="189">
        <v>0</v>
      </c>
      <c r="G54" s="189">
        <v>0</v>
      </c>
      <c r="H54" s="189">
        <v>0</v>
      </c>
    </row>
    <row r="55" spans="1:8">
      <c r="A55" s="189">
        <v>12</v>
      </c>
      <c r="B55" s="189" t="s">
        <v>439</v>
      </c>
      <c r="C55" s="189">
        <v>1</v>
      </c>
      <c r="D55" s="189">
        <v>0</v>
      </c>
      <c r="E55" s="189">
        <v>0</v>
      </c>
      <c r="F55" s="189">
        <v>0</v>
      </c>
      <c r="G55" s="189">
        <v>0</v>
      </c>
      <c r="H55" s="189">
        <v>191</v>
      </c>
    </row>
    <row r="56" spans="1:8">
      <c r="A56" s="189">
        <v>13</v>
      </c>
      <c r="B56" s="189" t="s">
        <v>440</v>
      </c>
      <c r="C56" s="189">
        <v>0</v>
      </c>
      <c r="D56" s="189">
        <v>0</v>
      </c>
      <c r="E56" s="189">
        <v>0</v>
      </c>
      <c r="F56" s="189">
        <v>0</v>
      </c>
      <c r="G56" s="189">
        <v>0</v>
      </c>
      <c r="H56" s="189">
        <v>0</v>
      </c>
    </row>
    <row r="57" spans="1:8">
      <c r="A57" s="189">
        <v>14</v>
      </c>
      <c r="B57" s="189" t="s">
        <v>441</v>
      </c>
      <c r="C57" s="189">
        <v>0</v>
      </c>
      <c r="D57" s="189">
        <v>0</v>
      </c>
      <c r="E57" s="189">
        <v>0</v>
      </c>
      <c r="F57" s="189">
        <v>0</v>
      </c>
      <c r="G57" s="189">
        <v>0</v>
      </c>
      <c r="H57" s="189">
        <v>0</v>
      </c>
    </row>
    <row r="58" spans="1:8">
      <c r="A58" s="189">
        <v>15</v>
      </c>
      <c r="B58" s="189" t="s">
        <v>442</v>
      </c>
      <c r="C58" s="189">
        <v>0</v>
      </c>
      <c r="D58" s="189">
        <v>0</v>
      </c>
      <c r="E58" s="189">
        <v>0</v>
      </c>
      <c r="F58" s="189">
        <v>0</v>
      </c>
      <c r="G58" s="189">
        <v>0</v>
      </c>
      <c r="H58" s="189">
        <v>0</v>
      </c>
    </row>
    <row r="59" spans="1:8">
      <c r="A59" s="189">
        <v>16</v>
      </c>
      <c r="B59" s="189" t="s">
        <v>443</v>
      </c>
      <c r="C59" s="189">
        <f>SUM(C44:C58)</f>
        <v>1018</v>
      </c>
      <c r="D59" s="189">
        <f>D51+D52</f>
        <v>255310</v>
      </c>
      <c r="E59" s="189">
        <f t="shared" ref="E59:H59" si="0">E51+E52</f>
        <v>155681</v>
      </c>
      <c r="F59" s="189">
        <f t="shared" si="0"/>
        <v>185021</v>
      </c>
      <c r="G59" s="189">
        <f t="shared" si="0"/>
        <v>0</v>
      </c>
      <c r="H59" s="189">
        <f>H51+H52+H55</f>
        <v>596203</v>
      </c>
    </row>
    <row r="60" spans="1:8">
      <c r="A60" s="189">
        <v>17</v>
      </c>
      <c r="B60" s="189" t="s">
        <v>444</v>
      </c>
      <c r="C60" s="189">
        <v>1</v>
      </c>
      <c r="D60" s="189">
        <v>0</v>
      </c>
      <c r="E60" s="189">
        <v>0</v>
      </c>
      <c r="F60" s="189">
        <v>0</v>
      </c>
      <c r="G60" s="189">
        <v>4110</v>
      </c>
      <c r="H60" s="189">
        <v>4110</v>
      </c>
    </row>
    <row r="61" spans="1:8">
      <c r="A61" s="189">
        <v>18</v>
      </c>
      <c r="B61" s="189" t="s">
        <v>445</v>
      </c>
      <c r="C61" s="189">
        <v>0</v>
      </c>
      <c r="D61" s="189">
        <v>0</v>
      </c>
      <c r="E61" s="189">
        <v>0</v>
      </c>
      <c r="F61" s="189">
        <v>0</v>
      </c>
      <c r="G61" s="189">
        <v>0</v>
      </c>
      <c r="H61" s="189">
        <v>0</v>
      </c>
    </row>
    <row r="62" spans="1:8">
      <c r="A62" s="189">
        <v>19</v>
      </c>
      <c r="B62" s="189" t="s">
        <v>446</v>
      </c>
      <c r="C62" s="189">
        <v>0</v>
      </c>
      <c r="D62" s="189">
        <v>0</v>
      </c>
      <c r="E62" s="189">
        <v>0</v>
      </c>
      <c r="F62" s="189">
        <v>0</v>
      </c>
      <c r="G62" s="189">
        <v>0</v>
      </c>
      <c r="H62" s="189">
        <v>0</v>
      </c>
    </row>
    <row r="63" spans="1:8">
      <c r="A63" s="189">
        <v>20</v>
      </c>
      <c r="B63" s="189" t="s">
        <v>447</v>
      </c>
      <c r="C63" s="189">
        <v>0</v>
      </c>
      <c r="D63" s="189">
        <v>0</v>
      </c>
      <c r="E63" s="189">
        <v>0</v>
      </c>
      <c r="F63" s="189">
        <v>0</v>
      </c>
      <c r="G63" s="189">
        <v>0</v>
      </c>
      <c r="H63" s="189">
        <v>0</v>
      </c>
    </row>
    <row r="64" spans="1:8">
      <c r="A64" s="189">
        <v>21</v>
      </c>
      <c r="B64" s="189" t="s">
        <v>448</v>
      </c>
      <c r="C64" s="189">
        <v>0</v>
      </c>
      <c r="D64" s="189">
        <v>0</v>
      </c>
      <c r="E64" s="189">
        <v>0</v>
      </c>
      <c r="F64" s="189">
        <v>0</v>
      </c>
      <c r="G64" s="189">
        <v>0</v>
      </c>
      <c r="H64" s="189">
        <v>0</v>
      </c>
    </row>
    <row r="65" spans="1:8">
      <c r="A65" s="189">
        <v>22</v>
      </c>
      <c r="B65" s="189" t="s">
        <v>449</v>
      </c>
      <c r="C65" s="189">
        <v>0</v>
      </c>
      <c r="D65" s="189">
        <v>0</v>
      </c>
      <c r="E65" s="189">
        <v>0</v>
      </c>
      <c r="F65" s="189">
        <v>0</v>
      </c>
      <c r="G65" s="189">
        <v>0</v>
      </c>
      <c r="H65" s="189">
        <v>0</v>
      </c>
    </row>
    <row r="66" spans="1:8">
      <c r="A66" s="189">
        <v>23</v>
      </c>
      <c r="B66" s="189" t="s">
        <v>450</v>
      </c>
      <c r="C66" s="189">
        <v>1</v>
      </c>
      <c r="D66" s="189">
        <v>0</v>
      </c>
      <c r="E66" s="189">
        <v>0</v>
      </c>
      <c r="F66" s="189">
        <v>0</v>
      </c>
      <c r="G66" s="189">
        <v>4110</v>
      </c>
      <c r="H66" s="189">
        <v>4110</v>
      </c>
    </row>
    <row r="67" spans="1:8">
      <c r="A67" s="189">
        <v>24</v>
      </c>
      <c r="B67" s="189" t="s">
        <v>451</v>
      </c>
      <c r="C67" s="189">
        <v>0</v>
      </c>
      <c r="D67" s="189">
        <v>0</v>
      </c>
      <c r="E67" s="189">
        <v>0</v>
      </c>
      <c r="F67" s="189">
        <v>0</v>
      </c>
      <c r="G67" s="189">
        <v>0</v>
      </c>
      <c r="H67" s="189">
        <v>0</v>
      </c>
    </row>
    <row r="68" spans="1:8">
      <c r="A68" s="189">
        <v>25</v>
      </c>
      <c r="B68" s="189" t="s">
        <v>452</v>
      </c>
      <c r="C68" s="189">
        <v>0</v>
      </c>
      <c r="D68" s="189">
        <v>0</v>
      </c>
      <c r="E68" s="189">
        <v>0</v>
      </c>
      <c r="F68" s="189">
        <v>0</v>
      </c>
      <c r="G68" s="189">
        <v>0</v>
      </c>
      <c r="H68" s="189">
        <v>0</v>
      </c>
    </row>
    <row r="69" spans="1:8">
      <c r="A69" s="189">
        <v>26</v>
      </c>
      <c r="B69" s="189" t="s">
        <v>453</v>
      </c>
      <c r="C69" s="189">
        <v>0</v>
      </c>
      <c r="D69" s="189">
        <v>0</v>
      </c>
      <c r="E69" s="189">
        <v>0</v>
      </c>
      <c r="F69" s="189">
        <v>0</v>
      </c>
      <c r="G69" s="189">
        <v>0</v>
      </c>
      <c r="H69" s="189">
        <v>0</v>
      </c>
    </row>
    <row r="70" spans="1:8">
      <c r="A70" s="189">
        <v>27</v>
      </c>
      <c r="B70" s="189" t="s">
        <v>454</v>
      </c>
      <c r="C70" s="189">
        <v>0</v>
      </c>
      <c r="D70" s="189">
        <v>0</v>
      </c>
      <c r="E70" s="189">
        <v>0</v>
      </c>
      <c r="F70" s="189">
        <v>0</v>
      </c>
      <c r="G70" s="189">
        <v>0</v>
      </c>
      <c r="H70" s="189">
        <v>0</v>
      </c>
    </row>
    <row r="71" spans="1:8">
      <c r="A71" s="189">
        <v>28</v>
      </c>
      <c r="B71" s="189" t="s">
        <v>455</v>
      </c>
      <c r="C71" s="189">
        <v>0</v>
      </c>
      <c r="D71" s="189">
        <v>0</v>
      </c>
      <c r="E71" s="189">
        <v>0</v>
      </c>
      <c r="F71" s="189">
        <v>0</v>
      </c>
      <c r="G71" s="189">
        <v>0</v>
      </c>
      <c r="H71" s="189">
        <v>0</v>
      </c>
    </row>
    <row r="72" spans="1:8">
      <c r="A72" s="189">
        <v>29</v>
      </c>
      <c r="B72" s="189" t="s">
        <v>456</v>
      </c>
      <c r="C72" s="189">
        <v>0</v>
      </c>
      <c r="D72" s="189">
        <v>0</v>
      </c>
      <c r="E72" s="189">
        <v>0</v>
      </c>
      <c r="F72" s="189">
        <v>0</v>
      </c>
      <c r="G72" s="189">
        <v>0</v>
      </c>
      <c r="H72" s="189">
        <v>0</v>
      </c>
    </row>
    <row r="73" spans="1:8">
      <c r="A73" s="190">
        <v>30</v>
      </c>
      <c r="B73" s="190" t="s">
        <v>457</v>
      </c>
      <c r="C73" s="190">
        <v>1019</v>
      </c>
      <c r="D73" s="189">
        <f>D59</f>
        <v>255310</v>
      </c>
      <c r="E73" s="189">
        <f t="shared" ref="E73:H73" si="1">E59</f>
        <v>155681</v>
      </c>
      <c r="F73" s="189">
        <f t="shared" si="1"/>
        <v>185021</v>
      </c>
      <c r="G73" s="189">
        <f>G66</f>
        <v>4110</v>
      </c>
      <c r="H73" s="189">
        <f>H59+H66</f>
        <v>600313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rowBreaks count="1" manualBreakCount="1">
    <brk id="4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zoomScaleNormal="100" workbookViewId="0">
      <selection activeCell="H13" sqref="H13"/>
    </sheetView>
  </sheetViews>
  <sheetFormatPr defaultColWidth="8.85546875" defaultRowHeight="12.75"/>
  <cols>
    <col min="1" max="1" width="3.85546875" style="4" customWidth="1"/>
    <col min="2" max="2" width="53.85546875" style="4" customWidth="1"/>
    <col min="3" max="5" width="10.140625" style="4" customWidth="1"/>
    <col min="6" max="16384" width="8.85546875" style="4"/>
  </cols>
  <sheetData>
    <row r="1" spans="1:5" ht="93" customHeight="1">
      <c r="A1" s="199" t="s">
        <v>1</v>
      </c>
      <c r="B1" s="200"/>
      <c r="C1" s="5" t="s">
        <v>2</v>
      </c>
      <c r="D1" s="5" t="s">
        <v>458</v>
      </c>
      <c r="E1" s="5" t="s">
        <v>459</v>
      </c>
    </row>
    <row r="2" spans="1:5" ht="26.45" customHeight="1">
      <c r="A2" s="198" t="s">
        <v>52</v>
      </c>
      <c r="B2" s="198"/>
      <c r="C2" s="8"/>
      <c r="D2" s="8"/>
      <c r="E2" s="192"/>
    </row>
    <row r="3" spans="1:5" ht="21.75" customHeight="1">
      <c r="A3" s="201"/>
      <c r="B3" s="31" t="s">
        <v>22</v>
      </c>
      <c r="C3" s="31">
        <v>9384</v>
      </c>
      <c r="D3" s="76">
        <v>13404</v>
      </c>
      <c r="E3" s="192">
        <v>12410</v>
      </c>
    </row>
    <row r="4" spans="1:5" ht="20.25" customHeight="1">
      <c r="A4" s="202"/>
      <c r="B4" s="32" t="s">
        <v>51</v>
      </c>
      <c r="C4" s="33">
        <v>2195</v>
      </c>
      <c r="D4" s="76">
        <v>2978</v>
      </c>
      <c r="E4" s="192">
        <v>2978</v>
      </c>
    </row>
    <row r="5" spans="1:5" ht="19.899999999999999" customHeight="1">
      <c r="A5" s="202"/>
      <c r="B5" s="33" t="s">
        <v>40</v>
      </c>
      <c r="C5" s="33">
        <v>11711</v>
      </c>
      <c r="D5" s="76">
        <v>13039</v>
      </c>
      <c r="E5" s="192">
        <v>10435</v>
      </c>
    </row>
    <row r="6" spans="1:5" ht="19.899999999999999" customHeight="1">
      <c r="A6" s="202"/>
      <c r="B6" s="33" t="s">
        <v>149</v>
      </c>
      <c r="C6" s="38">
        <v>5750</v>
      </c>
      <c r="D6" s="58">
        <v>6875</v>
      </c>
      <c r="E6" s="192">
        <v>4337</v>
      </c>
    </row>
    <row r="7" spans="1:5" ht="19.899999999999999" customHeight="1">
      <c r="A7" s="202"/>
      <c r="B7" s="33" t="s">
        <v>150</v>
      </c>
      <c r="C7" s="38">
        <v>7995</v>
      </c>
      <c r="D7" s="76">
        <v>15796</v>
      </c>
      <c r="E7" s="192">
        <v>5141</v>
      </c>
    </row>
    <row r="8" spans="1:5" ht="19.899999999999999" customHeight="1">
      <c r="A8" s="202"/>
      <c r="B8" s="34" t="s">
        <v>55</v>
      </c>
      <c r="C8" s="65">
        <f>SUM(C3:C7)</f>
        <v>37035</v>
      </c>
      <c r="D8" s="65">
        <f>SUM(D3:D7)</f>
        <v>52092</v>
      </c>
      <c r="E8" s="65">
        <f>SUM(E3:E7)</f>
        <v>35301</v>
      </c>
    </row>
    <row r="9" spans="1:5" ht="19.899999999999999" customHeight="1">
      <c r="A9" s="202"/>
      <c r="B9" s="31" t="s">
        <v>151</v>
      </c>
      <c r="C9" s="58">
        <v>3100</v>
      </c>
      <c r="D9" s="77">
        <v>3100</v>
      </c>
      <c r="E9" s="192">
        <v>2199</v>
      </c>
    </row>
    <row r="10" spans="1:5" ht="19.899999999999999" customHeight="1">
      <c r="A10" s="202"/>
      <c r="B10" s="31" t="s">
        <v>152</v>
      </c>
      <c r="C10" s="58"/>
      <c r="D10" s="77">
        <v>240</v>
      </c>
      <c r="E10" s="192">
        <v>239</v>
      </c>
    </row>
    <row r="11" spans="1:5" ht="19.899999999999999" customHeight="1">
      <c r="A11" s="202"/>
      <c r="B11" s="33" t="s">
        <v>153</v>
      </c>
      <c r="C11" s="58">
        <v>200</v>
      </c>
      <c r="D11" s="77">
        <v>200</v>
      </c>
      <c r="E11" s="192"/>
    </row>
    <row r="12" spans="1:5" ht="19.899999999999999" customHeight="1">
      <c r="A12" s="60"/>
      <c r="B12" s="35" t="s">
        <v>56</v>
      </c>
      <c r="C12" s="35">
        <f>SUM(C9:C11)</f>
        <v>3300</v>
      </c>
      <c r="D12" s="35">
        <f>SUM(D9:D11)</f>
        <v>3540</v>
      </c>
      <c r="E12" s="35">
        <f>SUM(E9:E11)</f>
        <v>2438</v>
      </c>
    </row>
    <row r="13" spans="1:5" ht="25.15" customHeight="1">
      <c r="A13" s="57" t="s">
        <v>47</v>
      </c>
      <c r="B13" s="55" t="s">
        <v>53</v>
      </c>
      <c r="C13" s="61">
        <f>SUM(C12,C8)</f>
        <v>40335</v>
      </c>
      <c r="D13" s="61">
        <f>SUM(D12,D8)</f>
        <v>55632</v>
      </c>
      <c r="E13" s="61">
        <f>SUM(E12,E8)</f>
        <v>37739</v>
      </c>
    </row>
    <row r="14" spans="1:5" ht="26.45" customHeight="1">
      <c r="A14" s="198" t="s">
        <v>54</v>
      </c>
      <c r="B14" s="203"/>
      <c r="C14" s="62"/>
      <c r="D14" s="62"/>
      <c r="E14" s="192"/>
    </row>
    <row r="15" spans="1:5" ht="19.899999999999999" customHeight="1">
      <c r="A15" s="196"/>
      <c r="B15" s="36" t="s">
        <v>58</v>
      </c>
      <c r="C15" s="38">
        <v>16609</v>
      </c>
      <c r="D15" s="38">
        <v>17894</v>
      </c>
      <c r="E15" s="192">
        <v>17894</v>
      </c>
    </row>
    <row r="16" spans="1:5" ht="19.899999999999999" customHeight="1">
      <c r="A16" s="196"/>
      <c r="B16" s="33" t="s">
        <v>57</v>
      </c>
      <c r="C16" s="38">
        <v>8492</v>
      </c>
      <c r="D16" s="38">
        <v>11176</v>
      </c>
      <c r="E16" s="192">
        <v>9282</v>
      </c>
    </row>
    <row r="17" spans="1:5" ht="19.899999999999999" customHeight="1">
      <c r="A17" s="196"/>
      <c r="B17" s="33" t="s">
        <v>59</v>
      </c>
      <c r="C17" s="38">
        <v>4488</v>
      </c>
      <c r="D17" s="38">
        <v>5959</v>
      </c>
      <c r="E17" s="192">
        <v>3372</v>
      </c>
    </row>
    <row r="18" spans="1:5" ht="19.899999999999999" customHeight="1">
      <c r="A18" s="196"/>
      <c r="B18" s="33" t="s">
        <v>60</v>
      </c>
      <c r="C18" s="38">
        <v>10918</v>
      </c>
      <c r="D18" s="38">
        <v>7727</v>
      </c>
      <c r="E18" s="192">
        <v>7044</v>
      </c>
    </row>
    <row r="19" spans="1:5" ht="19.899999999999999" customHeight="1">
      <c r="A19" s="196"/>
      <c r="B19" s="35" t="s">
        <v>61</v>
      </c>
      <c r="C19" s="66">
        <f>SUM(C15:C18)</f>
        <v>40507</v>
      </c>
      <c r="D19" s="66">
        <f>SUM(D15:D18)</f>
        <v>42756</v>
      </c>
      <c r="E19" s="66">
        <f>SUM(E15:E18)</f>
        <v>37592</v>
      </c>
    </row>
    <row r="20" spans="1:5" ht="19.899999999999999" customHeight="1">
      <c r="A20" s="196"/>
      <c r="B20" s="36" t="s">
        <v>62</v>
      </c>
      <c r="C20" s="38"/>
      <c r="D20" s="38">
        <v>6435</v>
      </c>
      <c r="E20" s="192">
        <v>6435</v>
      </c>
    </row>
    <row r="21" spans="1:5" ht="19.899999999999999" customHeight="1">
      <c r="A21" s="196"/>
      <c r="B21" s="33" t="s">
        <v>63</v>
      </c>
      <c r="C21" s="38">
        <v>1500</v>
      </c>
      <c r="D21" s="38">
        <v>4223</v>
      </c>
      <c r="E21" s="192">
        <v>1536</v>
      </c>
    </row>
    <row r="22" spans="1:5" ht="19.899999999999999" customHeight="1">
      <c r="A22" s="196"/>
      <c r="B22" s="33" t="s">
        <v>64</v>
      </c>
      <c r="C22" s="38"/>
      <c r="D22" s="38">
        <v>3799</v>
      </c>
      <c r="E22" s="192">
        <v>1366</v>
      </c>
    </row>
    <row r="23" spans="1:5" ht="19.899999999999999" customHeight="1">
      <c r="A23" s="196"/>
      <c r="B23" s="35" t="s">
        <v>65</v>
      </c>
      <c r="C23" s="65">
        <f>SUM(C20:C22)</f>
        <v>1500</v>
      </c>
      <c r="D23" s="65">
        <f>SUM(D20:D22)</f>
        <v>14457</v>
      </c>
      <c r="E23" s="65">
        <f>SUM(E20:E22)</f>
        <v>9337</v>
      </c>
    </row>
    <row r="24" spans="1:5" ht="25.9" customHeight="1">
      <c r="A24" s="57" t="s">
        <v>48</v>
      </c>
      <c r="B24" s="55" t="s">
        <v>71</v>
      </c>
      <c r="C24" s="61">
        <f>SUM(C23,C19)</f>
        <v>42007</v>
      </c>
      <c r="D24" s="61">
        <f>SUM(D23,D19)</f>
        <v>57213</v>
      </c>
      <c r="E24" s="61">
        <f>SUM(E23,E19)</f>
        <v>46929</v>
      </c>
    </row>
    <row r="25" spans="1:5" ht="25.15" customHeight="1">
      <c r="A25" s="57" t="s">
        <v>72</v>
      </c>
      <c r="B25" s="55" t="s">
        <v>73</v>
      </c>
      <c r="C25" s="61">
        <f>SUM(C13-C24)</f>
        <v>-1672</v>
      </c>
      <c r="D25" s="61">
        <f>SUM(D13-D24)</f>
        <v>-1581</v>
      </c>
      <c r="E25" s="61">
        <f>SUM(E13-E24)</f>
        <v>-9190</v>
      </c>
    </row>
    <row r="26" spans="1:5" ht="24.6" customHeight="1">
      <c r="A26" s="197" t="s">
        <v>147</v>
      </c>
      <c r="B26" s="197"/>
      <c r="C26" s="38"/>
      <c r="D26" s="38"/>
      <c r="E26" s="192"/>
    </row>
    <row r="27" spans="1:5" ht="19.899999999999999" customHeight="1">
      <c r="A27" s="63"/>
      <c r="B27" s="56" t="s">
        <v>66</v>
      </c>
      <c r="C27" s="38"/>
      <c r="D27" s="38"/>
      <c r="E27" s="192"/>
    </row>
    <row r="28" spans="1:5" ht="19.899999999999999" customHeight="1">
      <c r="A28" s="196"/>
      <c r="B28" s="33" t="s">
        <v>67</v>
      </c>
      <c r="C28" s="38"/>
      <c r="D28" s="38"/>
      <c r="E28" s="192"/>
    </row>
    <row r="29" spans="1:5" ht="19.899999999999999" customHeight="1">
      <c r="A29" s="196"/>
      <c r="B29" s="33" t="s">
        <v>68</v>
      </c>
      <c r="C29" s="38">
        <v>5088</v>
      </c>
      <c r="D29" s="38">
        <v>5088</v>
      </c>
      <c r="E29" s="192">
        <v>4285</v>
      </c>
    </row>
    <row r="30" spans="1:5" ht="19.899999999999999" customHeight="1">
      <c r="A30" s="70"/>
      <c r="B30" s="33" t="s">
        <v>190</v>
      </c>
      <c r="C30" s="78"/>
      <c r="D30" s="78">
        <v>612</v>
      </c>
      <c r="E30" s="192">
        <v>612</v>
      </c>
    </row>
    <row r="31" spans="1:5" ht="19.899999999999999" customHeight="1">
      <c r="A31" s="59"/>
      <c r="B31" s="39" t="s">
        <v>181</v>
      </c>
      <c r="C31" s="67">
        <f>SUM(C27:C29)</f>
        <v>5088</v>
      </c>
      <c r="D31" s="67">
        <f>SUM(D27:D29)+D30</f>
        <v>5700</v>
      </c>
      <c r="E31" s="67">
        <f>SUM(E27:E29)+E30</f>
        <v>4897</v>
      </c>
    </row>
    <row r="32" spans="1:5" ht="26.45" customHeight="1">
      <c r="A32" s="197" t="s">
        <v>148</v>
      </c>
      <c r="B32" s="197"/>
      <c r="C32" s="64"/>
      <c r="D32" s="64"/>
      <c r="E32" s="192"/>
    </row>
    <row r="33" spans="1:5" ht="19.899999999999999" customHeight="1">
      <c r="A33" s="196"/>
      <c r="B33" s="33" t="s">
        <v>69</v>
      </c>
      <c r="C33" s="38">
        <v>6760</v>
      </c>
      <c r="D33" s="38">
        <v>6669</v>
      </c>
      <c r="E33" s="192">
        <v>6669</v>
      </c>
    </row>
    <row r="34" spans="1:5" ht="19.899999999999999" customHeight="1">
      <c r="A34" s="196"/>
      <c r="B34" s="33" t="s">
        <v>70</v>
      </c>
      <c r="C34" s="58"/>
      <c r="D34" s="38"/>
      <c r="E34" s="192"/>
    </row>
    <row r="35" spans="1:5" ht="19.899999999999999" customHeight="1">
      <c r="A35" s="196"/>
      <c r="B35" s="33" t="s">
        <v>191</v>
      </c>
      <c r="C35" s="58"/>
      <c r="D35" s="38">
        <v>612</v>
      </c>
      <c r="E35" s="192"/>
    </row>
    <row r="36" spans="1:5" ht="19.899999999999999" customHeight="1">
      <c r="A36" s="196"/>
      <c r="B36" s="37" t="s">
        <v>182</v>
      </c>
      <c r="C36" s="68">
        <f>SUM(C33:C34)</f>
        <v>6760</v>
      </c>
      <c r="D36" s="68">
        <f>SUM(D33:D34)+D35</f>
        <v>7281</v>
      </c>
      <c r="E36" s="68">
        <f>SUM(E33:E34)+E35</f>
        <v>6669</v>
      </c>
    </row>
  </sheetData>
  <mergeCells count="9">
    <mergeCell ref="A28:A29"/>
    <mergeCell ref="A32:B32"/>
    <mergeCell ref="A33:A36"/>
    <mergeCell ref="A2:B2"/>
    <mergeCell ref="A1:B1"/>
    <mergeCell ref="A26:B26"/>
    <mergeCell ref="A3:A11"/>
    <mergeCell ref="A14:B14"/>
    <mergeCell ref="A15:A23"/>
  </mergeCells>
  <phoneticPr fontId="0" type="noConversion"/>
  <printOptions horizontalCentered="1" verticalCentered="1"/>
  <pageMargins left="0.19685039370078741" right="0.23622047244094491" top="0.94" bottom="0.56000000000000005" header="0.44" footer="0.28000000000000003"/>
  <pageSetup paperSize="9" scale="68" orientation="portrait" horizontalDpi="4294967293" verticalDpi="300" r:id="rId1"/>
  <headerFooter alignWithMargins="0">
    <oddHeader>&amp;C&amp;"Times New Roman,Normál"&amp;11 7/2015. (V.28.) önkormányzati rendelet
&amp;"Times New Roman,Félkövér"TORNYISZENTMIKLÓS KÖZSÉGI ÖNKORMÁNYZAT  2014. ÉVI ÖSSZESÍTETT BEVÉTELEI - KIADÁSAI
adatok ezer Ft-ban!&amp;R&amp;"Times New Roman,Normál"&amp;11 1. 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54"/>
  <sheetViews>
    <sheetView view="pageLayout" zoomScaleNormal="100" workbookViewId="0">
      <selection activeCell="F53" sqref="F53"/>
    </sheetView>
  </sheetViews>
  <sheetFormatPr defaultRowHeight="12.75"/>
  <cols>
    <col min="1" max="1" width="5.42578125" customWidth="1"/>
    <col min="2" max="2" width="9.7109375" customWidth="1"/>
    <col min="3" max="3" width="48.5703125" customWidth="1"/>
    <col min="4" max="4" width="10.85546875" customWidth="1"/>
    <col min="5" max="5" width="10.28515625" customWidth="1"/>
    <col min="6" max="6" width="9.42578125" customWidth="1"/>
  </cols>
  <sheetData>
    <row r="1" spans="1:6" ht="12.75" customHeight="1">
      <c r="A1" s="207" t="s">
        <v>0</v>
      </c>
      <c r="B1" s="207" t="s">
        <v>137</v>
      </c>
      <c r="C1" s="204" t="s">
        <v>1</v>
      </c>
      <c r="D1" s="207" t="s">
        <v>2</v>
      </c>
      <c r="E1" s="207" t="s">
        <v>458</v>
      </c>
      <c r="F1" s="207" t="s">
        <v>459</v>
      </c>
    </row>
    <row r="2" spans="1:6">
      <c r="A2" s="208"/>
      <c r="B2" s="208"/>
      <c r="C2" s="205"/>
      <c r="D2" s="210"/>
      <c r="E2" s="208"/>
      <c r="F2" s="208"/>
    </row>
    <row r="3" spans="1:6" ht="29.25" customHeight="1">
      <c r="A3" s="209"/>
      <c r="B3" s="209"/>
      <c r="C3" s="206"/>
      <c r="D3" s="209"/>
      <c r="E3" s="209"/>
      <c r="F3" s="209"/>
    </row>
    <row r="4" spans="1:6" ht="30">
      <c r="A4" s="1" t="s">
        <v>8</v>
      </c>
      <c r="B4" s="11"/>
      <c r="C4" s="26" t="s">
        <v>101</v>
      </c>
      <c r="D4" s="47">
        <v>9833</v>
      </c>
      <c r="E4" s="47">
        <v>11514</v>
      </c>
      <c r="F4" s="47">
        <v>11514</v>
      </c>
    </row>
    <row r="5" spans="1:6" ht="30">
      <c r="A5" s="7" t="s">
        <v>9</v>
      </c>
      <c r="B5" s="10"/>
      <c r="C5" s="26" t="s">
        <v>102</v>
      </c>
      <c r="D5" s="47"/>
      <c r="E5" s="47"/>
      <c r="F5" s="47"/>
    </row>
    <row r="6" spans="1:6" ht="30">
      <c r="A6" s="7" t="s">
        <v>10</v>
      </c>
      <c r="B6" s="10"/>
      <c r="C6" s="26" t="s">
        <v>103</v>
      </c>
      <c r="D6" s="47">
        <v>6069</v>
      </c>
      <c r="E6" s="47">
        <v>4208</v>
      </c>
      <c r="F6" s="47">
        <v>4208</v>
      </c>
    </row>
    <row r="7" spans="1:6" ht="30">
      <c r="A7" s="7" t="s">
        <v>11</v>
      </c>
      <c r="B7" s="10"/>
      <c r="C7" s="26" t="s">
        <v>175</v>
      </c>
      <c r="D7" s="49">
        <v>686</v>
      </c>
      <c r="E7" s="49">
        <v>686</v>
      </c>
      <c r="F7" s="49">
        <v>686</v>
      </c>
    </row>
    <row r="8" spans="1:6" ht="15.75">
      <c r="A8" s="7" t="s">
        <v>12</v>
      </c>
      <c r="B8" s="10"/>
      <c r="C8" s="26" t="s">
        <v>104</v>
      </c>
      <c r="D8" s="49">
        <v>21</v>
      </c>
      <c r="E8" s="49">
        <v>228</v>
      </c>
      <c r="F8" s="49">
        <v>228</v>
      </c>
    </row>
    <row r="9" spans="1:6" ht="15.75">
      <c r="A9" s="7" t="s">
        <v>23</v>
      </c>
      <c r="B9" s="10"/>
      <c r="C9" s="26" t="s">
        <v>105</v>
      </c>
      <c r="D9" s="49"/>
      <c r="E9" s="49">
        <v>1258</v>
      </c>
      <c r="F9" s="49">
        <v>1258</v>
      </c>
    </row>
    <row r="10" spans="1:6" ht="15.75">
      <c r="A10" s="7" t="s">
        <v>13</v>
      </c>
      <c r="B10" s="10"/>
      <c r="C10" s="21" t="s">
        <v>106</v>
      </c>
      <c r="D10" s="50">
        <f>SUM(D4:D9)</f>
        <v>16609</v>
      </c>
      <c r="E10" s="50">
        <f>SUM(E4:E9)</f>
        <v>17894</v>
      </c>
      <c r="F10" s="50">
        <f>SUM(F4:F9)</f>
        <v>17894</v>
      </c>
    </row>
    <row r="11" spans="1:6" ht="30">
      <c r="A11" s="7"/>
      <c r="B11" s="10"/>
      <c r="C11" s="19" t="s">
        <v>107</v>
      </c>
      <c r="D11" s="47"/>
      <c r="E11" s="47"/>
      <c r="F11" s="47"/>
    </row>
    <row r="12" spans="1:6" ht="15.75">
      <c r="A12" s="7"/>
      <c r="B12" s="10"/>
      <c r="C12" s="19" t="s">
        <v>170</v>
      </c>
      <c r="D12" s="47"/>
      <c r="E12" s="47"/>
      <c r="F12" s="47"/>
    </row>
    <row r="13" spans="1:6" ht="15.75">
      <c r="A13" s="7"/>
      <c r="B13" s="10"/>
      <c r="C13" s="19" t="s">
        <v>168</v>
      </c>
      <c r="D13" s="47"/>
      <c r="E13" s="47"/>
      <c r="F13" s="47"/>
    </row>
    <row r="14" spans="1:6" ht="30">
      <c r="A14" s="7"/>
      <c r="B14" s="10"/>
      <c r="C14" s="19" t="s">
        <v>171</v>
      </c>
      <c r="D14" s="47"/>
      <c r="E14" s="47"/>
      <c r="F14" s="47"/>
    </row>
    <row r="15" spans="1:6" ht="15.75">
      <c r="A15" s="7"/>
      <c r="B15" s="10"/>
      <c r="C15" s="19" t="s">
        <v>154</v>
      </c>
      <c r="D15" s="47">
        <v>6526</v>
      </c>
      <c r="E15" s="47">
        <v>180</v>
      </c>
      <c r="F15" s="47">
        <v>180</v>
      </c>
    </row>
    <row r="16" spans="1:6" ht="15.75">
      <c r="A16" s="7"/>
      <c r="B16" s="10"/>
      <c r="C16" s="19" t="s">
        <v>169</v>
      </c>
      <c r="D16" s="47">
        <v>2369</v>
      </c>
      <c r="E16" s="47">
        <v>4598</v>
      </c>
      <c r="F16" s="47">
        <v>3806</v>
      </c>
    </row>
    <row r="17" spans="1:6" ht="15.75">
      <c r="A17" s="7"/>
      <c r="B17" s="10"/>
      <c r="C17" s="19" t="s">
        <v>166</v>
      </c>
      <c r="D17" s="47">
        <v>517</v>
      </c>
      <c r="E17" s="47">
        <v>1343</v>
      </c>
      <c r="F17" s="47">
        <v>1343</v>
      </c>
    </row>
    <row r="18" spans="1:6" ht="15.75">
      <c r="A18" s="7"/>
      <c r="B18" s="10"/>
      <c r="C18" s="19" t="s">
        <v>183</v>
      </c>
      <c r="D18" s="47"/>
      <c r="E18" s="47">
        <v>100</v>
      </c>
      <c r="F18" s="47">
        <v>100</v>
      </c>
    </row>
    <row r="19" spans="1:6" ht="15.75">
      <c r="A19" s="7"/>
      <c r="B19" s="10"/>
      <c r="C19" s="19" t="s">
        <v>178</v>
      </c>
      <c r="D19" s="47">
        <v>1506</v>
      </c>
      <c r="E19" s="47">
        <v>1506</v>
      </c>
      <c r="F19" s="47">
        <v>1615</v>
      </c>
    </row>
    <row r="20" spans="1:6" ht="31.5">
      <c r="A20" s="7" t="s">
        <v>14</v>
      </c>
      <c r="B20" s="10" t="s">
        <v>122</v>
      </c>
      <c r="C20" s="18" t="s">
        <v>163</v>
      </c>
      <c r="D20" s="50">
        <f>SUM(D10:D19)</f>
        <v>27527</v>
      </c>
      <c r="E20" s="50">
        <f>SUM(E10:E19)</f>
        <v>25621</v>
      </c>
      <c r="F20" s="50">
        <f>SUM(F10:F19)</f>
        <v>24938</v>
      </c>
    </row>
    <row r="21" spans="1:6" ht="15.75">
      <c r="A21" s="7" t="s">
        <v>15</v>
      </c>
      <c r="B21" s="10"/>
      <c r="C21" s="26" t="s">
        <v>108</v>
      </c>
      <c r="D21" s="47"/>
      <c r="E21" s="47">
        <v>6435</v>
      </c>
      <c r="F21" s="47">
        <v>6435</v>
      </c>
    </row>
    <row r="22" spans="1:6" ht="30">
      <c r="A22" s="7" t="s">
        <v>16</v>
      </c>
      <c r="B22" s="10"/>
      <c r="C22" s="26" t="s">
        <v>109</v>
      </c>
      <c r="D22" s="47"/>
      <c r="E22" s="47"/>
      <c r="F22" s="47"/>
    </row>
    <row r="23" spans="1:6" ht="31.5">
      <c r="A23" s="7" t="s">
        <v>17</v>
      </c>
      <c r="B23" s="10" t="s">
        <v>138</v>
      </c>
      <c r="C23" s="18" t="s">
        <v>139</v>
      </c>
      <c r="D23" s="48">
        <f>SUM(D21:D22)</f>
        <v>0</v>
      </c>
      <c r="E23" s="48">
        <f>SUM(E21:E22)</f>
        <v>6435</v>
      </c>
      <c r="F23" s="48">
        <f>SUM(F21:F22)</f>
        <v>6435</v>
      </c>
    </row>
    <row r="24" spans="1:6" ht="15.75">
      <c r="A24" s="7" t="s">
        <v>18</v>
      </c>
      <c r="B24" s="12"/>
      <c r="C24" s="27" t="s">
        <v>110</v>
      </c>
      <c r="D24" s="47">
        <v>7300</v>
      </c>
      <c r="E24" s="71">
        <f>D24-539</f>
        <v>6761</v>
      </c>
      <c r="F24" s="47">
        <v>5195</v>
      </c>
    </row>
    <row r="25" spans="1:6" ht="15.75">
      <c r="A25" s="7" t="s">
        <v>19</v>
      </c>
      <c r="B25" s="12"/>
      <c r="C25" s="28" t="s">
        <v>111</v>
      </c>
      <c r="D25" s="47">
        <v>930</v>
      </c>
      <c r="E25" s="71">
        <f>D25+539</f>
        <v>1469</v>
      </c>
      <c r="F25" s="47">
        <v>1282</v>
      </c>
    </row>
    <row r="26" spans="1:6" ht="30">
      <c r="A26" s="7" t="s">
        <v>20</v>
      </c>
      <c r="B26" s="12"/>
      <c r="C26" s="28" t="s">
        <v>112</v>
      </c>
      <c r="D26" s="47">
        <v>20</v>
      </c>
      <c r="E26" s="47">
        <v>109</v>
      </c>
      <c r="F26" s="47">
        <v>109</v>
      </c>
    </row>
    <row r="27" spans="1:6" ht="30">
      <c r="A27" s="7" t="s">
        <v>24</v>
      </c>
      <c r="B27" s="10"/>
      <c r="C27" s="29" t="s">
        <v>113</v>
      </c>
      <c r="D27" s="47">
        <v>242</v>
      </c>
      <c r="E27" s="71">
        <f>D27+114+2481</f>
        <v>2837</v>
      </c>
      <c r="F27" s="47">
        <v>2696</v>
      </c>
    </row>
    <row r="28" spans="1:6" ht="30">
      <c r="A28" s="7"/>
      <c r="B28" s="10"/>
      <c r="C28" s="29" t="s">
        <v>133</v>
      </c>
      <c r="D28" s="47"/>
      <c r="E28" s="47"/>
      <c r="F28" s="47"/>
    </row>
    <row r="29" spans="1:6" ht="15.75">
      <c r="A29" s="7" t="s">
        <v>21</v>
      </c>
      <c r="B29" s="10" t="s">
        <v>123</v>
      </c>
      <c r="C29" s="18" t="s">
        <v>128</v>
      </c>
      <c r="D29" s="50">
        <f>SUM(D24:D28)</f>
        <v>8492</v>
      </c>
      <c r="E29" s="50">
        <f>SUM(E24:E28)</f>
        <v>11176</v>
      </c>
      <c r="F29" s="50">
        <f>SUM(F24:F28)</f>
        <v>9282</v>
      </c>
    </row>
    <row r="30" spans="1:6" ht="15.75">
      <c r="A30" s="7"/>
      <c r="B30" s="10"/>
      <c r="C30" s="19" t="s">
        <v>155</v>
      </c>
      <c r="D30" s="47"/>
      <c r="E30" s="47"/>
      <c r="F30" s="47"/>
    </row>
    <row r="31" spans="1:6" ht="15.75">
      <c r="A31" s="7"/>
      <c r="B31" s="10"/>
      <c r="C31" s="19" t="s">
        <v>156</v>
      </c>
      <c r="D31" s="47">
        <v>1776</v>
      </c>
      <c r="E31" s="71">
        <v>26</v>
      </c>
      <c r="F31" s="47">
        <v>21</v>
      </c>
    </row>
    <row r="32" spans="1:6" ht="15.75">
      <c r="A32" s="7"/>
      <c r="B32" s="10"/>
      <c r="C32" s="19" t="s">
        <v>157</v>
      </c>
      <c r="D32" s="47">
        <v>91</v>
      </c>
      <c r="E32" s="47">
        <v>91</v>
      </c>
      <c r="F32" s="47">
        <v>91</v>
      </c>
    </row>
    <row r="33" spans="1:6" ht="15.75">
      <c r="A33" s="7"/>
      <c r="B33" s="10"/>
      <c r="C33" s="19" t="s">
        <v>158</v>
      </c>
      <c r="D33" s="47">
        <v>2142</v>
      </c>
      <c r="E33" s="71">
        <f>D33+650</f>
        <v>2792</v>
      </c>
      <c r="F33" s="47">
        <v>759</v>
      </c>
    </row>
    <row r="34" spans="1:6" ht="15.75">
      <c r="A34" s="7"/>
      <c r="B34" s="10"/>
      <c r="C34" s="19" t="s">
        <v>188</v>
      </c>
      <c r="D34" s="47"/>
      <c r="E34" s="71">
        <v>1848</v>
      </c>
      <c r="F34" s="47">
        <v>1848</v>
      </c>
    </row>
    <row r="35" spans="1:6" ht="15.75">
      <c r="A35" s="7"/>
      <c r="B35" s="10"/>
      <c r="C35" s="19" t="s">
        <v>159</v>
      </c>
      <c r="D35" s="47">
        <v>479</v>
      </c>
      <c r="E35" s="71">
        <v>1202</v>
      </c>
      <c r="F35" s="47">
        <v>653</v>
      </c>
    </row>
    <row r="36" spans="1:6" ht="15.75">
      <c r="A36" s="7"/>
      <c r="B36" s="10"/>
      <c r="C36" s="19" t="s">
        <v>160</v>
      </c>
      <c r="D36" s="47"/>
      <c r="E36" s="47"/>
      <c r="F36" s="47"/>
    </row>
    <row r="37" spans="1:6" ht="15.75">
      <c r="A37" s="7"/>
      <c r="B37" s="10"/>
      <c r="C37" s="19" t="s">
        <v>161</v>
      </c>
      <c r="D37" s="47"/>
      <c r="E37" s="47"/>
      <c r="F37" s="47"/>
    </row>
    <row r="38" spans="1:6" ht="15.75">
      <c r="A38" s="7"/>
      <c r="B38" s="10" t="s">
        <v>124</v>
      </c>
      <c r="C38" s="18" t="s">
        <v>41</v>
      </c>
      <c r="D38" s="50">
        <f>SUM(D30:D37)</f>
        <v>4488</v>
      </c>
      <c r="E38" s="50">
        <f>SUM(E30:E37)</f>
        <v>5959</v>
      </c>
      <c r="F38" s="50">
        <f>SUM(F30:F37)</f>
        <v>3372</v>
      </c>
    </row>
    <row r="39" spans="1:6" ht="15.75">
      <c r="A39" s="7" t="s">
        <v>25</v>
      </c>
      <c r="B39" s="10"/>
      <c r="C39" s="26" t="s">
        <v>49</v>
      </c>
      <c r="D39" s="47">
        <v>1500</v>
      </c>
      <c r="E39" s="47">
        <v>1536</v>
      </c>
      <c r="F39" s="47">
        <v>1536</v>
      </c>
    </row>
    <row r="40" spans="1:6" ht="15.75">
      <c r="A40" s="7" t="s">
        <v>26</v>
      </c>
      <c r="B40" s="10"/>
      <c r="C40" s="26" t="s">
        <v>114</v>
      </c>
      <c r="D40" s="48"/>
      <c r="E40" s="73">
        <v>2687</v>
      </c>
      <c r="F40" s="48"/>
    </row>
    <row r="41" spans="1:6" ht="15.75">
      <c r="A41" s="7" t="s">
        <v>27</v>
      </c>
      <c r="B41" s="10" t="s">
        <v>125</v>
      </c>
      <c r="C41" s="18" t="s">
        <v>127</v>
      </c>
      <c r="D41" s="50">
        <f>SUM(D39:D40)</f>
        <v>1500</v>
      </c>
      <c r="E41" s="50">
        <f>SUM(E39:E40)</f>
        <v>4223</v>
      </c>
      <c r="F41" s="50">
        <f>SUM(F39:F40)</f>
        <v>1536</v>
      </c>
    </row>
    <row r="42" spans="1:6" ht="30">
      <c r="A42" s="7" t="s">
        <v>28</v>
      </c>
      <c r="B42" s="10"/>
      <c r="C42" s="26" t="s">
        <v>115</v>
      </c>
      <c r="D42" s="47"/>
      <c r="E42" s="47"/>
      <c r="F42" s="47"/>
    </row>
    <row r="43" spans="1:6" ht="15.75">
      <c r="A43" s="7" t="s">
        <v>29</v>
      </c>
      <c r="B43" s="10"/>
      <c r="C43" s="26" t="s">
        <v>116</v>
      </c>
      <c r="D43" s="47"/>
      <c r="E43" s="47"/>
      <c r="F43" s="47"/>
    </row>
    <row r="44" spans="1:6" ht="15.75">
      <c r="A44" s="7" t="s">
        <v>30</v>
      </c>
      <c r="B44" s="10" t="s">
        <v>126</v>
      </c>
      <c r="C44" s="21" t="s">
        <v>173</v>
      </c>
      <c r="D44" s="50">
        <f>SUM(D42:D43)</f>
        <v>0</v>
      </c>
      <c r="E44" s="50">
        <f>SUM(E42:E43)</f>
        <v>0</v>
      </c>
      <c r="F44" s="50">
        <f>SUM(F42:F43)</f>
        <v>0</v>
      </c>
    </row>
    <row r="45" spans="1:6" ht="30">
      <c r="A45" s="7" t="s">
        <v>31</v>
      </c>
      <c r="B45" s="10"/>
      <c r="C45" s="26" t="s">
        <v>117</v>
      </c>
      <c r="D45" s="48"/>
      <c r="E45" s="48"/>
      <c r="F45" s="48"/>
    </row>
    <row r="46" spans="1:6" ht="15.75">
      <c r="A46" s="7" t="s">
        <v>32</v>
      </c>
      <c r="B46" s="10"/>
      <c r="C46" s="26" t="s">
        <v>118</v>
      </c>
      <c r="D46" s="48"/>
      <c r="E46" s="72">
        <v>3799</v>
      </c>
      <c r="F46" s="48">
        <f>1246+120</f>
        <v>1366</v>
      </c>
    </row>
    <row r="47" spans="1:6" ht="15.75">
      <c r="A47" s="7" t="s">
        <v>33</v>
      </c>
      <c r="B47" s="10" t="s">
        <v>129</v>
      </c>
      <c r="C47" s="21" t="s">
        <v>174</v>
      </c>
      <c r="D47" s="50">
        <f>SUM(D45:D46)</f>
        <v>0</v>
      </c>
      <c r="E47" s="50">
        <f>SUM(E45:E46)</f>
        <v>3799</v>
      </c>
      <c r="F47" s="50">
        <f>SUM(F45:F46)</f>
        <v>1366</v>
      </c>
    </row>
    <row r="48" spans="1:6" ht="24.75" customHeight="1">
      <c r="A48" s="7" t="s">
        <v>34</v>
      </c>
      <c r="B48" s="22" t="s">
        <v>130</v>
      </c>
      <c r="C48" s="20" t="s">
        <v>162</v>
      </c>
      <c r="D48" s="51">
        <f>SUM(D20+D23+D29+D38+D41+D44+D47)</f>
        <v>42007</v>
      </c>
      <c r="E48" s="51">
        <f>SUM(E20+E23+E29+E38+E41+E44+E47)</f>
        <v>57213</v>
      </c>
      <c r="F48" s="51">
        <f>SUM(F20+F23+F29+F38+F41+F44+F47)</f>
        <v>46929</v>
      </c>
    </row>
    <row r="49" spans="1:6" ht="15.75">
      <c r="A49" s="7" t="s">
        <v>35</v>
      </c>
      <c r="B49" s="10"/>
      <c r="C49" s="26" t="s">
        <v>119</v>
      </c>
      <c r="D49" s="47"/>
      <c r="E49" s="47"/>
      <c r="F49" s="47"/>
    </row>
    <row r="50" spans="1:6" ht="15.75">
      <c r="A50" s="7" t="s">
        <v>36</v>
      </c>
      <c r="B50" s="10"/>
      <c r="C50" s="26" t="s">
        <v>120</v>
      </c>
      <c r="D50" s="47"/>
      <c r="E50" s="47"/>
      <c r="F50" s="47"/>
    </row>
    <row r="51" spans="1:6" ht="15.75">
      <c r="A51" s="7"/>
      <c r="B51" s="10"/>
      <c r="C51" s="26" t="s">
        <v>189</v>
      </c>
      <c r="D51" s="47"/>
      <c r="E51" s="71">
        <v>612</v>
      </c>
      <c r="F51" s="47">
        <v>612</v>
      </c>
    </row>
    <row r="52" spans="1:6" ht="15.75">
      <c r="A52" s="7" t="s">
        <v>38</v>
      </c>
      <c r="B52" s="10"/>
      <c r="C52" s="26" t="s">
        <v>121</v>
      </c>
      <c r="D52" s="47">
        <v>5088</v>
      </c>
      <c r="E52" s="47">
        <v>5088</v>
      </c>
      <c r="F52" s="47">
        <v>4285</v>
      </c>
    </row>
    <row r="53" spans="1:6" ht="15.75">
      <c r="A53" s="7" t="s">
        <v>39</v>
      </c>
      <c r="B53" s="10" t="s">
        <v>131</v>
      </c>
      <c r="C53" s="21" t="s">
        <v>140</v>
      </c>
      <c r="D53" s="48">
        <f>SUM(D49:D52)</f>
        <v>5088</v>
      </c>
      <c r="E53" s="48">
        <f>SUM(E49:E52)</f>
        <v>5700</v>
      </c>
      <c r="F53" s="48">
        <f>SUM(F49:F52)</f>
        <v>4897</v>
      </c>
    </row>
    <row r="54" spans="1:6" ht="25.5" customHeight="1">
      <c r="A54" s="7" t="s">
        <v>3</v>
      </c>
      <c r="B54" s="22" t="s">
        <v>132</v>
      </c>
      <c r="C54" s="41" t="s">
        <v>146</v>
      </c>
      <c r="D54" s="51">
        <f>SUM(D48+D53)</f>
        <v>47095</v>
      </c>
      <c r="E54" s="51">
        <f>SUM(E48+E53)</f>
        <v>62913</v>
      </c>
      <c r="F54" s="51">
        <f>SUM(F48+F53)</f>
        <v>51826</v>
      </c>
    </row>
  </sheetData>
  <mergeCells count="6">
    <mergeCell ref="C1:C3"/>
    <mergeCell ref="A1:A3"/>
    <mergeCell ref="B1:B3"/>
    <mergeCell ref="D1:D3"/>
    <mergeCell ref="F1:F3"/>
    <mergeCell ref="E1:E3"/>
  </mergeCells>
  <phoneticPr fontId="0" type="noConversion"/>
  <printOptions horizontalCentered="1"/>
  <pageMargins left="0.78740157480314965" right="0.6692913385826772" top="0.94488188976377963" bottom="0.27559055118110237" header="0.35433070866141736" footer="0.15748031496062992"/>
  <pageSetup paperSize="9" scale="72" orientation="portrait" verticalDpi="300" r:id="rId1"/>
  <headerFooter alignWithMargins="0">
    <oddHeader xml:space="preserve">&amp;C&amp;"Times New Roman,Normál"7/2015. (V.28.) önkormányzati rendelet&amp;"Times New Roman,Félkövér"
TORNYISZENTMIKLÓS KÖZSÉGI ÖNKORMÁNYZAT 2014. ÉVI BEVÉTELEI 
adatok ezer Ft-ban!&amp;R&amp;"Times New Roman,Normál"2. 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8"/>
  <sheetViews>
    <sheetView view="pageLayout" zoomScaleNormal="100" workbookViewId="0">
      <selection activeCell="G5" sqref="G5"/>
    </sheetView>
  </sheetViews>
  <sheetFormatPr defaultRowHeight="12.75"/>
  <cols>
    <col min="1" max="1" width="3.85546875" customWidth="1"/>
    <col min="2" max="2" width="8.5703125" customWidth="1"/>
    <col min="3" max="3" width="48.7109375" customWidth="1"/>
    <col min="4" max="4" width="11.28515625" customWidth="1"/>
    <col min="5" max="5" width="11" customWidth="1"/>
    <col min="6" max="6" width="10.85546875" customWidth="1"/>
  </cols>
  <sheetData>
    <row r="1" spans="1:6" ht="12.75" customHeight="1">
      <c r="A1" s="211" t="s">
        <v>0</v>
      </c>
      <c r="B1" s="211" t="s">
        <v>74</v>
      </c>
      <c r="C1" s="214" t="s">
        <v>1</v>
      </c>
      <c r="D1" s="211" t="s">
        <v>100</v>
      </c>
      <c r="E1" s="211" t="s">
        <v>458</v>
      </c>
      <c r="F1" s="211" t="s">
        <v>459</v>
      </c>
    </row>
    <row r="2" spans="1:6">
      <c r="A2" s="212"/>
      <c r="B2" s="212"/>
      <c r="C2" s="215"/>
      <c r="D2" s="212"/>
      <c r="E2" s="212"/>
      <c r="F2" s="212"/>
    </row>
    <row r="3" spans="1:6" ht="63.75" customHeight="1">
      <c r="A3" s="213"/>
      <c r="B3" s="213"/>
      <c r="C3" s="216"/>
      <c r="D3" s="213"/>
      <c r="E3" s="213"/>
      <c r="F3" s="213"/>
    </row>
    <row r="4" spans="1:6" ht="15.75">
      <c r="A4" s="9" t="s">
        <v>8</v>
      </c>
      <c r="B4" s="13"/>
      <c r="C4" s="19" t="s">
        <v>75</v>
      </c>
      <c r="D4" s="53">
        <v>5926</v>
      </c>
      <c r="E4" s="53">
        <v>9247</v>
      </c>
      <c r="F4" s="53">
        <v>8714</v>
      </c>
    </row>
    <row r="5" spans="1:6" ht="15.75">
      <c r="A5" s="9" t="s">
        <v>9</v>
      </c>
      <c r="B5" s="13"/>
      <c r="C5" s="19" t="s">
        <v>5</v>
      </c>
      <c r="D5" s="53">
        <v>3458</v>
      </c>
      <c r="E5" s="53">
        <v>4157</v>
      </c>
      <c r="F5" s="53">
        <v>3696</v>
      </c>
    </row>
    <row r="6" spans="1:6" ht="15.75">
      <c r="A6" s="9" t="s">
        <v>10</v>
      </c>
      <c r="B6" s="14" t="s">
        <v>76</v>
      </c>
      <c r="C6" s="18" t="s">
        <v>42</v>
      </c>
      <c r="D6" s="54">
        <f>SUM(D4:D5)</f>
        <v>9384</v>
      </c>
      <c r="E6" s="54">
        <f>SUM(E4:E5)</f>
        <v>13404</v>
      </c>
      <c r="F6" s="54">
        <f>SUM(F4:F5)</f>
        <v>12410</v>
      </c>
    </row>
    <row r="7" spans="1:6" ht="31.5">
      <c r="A7" s="9" t="s">
        <v>11</v>
      </c>
      <c r="B7" s="17" t="s">
        <v>77</v>
      </c>
      <c r="C7" s="18" t="s">
        <v>50</v>
      </c>
      <c r="D7" s="54">
        <v>2195</v>
      </c>
      <c r="E7" s="74">
        <v>2978</v>
      </c>
      <c r="F7" s="54">
        <v>2978</v>
      </c>
    </row>
    <row r="8" spans="1:6" ht="15.75">
      <c r="A8" s="9" t="s">
        <v>12</v>
      </c>
      <c r="B8" s="14" t="s">
        <v>78</v>
      </c>
      <c r="C8" s="18" t="s">
        <v>6</v>
      </c>
      <c r="D8" s="54">
        <v>11711</v>
      </c>
      <c r="E8" s="74">
        <v>13039</v>
      </c>
      <c r="F8" s="54">
        <v>10435</v>
      </c>
    </row>
    <row r="9" spans="1:6" ht="15.75">
      <c r="A9" s="9" t="s">
        <v>23</v>
      </c>
      <c r="B9" s="15" t="s">
        <v>79</v>
      </c>
      <c r="C9" s="18" t="s">
        <v>43</v>
      </c>
      <c r="D9" s="54">
        <v>5750</v>
      </c>
      <c r="E9" s="74">
        <v>6875</v>
      </c>
      <c r="F9" s="54">
        <v>4337</v>
      </c>
    </row>
    <row r="10" spans="1:6" ht="30">
      <c r="A10" s="9" t="s">
        <v>13</v>
      </c>
      <c r="B10" s="17"/>
      <c r="C10" s="19" t="s">
        <v>80</v>
      </c>
      <c r="D10" s="53"/>
      <c r="E10" s="53"/>
      <c r="F10" s="53"/>
    </row>
    <row r="11" spans="1:6" ht="15.75">
      <c r="A11" s="9"/>
      <c r="B11" s="17"/>
      <c r="C11" s="19" t="s">
        <v>170</v>
      </c>
      <c r="D11" s="53"/>
      <c r="E11" s="53"/>
      <c r="F11" s="53"/>
    </row>
    <row r="12" spans="1:6" ht="15.75">
      <c r="A12" s="9" t="s">
        <v>14</v>
      </c>
      <c r="B12" s="17"/>
      <c r="C12" s="19" t="s">
        <v>172</v>
      </c>
      <c r="D12" s="53"/>
      <c r="E12" s="53">
        <v>20</v>
      </c>
      <c r="F12" s="53">
        <v>20</v>
      </c>
    </row>
    <row r="13" spans="1:6" ht="15.75">
      <c r="A13" s="9" t="s">
        <v>15</v>
      </c>
      <c r="B13" s="17"/>
      <c r="C13" s="19" t="s">
        <v>81</v>
      </c>
      <c r="D13" s="53"/>
      <c r="E13" s="53"/>
      <c r="F13" s="53"/>
    </row>
    <row r="14" spans="1:6" ht="17.25" customHeight="1">
      <c r="A14" s="9" t="s">
        <v>16</v>
      </c>
      <c r="B14" s="17"/>
      <c r="C14" s="19" t="s">
        <v>166</v>
      </c>
      <c r="D14" s="53">
        <v>821</v>
      </c>
      <c r="E14" s="53">
        <v>821</v>
      </c>
      <c r="F14" s="53">
        <v>98</v>
      </c>
    </row>
    <row r="15" spans="1:6" ht="15.75">
      <c r="A15" s="9" t="s">
        <v>17</v>
      </c>
      <c r="B15" s="17"/>
      <c r="C15" s="19" t="s">
        <v>167</v>
      </c>
      <c r="D15" s="53">
        <v>3670</v>
      </c>
      <c r="E15" s="53">
        <v>3116</v>
      </c>
      <c r="F15" s="53">
        <v>3838</v>
      </c>
    </row>
    <row r="16" spans="1:6" ht="33" customHeight="1">
      <c r="A16" s="9" t="s">
        <v>18</v>
      </c>
      <c r="B16" s="15"/>
      <c r="C16" s="19" t="s">
        <v>82</v>
      </c>
      <c r="D16" s="53"/>
      <c r="E16" s="53"/>
      <c r="F16" s="53"/>
    </row>
    <row r="17" spans="1:6" ht="30">
      <c r="A17" s="9" t="s">
        <v>19</v>
      </c>
      <c r="B17" s="15"/>
      <c r="C17" s="19" t="s">
        <v>164</v>
      </c>
      <c r="D17" s="53">
        <v>916</v>
      </c>
      <c r="E17" s="75">
        <v>1185</v>
      </c>
      <c r="F17" s="53">
        <v>1185</v>
      </c>
    </row>
    <row r="18" spans="1:6" ht="15.75">
      <c r="A18" s="9"/>
      <c r="B18" s="15"/>
      <c r="C18" s="19" t="s">
        <v>165</v>
      </c>
      <c r="D18" s="53">
        <v>2588</v>
      </c>
      <c r="E18" s="75">
        <v>10654</v>
      </c>
      <c r="F18" s="53"/>
    </row>
    <row r="19" spans="1:6" ht="15.75">
      <c r="A19" s="9" t="s">
        <v>20</v>
      </c>
      <c r="B19" s="15" t="s">
        <v>83</v>
      </c>
      <c r="C19" s="18" t="s">
        <v>44</v>
      </c>
      <c r="D19" s="54">
        <f>SUM(D12:D18)</f>
        <v>7995</v>
      </c>
      <c r="E19" s="54">
        <f>SUM(E12:E18)</f>
        <v>15796</v>
      </c>
      <c r="F19" s="54">
        <f>SUM(F12:F18)</f>
        <v>5141</v>
      </c>
    </row>
    <row r="20" spans="1:6" ht="15.75">
      <c r="A20" s="9" t="s">
        <v>24</v>
      </c>
      <c r="B20" s="15"/>
      <c r="C20" s="19" t="s">
        <v>84</v>
      </c>
      <c r="D20" s="53"/>
      <c r="E20" s="53">
        <v>1636</v>
      </c>
      <c r="F20" s="53">
        <v>1636</v>
      </c>
    </row>
    <row r="21" spans="1:6" ht="15.75">
      <c r="A21" s="9" t="s">
        <v>21</v>
      </c>
      <c r="B21" s="15"/>
      <c r="C21" s="19" t="s">
        <v>85</v>
      </c>
      <c r="D21" s="53"/>
      <c r="E21" s="53">
        <v>96</v>
      </c>
      <c r="F21" s="53">
        <v>96</v>
      </c>
    </row>
    <row r="22" spans="1:6" ht="15.75">
      <c r="A22" s="9" t="s">
        <v>25</v>
      </c>
      <c r="B22" s="15"/>
      <c r="C22" s="19" t="s">
        <v>86</v>
      </c>
      <c r="D22" s="53">
        <v>3100</v>
      </c>
      <c r="E22" s="53">
        <v>901</v>
      </c>
      <c r="F22" s="53"/>
    </row>
    <row r="23" spans="1:6" ht="30">
      <c r="A23" s="9" t="s">
        <v>26</v>
      </c>
      <c r="B23" s="15"/>
      <c r="C23" s="19" t="s">
        <v>87</v>
      </c>
      <c r="D23" s="53"/>
      <c r="E23" s="54">
        <v>467</v>
      </c>
      <c r="F23" s="54">
        <v>467</v>
      </c>
    </row>
    <row r="24" spans="1:6" ht="15.75">
      <c r="A24" s="9" t="s">
        <v>27</v>
      </c>
      <c r="B24" s="15" t="s">
        <v>88</v>
      </c>
      <c r="C24" s="18" t="s">
        <v>45</v>
      </c>
      <c r="D24" s="54">
        <f>SUM(D22:D23)</f>
        <v>3100</v>
      </c>
      <c r="E24" s="54">
        <f>SUM(E20:E23)</f>
        <v>3100</v>
      </c>
      <c r="F24" s="54">
        <f>SUM(F20:F23)</f>
        <v>2199</v>
      </c>
    </row>
    <row r="25" spans="1:6" ht="15.75">
      <c r="A25" s="9" t="s">
        <v>28</v>
      </c>
      <c r="B25" s="15"/>
      <c r="C25" s="19" t="s">
        <v>89</v>
      </c>
      <c r="D25" s="54"/>
      <c r="E25" s="74">
        <v>191</v>
      </c>
      <c r="F25" s="54">
        <v>191</v>
      </c>
    </row>
    <row r="26" spans="1:6" ht="30">
      <c r="A26" s="9" t="s">
        <v>29</v>
      </c>
      <c r="B26" s="15"/>
      <c r="C26" s="19" t="s">
        <v>90</v>
      </c>
      <c r="D26" s="54"/>
      <c r="E26" s="74">
        <v>49</v>
      </c>
      <c r="F26" s="54">
        <v>48</v>
      </c>
    </row>
    <row r="27" spans="1:6" ht="15.75">
      <c r="A27" s="9" t="s">
        <v>30</v>
      </c>
      <c r="B27" s="15" t="s">
        <v>91</v>
      </c>
      <c r="C27" s="18" t="s">
        <v>46</v>
      </c>
      <c r="D27" s="54">
        <f>SUM(D25:D26)</f>
        <v>0</v>
      </c>
      <c r="E27" s="54">
        <f>SUM(E25:E26)</f>
        <v>240</v>
      </c>
      <c r="F27" s="54">
        <f>SUM(F25:F26)</f>
        <v>239</v>
      </c>
    </row>
    <row r="28" spans="1:6" ht="30">
      <c r="A28" s="9" t="s">
        <v>31</v>
      </c>
      <c r="B28" s="17"/>
      <c r="C28" s="19" t="s">
        <v>92</v>
      </c>
      <c r="D28" s="54"/>
      <c r="E28" s="54"/>
      <c r="F28" s="54"/>
    </row>
    <row r="29" spans="1:6" ht="30" customHeight="1">
      <c r="A29" s="9" t="s">
        <v>32</v>
      </c>
      <c r="B29" s="15"/>
      <c r="C29" s="19" t="s">
        <v>93</v>
      </c>
      <c r="D29" s="53"/>
      <c r="E29" s="53"/>
      <c r="F29" s="53"/>
    </row>
    <row r="30" spans="1:6" ht="30">
      <c r="A30" s="9" t="s">
        <v>33</v>
      </c>
      <c r="B30" s="15"/>
      <c r="C30" s="19" t="s">
        <v>94</v>
      </c>
      <c r="D30" s="53">
        <v>200</v>
      </c>
      <c r="E30" s="53">
        <v>200</v>
      </c>
      <c r="F30" s="53"/>
    </row>
    <row r="31" spans="1:6" ht="15.75">
      <c r="A31" s="9" t="s">
        <v>34</v>
      </c>
      <c r="B31" s="15" t="s">
        <v>95</v>
      </c>
      <c r="C31" s="18" t="s">
        <v>134</v>
      </c>
      <c r="D31" s="54">
        <f>SUM(D28:D30)</f>
        <v>200</v>
      </c>
      <c r="E31" s="54">
        <f>SUM(E28:E30)</f>
        <v>200</v>
      </c>
      <c r="F31" s="54"/>
    </row>
    <row r="32" spans="1:6" ht="31.5" customHeight="1">
      <c r="A32" s="9" t="s">
        <v>35</v>
      </c>
      <c r="B32" s="16" t="s">
        <v>96</v>
      </c>
      <c r="C32" s="20" t="s">
        <v>135</v>
      </c>
      <c r="D32" s="52">
        <f>SUM(D7+D8+D9+D19+D24+D27+D31+D6)</f>
        <v>40335</v>
      </c>
      <c r="E32" s="52">
        <f>SUM(E7+E8+E9+E19+E24+E27+E31+E6)</f>
        <v>55632</v>
      </c>
      <c r="F32" s="52">
        <f>SUM(F7+F8+F9+F19+F24+F27+F31+F6)</f>
        <v>37739</v>
      </c>
    </row>
    <row r="33" spans="1:6" ht="18.75" customHeight="1">
      <c r="A33" s="9"/>
      <c r="B33" s="30"/>
      <c r="C33" s="19" t="s">
        <v>97</v>
      </c>
      <c r="D33" s="54">
        <v>6760</v>
      </c>
      <c r="E33" s="54">
        <v>6669</v>
      </c>
      <c r="F33" s="54">
        <v>6669</v>
      </c>
    </row>
    <row r="34" spans="1:6" ht="17.25" customHeight="1">
      <c r="A34" s="9" t="s">
        <v>36</v>
      </c>
      <c r="B34" s="15"/>
      <c r="C34" s="26" t="s">
        <v>176</v>
      </c>
      <c r="D34" s="53"/>
      <c r="E34" s="53">
        <v>6669</v>
      </c>
      <c r="F34" s="53">
        <v>6669</v>
      </c>
    </row>
    <row r="35" spans="1:6" ht="15.75">
      <c r="A35" s="9" t="s">
        <v>37</v>
      </c>
      <c r="B35" s="15"/>
      <c r="C35" s="26" t="s">
        <v>177</v>
      </c>
      <c r="D35" s="53">
        <v>6760</v>
      </c>
      <c r="E35" s="53"/>
      <c r="F35" s="53"/>
    </row>
    <row r="36" spans="1:6" ht="15.75">
      <c r="A36" s="9"/>
      <c r="B36" s="15"/>
      <c r="C36" s="26" t="s">
        <v>189</v>
      </c>
      <c r="D36" s="53"/>
      <c r="E36" s="75">
        <v>612</v>
      </c>
      <c r="F36" s="53"/>
    </row>
    <row r="37" spans="1:6" ht="15.75">
      <c r="A37" s="9" t="s">
        <v>3</v>
      </c>
      <c r="B37" s="15" t="s">
        <v>98</v>
      </c>
      <c r="C37" s="18" t="s">
        <v>136</v>
      </c>
      <c r="D37" s="54">
        <f>D34+D35</f>
        <v>6760</v>
      </c>
      <c r="E37" s="54">
        <f>E36+E33</f>
        <v>7281</v>
      </c>
      <c r="F37" s="54">
        <f>F36+F33</f>
        <v>6669</v>
      </c>
    </row>
    <row r="38" spans="1:6" ht="24.75" customHeight="1">
      <c r="A38" s="9" t="s">
        <v>4</v>
      </c>
      <c r="B38" s="22" t="s">
        <v>99</v>
      </c>
      <c r="C38" s="20" t="s">
        <v>7</v>
      </c>
      <c r="D38" s="52">
        <f>SUM(D32+D37)</f>
        <v>47095</v>
      </c>
      <c r="E38" s="52">
        <f>E32+E37</f>
        <v>62913</v>
      </c>
      <c r="F38" s="52">
        <f>F32+F37</f>
        <v>44408</v>
      </c>
    </row>
  </sheetData>
  <mergeCells count="6">
    <mergeCell ref="F1:F3"/>
    <mergeCell ref="A1:A3"/>
    <mergeCell ref="B1:B3"/>
    <mergeCell ref="E1:E3"/>
    <mergeCell ref="C1:C3"/>
    <mergeCell ref="D1:D3"/>
  </mergeCells>
  <phoneticPr fontId="0" type="noConversion"/>
  <printOptions horizontalCentered="1"/>
  <pageMargins left="0.74803149606299213" right="0.74803149606299213" top="1.0236220472440944" bottom="0.98425196850393704" header="0.43307086614173229" footer="0.51181102362204722"/>
  <pageSetup paperSize="9" scale="80" orientation="portrait" verticalDpi="300" r:id="rId1"/>
  <headerFooter alignWithMargins="0">
    <oddHeader xml:space="preserve">&amp;C&amp;"Times New Roman,Normál"7/2015. (V.28.) önkormányzati rendelet&amp;"Times New Roman,Félkövér"
TORNYISZENTMIKLÓS KÖZSÉGI ÖNKORMÁNYZAT 2014. ÉVI KIADÁSAI
adatok ezer Ft-ban!&amp;R&amp;"Times New Roman,Normál"
3. 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218"/>
  <sheetViews>
    <sheetView view="pageLayout" zoomScaleNormal="100" workbookViewId="0">
      <selection activeCell="D9" sqref="D9"/>
    </sheetView>
  </sheetViews>
  <sheetFormatPr defaultRowHeight="12.75"/>
  <cols>
    <col min="1" max="2" width="5.28515625" customWidth="1"/>
    <col min="3" max="3" width="40.7109375" customWidth="1"/>
    <col min="4" max="4" width="13.85546875" customWidth="1"/>
    <col min="5" max="5" width="12.140625" customWidth="1"/>
    <col min="6" max="6" width="12" customWidth="1"/>
  </cols>
  <sheetData>
    <row r="1" spans="1:6" ht="12.75" customHeight="1">
      <c r="A1" s="2"/>
      <c r="B1" s="219" t="s">
        <v>0</v>
      </c>
      <c r="C1" s="220" t="s">
        <v>1</v>
      </c>
      <c r="D1" s="219" t="s">
        <v>2</v>
      </c>
      <c r="E1" s="219" t="s">
        <v>458</v>
      </c>
      <c r="F1" s="219" t="s">
        <v>459</v>
      </c>
    </row>
    <row r="2" spans="1:6">
      <c r="A2" s="2"/>
      <c r="B2" s="219"/>
      <c r="C2" s="220"/>
      <c r="D2" s="219"/>
      <c r="E2" s="219"/>
      <c r="F2" s="219"/>
    </row>
    <row r="3" spans="1:6" ht="57.75" customHeight="1">
      <c r="A3" s="2"/>
      <c r="B3" s="219"/>
      <c r="C3" s="220"/>
      <c r="D3" s="219"/>
      <c r="E3" s="219"/>
      <c r="F3" s="219"/>
    </row>
    <row r="4" spans="1:6" ht="24.95" customHeight="1">
      <c r="A4" s="2"/>
      <c r="B4" s="6" t="s">
        <v>8</v>
      </c>
      <c r="C4" s="24" t="s">
        <v>142</v>
      </c>
      <c r="D4" s="217"/>
      <c r="E4" s="217"/>
      <c r="F4" s="217"/>
    </row>
    <row r="5" spans="1:6" ht="24.95" customHeight="1">
      <c r="A5" s="2"/>
      <c r="B5" s="6" t="s">
        <v>9</v>
      </c>
      <c r="C5" s="23" t="s">
        <v>179</v>
      </c>
      <c r="D5" s="69">
        <v>3100</v>
      </c>
      <c r="E5" s="69">
        <v>901</v>
      </c>
      <c r="F5" s="69">
        <v>0</v>
      </c>
    </row>
    <row r="6" spans="1:6" ht="24.95" customHeight="1">
      <c r="A6" s="2"/>
      <c r="B6" s="6" t="s">
        <v>10</v>
      </c>
      <c r="C6" s="23" t="s">
        <v>184</v>
      </c>
      <c r="D6" s="69"/>
      <c r="E6" s="69">
        <v>536</v>
      </c>
      <c r="F6" s="69">
        <v>536</v>
      </c>
    </row>
    <row r="7" spans="1:6" ht="24.95" customHeight="1">
      <c r="A7" s="2"/>
      <c r="B7" s="6" t="s">
        <v>11</v>
      </c>
      <c r="C7" s="23" t="s">
        <v>187</v>
      </c>
      <c r="D7" s="69"/>
      <c r="E7" s="69">
        <v>1100</v>
      </c>
      <c r="F7" s="69">
        <v>1100</v>
      </c>
    </row>
    <row r="8" spans="1:6" ht="24.95" customHeight="1">
      <c r="A8" s="2"/>
      <c r="B8" s="6" t="s">
        <v>12</v>
      </c>
      <c r="C8" s="42" t="s">
        <v>185</v>
      </c>
      <c r="D8" s="43"/>
      <c r="E8" s="43">
        <v>96</v>
      </c>
      <c r="F8" s="43">
        <v>96</v>
      </c>
    </row>
    <row r="9" spans="1:6" ht="24.95" customHeight="1">
      <c r="A9" s="2"/>
      <c r="B9" s="6" t="s">
        <v>23</v>
      </c>
      <c r="C9" s="42" t="s">
        <v>186</v>
      </c>
      <c r="D9" s="43"/>
      <c r="E9" s="43">
        <v>467</v>
      </c>
      <c r="F9" s="43">
        <v>467</v>
      </c>
    </row>
    <row r="10" spans="1:6" ht="24.95" customHeight="1">
      <c r="A10" s="2"/>
      <c r="B10" s="6" t="s">
        <v>13</v>
      </c>
      <c r="C10" s="24" t="s">
        <v>45</v>
      </c>
      <c r="D10" s="44">
        <f>SUM(D5:D9)</f>
        <v>3100</v>
      </c>
      <c r="E10" s="44">
        <f>SUM(E5:E9)</f>
        <v>3100</v>
      </c>
      <c r="F10" s="44">
        <f>SUM(F5:F9)</f>
        <v>2199</v>
      </c>
    </row>
    <row r="11" spans="1:6" ht="24.95" customHeight="1">
      <c r="A11" s="2"/>
      <c r="B11" s="6" t="s">
        <v>14</v>
      </c>
      <c r="C11" s="24" t="s">
        <v>143</v>
      </c>
      <c r="D11" s="218"/>
      <c r="E11" s="218"/>
      <c r="F11" s="218"/>
    </row>
    <row r="12" spans="1:6" ht="24.95" customHeight="1">
      <c r="A12" s="2"/>
      <c r="B12" s="6" t="s">
        <v>15</v>
      </c>
      <c r="C12" s="3" t="s">
        <v>192</v>
      </c>
      <c r="D12" s="43"/>
      <c r="E12" s="43">
        <v>191</v>
      </c>
      <c r="F12" s="43">
        <v>191</v>
      </c>
    </row>
    <row r="13" spans="1:6" ht="24.95" customHeight="1">
      <c r="A13" s="2"/>
      <c r="B13" s="6" t="s">
        <v>16</v>
      </c>
      <c r="C13" s="3" t="s">
        <v>186</v>
      </c>
      <c r="D13" s="43"/>
      <c r="E13" s="43">
        <v>49</v>
      </c>
      <c r="F13" s="43">
        <v>48</v>
      </c>
    </row>
    <row r="14" spans="1:6" ht="24.95" customHeight="1">
      <c r="A14" s="2"/>
      <c r="B14" s="6" t="s">
        <v>17</v>
      </c>
      <c r="C14" s="3"/>
      <c r="D14" s="43"/>
      <c r="E14" s="43"/>
      <c r="F14" s="43"/>
    </row>
    <row r="15" spans="1:6" ht="24.95" customHeight="1">
      <c r="A15" s="2"/>
      <c r="B15" s="6" t="s">
        <v>18</v>
      </c>
      <c r="C15" s="3"/>
      <c r="D15" s="43"/>
      <c r="E15" s="43"/>
      <c r="F15" s="43"/>
    </row>
    <row r="16" spans="1:6" ht="24.95" customHeight="1">
      <c r="A16" s="2"/>
      <c r="B16" s="6" t="s">
        <v>19</v>
      </c>
      <c r="C16" s="24" t="s">
        <v>141</v>
      </c>
      <c r="D16" s="45">
        <f>SUM(D12:D15)</f>
        <v>0</v>
      </c>
      <c r="E16" s="45">
        <f>SUM(E12:E15)</f>
        <v>240</v>
      </c>
      <c r="F16" s="45">
        <f>SUM(F12:F15)</f>
        <v>239</v>
      </c>
    </row>
    <row r="17" spans="1:6" ht="24.95" customHeight="1">
      <c r="A17" s="2"/>
      <c r="B17" s="6" t="s">
        <v>20</v>
      </c>
      <c r="C17" s="24" t="s">
        <v>144</v>
      </c>
      <c r="D17" s="218"/>
      <c r="E17" s="218"/>
      <c r="F17" s="218"/>
    </row>
    <row r="18" spans="1:6" ht="24.95" customHeight="1">
      <c r="A18" s="2"/>
      <c r="B18" s="6" t="s">
        <v>24</v>
      </c>
      <c r="C18" s="3" t="s">
        <v>180</v>
      </c>
      <c r="D18" s="43">
        <v>200</v>
      </c>
      <c r="E18" s="43">
        <v>200</v>
      </c>
      <c r="F18" s="43"/>
    </row>
    <row r="19" spans="1:6" ht="24.95" customHeight="1">
      <c r="A19" s="2"/>
      <c r="B19" s="6" t="s">
        <v>21</v>
      </c>
      <c r="C19" s="3"/>
      <c r="D19" s="43"/>
      <c r="E19" s="43"/>
      <c r="F19" s="43"/>
    </row>
    <row r="20" spans="1:6" ht="24.95" customHeight="1">
      <c r="A20" s="2"/>
      <c r="B20" s="6" t="s">
        <v>25</v>
      </c>
      <c r="C20" s="3"/>
      <c r="D20" s="43"/>
      <c r="E20" s="43"/>
      <c r="F20" s="43"/>
    </row>
    <row r="21" spans="1:6" ht="24.95" customHeight="1">
      <c r="A21" s="2"/>
      <c r="B21" s="6" t="s">
        <v>26</v>
      </c>
      <c r="C21" s="3"/>
      <c r="D21" s="43"/>
      <c r="E21" s="43"/>
      <c r="F21" s="43"/>
    </row>
    <row r="22" spans="1:6" ht="24.95" customHeight="1">
      <c r="A22" s="2"/>
      <c r="B22" s="6" t="s">
        <v>27</v>
      </c>
      <c r="C22" s="25" t="s">
        <v>134</v>
      </c>
      <c r="D22" s="44">
        <f>SUM(D18:D21)</f>
        <v>200</v>
      </c>
      <c r="E22" s="44">
        <f>SUM(E18:E21)</f>
        <v>200</v>
      </c>
      <c r="F22" s="44">
        <f>SUM(F18:F21)</f>
        <v>0</v>
      </c>
    </row>
    <row r="23" spans="1:6" ht="36" customHeight="1">
      <c r="A23" s="2"/>
      <c r="B23" s="6" t="s">
        <v>28</v>
      </c>
      <c r="C23" s="40" t="s">
        <v>145</v>
      </c>
      <c r="D23" s="46">
        <f>SUM(D10+D16+D22)</f>
        <v>3300</v>
      </c>
      <c r="E23" s="46">
        <f>SUM(E10+E16+E22)</f>
        <v>3540</v>
      </c>
      <c r="F23" s="46">
        <f>SUM(F10+F16+F22)</f>
        <v>2438</v>
      </c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  <row r="82" spans="1:6">
      <c r="A82" s="2"/>
      <c r="B82" s="2"/>
      <c r="C82" s="2"/>
      <c r="D82" s="2"/>
      <c r="E82" s="2"/>
      <c r="F82" s="2"/>
    </row>
    <row r="83" spans="1:6">
      <c r="A83" s="2"/>
      <c r="B83" s="2"/>
      <c r="C83" s="2"/>
      <c r="D83" s="2"/>
      <c r="E83" s="2"/>
      <c r="F83" s="2"/>
    </row>
    <row r="84" spans="1:6">
      <c r="A84" s="2"/>
      <c r="B84" s="2"/>
      <c r="C84" s="2"/>
      <c r="D84" s="2"/>
      <c r="E84" s="2"/>
      <c r="F84" s="2"/>
    </row>
    <row r="85" spans="1:6">
      <c r="A85" s="2"/>
      <c r="B85" s="2"/>
      <c r="C85" s="2"/>
      <c r="D85" s="2"/>
      <c r="E85" s="2"/>
      <c r="F85" s="2"/>
    </row>
    <row r="86" spans="1:6">
      <c r="A86" s="2"/>
      <c r="B86" s="2"/>
      <c r="C86" s="2"/>
      <c r="D86" s="2"/>
      <c r="E86" s="2"/>
      <c r="F86" s="2"/>
    </row>
    <row r="87" spans="1:6">
      <c r="A87" s="2"/>
      <c r="B87" s="2"/>
      <c r="C87" s="2"/>
      <c r="D87" s="2"/>
      <c r="E87" s="2"/>
      <c r="F87" s="2"/>
    </row>
    <row r="88" spans="1:6">
      <c r="A88" s="2"/>
      <c r="B88" s="2"/>
      <c r="C88" s="2"/>
      <c r="D88" s="2"/>
      <c r="E88" s="2"/>
      <c r="F88" s="2"/>
    </row>
    <row r="89" spans="1:6">
      <c r="A89" s="2"/>
      <c r="B89" s="2"/>
      <c r="C89" s="2"/>
      <c r="D89" s="2"/>
      <c r="E89" s="2"/>
      <c r="F89" s="2"/>
    </row>
    <row r="90" spans="1:6">
      <c r="A90" s="2"/>
      <c r="B90" s="2"/>
      <c r="C90" s="2"/>
      <c r="D90" s="2"/>
      <c r="E90" s="2"/>
      <c r="F90" s="2"/>
    </row>
    <row r="91" spans="1:6">
      <c r="A91" s="2"/>
      <c r="B91" s="2"/>
      <c r="C91" s="2"/>
      <c r="D91" s="2"/>
      <c r="E91" s="2"/>
      <c r="F91" s="2"/>
    </row>
    <row r="92" spans="1:6">
      <c r="A92" s="2"/>
      <c r="B92" s="2"/>
      <c r="C92" s="2"/>
      <c r="D92" s="2"/>
      <c r="E92" s="2"/>
      <c r="F92" s="2"/>
    </row>
    <row r="93" spans="1:6">
      <c r="A93" s="2"/>
      <c r="B93" s="2"/>
      <c r="C93" s="2"/>
      <c r="D93" s="2"/>
      <c r="E93" s="2"/>
      <c r="F93" s="2"/>
    </row>
    <row r="94" spans="1:6">
      <c r="A94" s="2"/>
      <c r="B94" s="2"/>
      <c r="C94" s="2"/>
      <c r="D94" s="2"/>
      <c r="E94" s="2"/>
      <c r="F94" s="2"/>
    </row>
    <row r="95" spans="1:6">
      <c r="A95" s="2"/>
      <c r="B95" s="2"/>
      <c r="C95" s="2"/>
      <c r="D95" s="2"/>
      <c r="E95" s="2"/>
      <c r="F95" s="2"/>
    </row>
    <row r="96" spans="1:6">
      <c r="A96" s="2"/>
      <c r="B96" s="2"/>
      <c r="C96" s="2"/>
      <c r="D96" s="2"/>
      <c r="E96" s="2"/>
      <c r="F96" s="2"/>
    </row>
    <row r="97" spans="1:6">
      <c r="A97" s="2"/>
      <c r="B97" s="2"/>
      <c r="C97" s="2"/>
      <c r="D97" s="2"/>
      <c r="E97" s="2"/>
      <c r="F97" s="2"/>
    </row>
    <row r="98" spans="1:6">
      <c r="A98" s="2"/>
      <c r="B98" s="2"/>
      <c r="C98" s="2"/>
      <c r="D98" s="2"/>
      <c r="E98" s="2"/>
      <c r="F98" s="2"/>
    </row>
    <row r="99" spans="1:6">
      <c r="A99" s="2"/>
      <c r="B99" s="2"/>
      <c r="C99" s="2"/>
      <c r="D99" s="2"/>
      <c r="E99" s="2"/>
      <c r="F99" s="2"/>
    </row>
    <row r="100" spans="1:6">
      <c r="A100" s="2"/>
      <c r="B100" s="2"/>
      <c r="C100" s="2"/>
      <c r="D100" s="2"/>
      <c r="E100" s="2"/>
      <c r="F100" s="2"/>
    </row>
    <row r="101" spans="1:6">
      <c r="A101" s="2"/>
      <c r="B101" s="2"/>
      <c r="C101" s="2"/>
      <c r="D101" s="2"/>
      <c r="E101" s="2"/>
      <c r="F101" s="2"/>
    </row>
    <row r="102" spans="1:6">
      <c r="A102" s="2"/>
      <c r="B102" s="2"/>
      <c r="C102" s="2"/>
      <c r="D102" s="2"/>
      <c r="E102" s="2"/>
      <c r="F102" s="2"/>
    </row>
    <row r="103" spans="1:6">
      <c r="A103" s="2"/>
      <c r="B103" s="2"/>
      <c r="C103" s="2"/>
      <c r="D103" s="2"/>
      <c r="E103" s="2"/>
      <c r="F103" s="2"/>
    </row>
    <row r="104" spans="1:6">
      <c r="A104" s="2"/>
      <c r="B104" s="2"/>
      <c r="C104" s="2"/>
      <c r="D104" s="2"/>
      <c r="E104" s="2"/>
      <c r="F104" s="2"/>
    </row>
    <row r="105" spans="1:6">
      <c r="A105" s="2"/>
      <c r="B105" s="2"/>
      <c r="C105" s="2"/>
      <c r="D105" s="2"/>
      <c r="E105" s="2"/>
      <c r="F105" s="2"/>
    </row>
    <row r="106" spans="1:6">
      <c r="A106" s="2"/>
      <c r="B106" s="2"/>
      <c r="C106" s="2"/>
      <c r="D106" s="2"/>
      <c r="E106" s="2"/>
      <c r="F106" s="2"/>
    </row>
    <row r="107" spans="1:6">
      <c r="A107" s="2"/>
      <c r="B107" s="2"/>
      <c r="C107" s="2"/>
      <c r="D107" s="2"/>
      <c r="E107" s="2"/>
      <c r="F107" s="2"/>
    </row>
    <row r="108" spans="1:6">
      <c r="A108" s="2"/>
      <c r="B108" s="2"/>
      <c r="C108" s="2"/>
      <c r="D108" s="2"/>
      <c r="E108" s="2"/>
      <c r="F108" s="2"/>
    </row>
    <row r="109" spans="1:6">
      <c r="A109" s="2"/>
      <c r="B109" s="2"/>
      <c r="C109" s="2"/>
      <c r="D109" s="2"/>
      <c r="E109" s="2"/>
      <c r="F109" s="2"/>
    </row>
    <row r="110" spans="1:6">
      <c r="A110" s="2"/>
      <c r="B110" s="2"/>
      <c r="C110" s="2"/>
      <c r="D110" s="2"/>
      <c r="E110" s="2"/>
      <c r="F110" s="2"/>
    </row>
    <row r="111" spans="1:6">
      <c r="A111" s="2"/>
      <c r="B111" s="2"/>
      <c r="C111" s="2"/>
      <c r="D111" s="2"/>
      <c r="E111" s="2"/>
      <c r="F111" s="2"/>
    </row>
    <row r="112" spans="1:6">
      <c r="A112" s="2"/>
      <c r="B112" s="2"/>
      <c r="C112" s="2"/>
      <c r="D112" s="2"/>
      <c r="E112" s="2"/>
      <c r="F112" s="2"/>
    </row>
    <row r="113" spans="1:6">
      <c r="A113" s="2"/>
      <c r="B113" s="2"/>
      <c r="C113" s="2"/>
      <c r="D113" s="2"/>
      <c r="E113" s="2"/>
      <c r="F113" s="2"/>
    </row>
    <row r="114" spans="1:6">
      <c r="A114" s="2"/>
      <c r="B114" s="2"/>
      <c r="C114" s="2"/>
      <c r="D114" s="2"/>
      <c r="E114" s="2"/>
      <c r="F114" s="2"/>
    </row>
    <row r="115" spans="1:6">
      <c r="A115" s="2"/>
      <c r="B115" s="2"/>
      <c r="C115" s="2"/>
      <c r="D115" s="2"/>
      <c r="E115" s="2"/>
      <c r="F115" s="2"/>
    </row>
    <row r="116" spans="1:6">
      <c r="A116" s="2"/>
      <c r="B116" s="2"/>
      <c r="C116" s="2"/>
      <c r="D116" s="2"/>
      <c r="E116" s="2"/>
      <c r="F116" s="2"/>
    </row>
    <row r="117" spans="1:6">
      <c r="A117" s="2"/>
      <c r="B117" s="2"/>
      <c r="C117" s="2"/>
      <c r="D117" s="2"/>
      <c r="E117" s="2"/>
      <c r="F117" s="2"/>
    </row>
    <row r="118" spans="1:6">
      <c r="A118" s="2"/>
      <c r="B118" s="2"/>
      <c r="C118" s="2"/>
      <c r="D118" s="2"/>
      <c r="E118" s="2"/>
      <c r="F118" s="2"/>
    </row>
    <row r="119" spans="1:6">
      <c r="A119" s="2"/>
      <c r="B119" s="2"/>
      <c r="C119" s="2"/>
      <c r="D119" s="2"/>
      <c r="E119" s="2"/>
      <c r="F119" s="2"/>
    </row>
    <row r="120" spans="1:6">
      <c r="A120" s="2"/>
      <c r="B120" s="2"/>
      <c r="C120" s="2"/>
      <c r="D120" s="2"/>
      <c r="E120" s="2"/>
      <c r="F120" s="2"/>
    </row>
    <row r="121" spans="1:6">
      <c r="A121" s="2"/>
      <c r="B121" s="2"/>
      <c r="C121" s="2"/>
      <c r="D121" s="2"/>
      <c r="E121" s="2"/>
      <c r="F121" s="2"/>
    </row>
    <row r="122" spans="1:6">
      <c r="A122" s="2"/>
      <c r="B122" s="2"/>
      <c r="C122" s="2"/>
      <c r="D122" s="2"/>
      <c r="E122" s="2"/>
      <c r="F122" s="2"/>
    </row>
    <row r="123" spans="1:6">
      <c r="A123" s="2"/>
      <c r="B123" s="2"/>
      <c r="C123" s="2"/>
      <c r="D123" s="2"/>
      <c r="E123" s="2"/>
      <c r="F123" s="2"/>
    </row>
    <row r="124" spans="1:6">
      <c r="A124" s="2"/>
      <c r="B124" s="2"/>
      <c r="C124" s="2"/>
      <c r="D124" s="2"/>
      <c r="E124" s="2"/>
      <c r="F124" s="2"/>
    </row>
    <row r="125" spans="1:6">
      <c r="A125" s="2"/>
      <c r="B125" s="2"/>
      <c r="C125" s="2"/>
      <c r="D125" s="2"/>
      <c r="E125" s="2"/>
      <c r="F125" s="2"/>
    </row>
    <row r="126" spans="1:6">
      <c r="A126" s="2"/>
      <c r="B126" s="2"/>
      <c r="C126" s="2"/>
      <c r="D126" s="2"/>
      <c r="E126" s="2"/>
      <c r="F126" s="2"/>
    </row>
    <row r="127" spans="1:6">
      <c r="A127" s="2"/>
      <c r="B127" s="2"/>
      <c r="C127" s="2"/>
      <c r="D127" s="2"/>
      <c r="E127" s="2"/>
      <c r="F127" s="2"/>
    </row>
    <row r="128" spans="1:6">
      <c r="A128" s="2"/>
      <c r="B128" s="2"/>
      <c r="C128" s="2"/>
      <c r="D128" s="2"/>
      <c r="E128" s="2"/>
      <c r="F128" s="2"/>
    </row>
    <row r="129" spans="1:6">
      <c r="A129" s="2"/>
      <c r="B129" s="2"/>
      <c r="C129" s="2"/>
      <c r="D129" s="2"/>
      <c r="E129" s="2"/>
      <c r="F129" s="2"/>
    </row>
    <row r="130" spans="1:6">
      <c r="A130" s="2"/>
      <c r="B130" s="2"/>
      <c r="C130" s="2"/>
      <c r="D130" s="2"/>
      <c r="E130" s="2"/>
      <c r="F130" s="2"/>
    </row>
    <row r="131" spans="1:6">
      <c r="A131" s="2"/>
      <c r="B131" s="2"/>
      <c r="C131" s="2"/>
      <c r="D131" s="2"/>
      <c r="E131" s="2"/>
      <c r="F131" s="2"/>
    </row>
    <row r="132" spans="1:6">
      <c r="A132" s="2"/>
      <c r="B132" s="2"/>
      <c r="C132" s="2"/>
      <c r="D132" s="2"/>
      <c r="E132" s="2"/>
      <c r="F132" s="2"/>
    </row>
    <row r="133" spans="1:6">
      <c r="A133" s="2"/>
      <c r="B133" s="2"/>
      <c r="C133" s="2"/>
      <c r="D133" s="2"/>
      <c r="E133" s="2"/>
      <c r="F133" s="2"/>
    </row>
    <row r="134" spans="1:6">
      <c r="A134" s="2"/>
      <c r="B134" s="2"/>
      <c r="C134" s="2"/>
      <c r="D134" s="2"/>
      <c r="E134" s="2"/>
      <c r="F134" s="2"/>
    </row>
    <row r="135" spans="1:6">
      <c r="A135" s="2"/>
      <c r="B135" s="2"/>
      <c r="C135" s="2"/>
      <c r="D135" s="2"/>
      <c r="E135" s="2"/>
      <c r="F135" s="2"/>
    </row>
    <row r="136" spans="1:6">
      <c r="A136" s="2"/>
      <c r="B136" s="2"/>
      <c r="C136" s="2"/>
      <c r="D136" s="2"/>
      <c r="E136" s="2"/>
      <c r="F136" s="2"/>
    </row>
    <row r="137" spans="1:6">
      <c r="A137" s="2"/>
      <c r="B137" s="2"/>
      <c r="C137" s="2"/>
      <c r="D137" s="2"/>
      <c r="E137" s="2"/>
      <c r="F137" s="2"/>
    </row>
    <row r="138" spans="1:6">
      <c r="A138" s="2"/>
      <c r="B138" s="2"/>
      <c r="C138" s="2"/>
      <c r="D138" s="2"/>
      <c r="E138" s="2"/>
      <c r="F138" s="2"/>
    </row>
    <row r="139" spans="1:6">
      <c r="A139" s="2"/>
      <c r="B139" s="2"/>
      <c r="C139" s="2"/>
      <c r="D139" s="2"/>
      <c r="E139" s="2"/>
      <c r="F139" s="2"/>
    </row>
    <row r="140" spans="1:6">
      <c r="A140" s="2"/>
      <c r="B140" s="2"/>
      <c r="C140" s="2"/>
      <c r="D140" s="2"/>
      <c r="E140" s="2"/>
      <c r="F140" s="2"/>
    </row>
    <row r="141" spans="1:6">
      <c r="A141" s="2"/>
      <c r="B141" s="2"/>
      <c r="C141" s="2"/>
      <c r="D141" s="2"/>
      <c r="E141" s="2"/>
      <c r="F141" s="2"/>
    </row>
    <row r="142" spans="1:6">
      <c r="A142" s="2"/>
      <c r="B142" s="2"/>
      <c r="C142" s="2"/>
      <c r="D142" s="2"/>
      <c r="E142" s="2"/>
      <c r="F142" s="2"/>
    </row>
    <row r="143" spans="1:6">
      <c r="A143" s="2"/>
      <c r="B143" s="2"/>
      <c r="C143" s="2"/>
      <c r="D143" s="2"/>
      <c r="E143" s="2"/>
      <c r="F143" s="2"/>
    </row>
    <row r="144" spans="1:6">
      <c r="A144" s="2"/>
      <c r="B144" s="2"/>
      <c r="C144" s="2"/>
      <c r="D144" s="2"/>
      <c r="E144" s="2"/>
      <c r="F144" s="2"/>
    </row>
    <row r="145" spans="1:6">
      <c r="A145" s="2"/>
      <c r="B145" s="2"/>
      <c r="C145" s="2"/>
      <c r="D145" s="2"/>
      <c r="E145" s="2"/>
      <c r="F145" s="2"/>
    </row>
    <row r="146" spans="1:6">
      <c r="A146" s="2"/>
      <c r="B146" s="2"/>
      <c r="C146" s="2"/>
      <c r="D146" s="2"/>
      <c r="E146" s="2"/>
      <c r="F146" s="2"/>
    </row>
    <row r="147" spans="1:6">
      <c r="A147" s="2"/>
      <c r="B147" s="2"/>
      <c r="C147" s="2"/>
      <c r="D147" s="2"/>
      <c r="E147" s="2"/>
      <c r="F147" s="2"/>
    </row>
    <row r="148" spans="1:6">
      <c r="A148" s="2"/>
      <c r="B148" s="2"/>
      <c r="C148" s="2"/>
      <c r="D148" s="2"/>
      <c r="E148" s="2"/>
      <c r="F148" s="2"/>
    </row>
    <row r="149" spans="1:6">
      <c r="A149" s="2"/>
      <c r="B149" s="2"/>
      <c r="C149" s="2"/>
      <c r="D149" s="2"/>
      <c r="E149" s="2"/>
      <c r="F149" s="2"/>
    </row>
    <row r="150" spans="1:6">
      <c r="A150" s="2"/>
      <c r="B150" s="2"/>
      <c r="C150" s="2"/>
      <c r="D150" s="2"/>
      <c r="E150" s="2"/>
      <c r="F150" s="2"/>
    </row>
    <row r="151" spans="1:6">
      <c r="A151" s="2"/>
      <c r="B151" s="2"/>
      <c r="C151" s="2"/>
      <c r="D151" s="2"/>
      <c r="E151" s="2"/>
      <c r="F151" s="2"/>
    </row>
    <row r="152" spans="1:6">
      <c r="A152" s="2"/>
      <c r="B152" s="2"/>
      <c r="C152" s="2"/>
      <c r="D152" s="2"/>
      <c r="E152" s="2"/>
      <c r="F152" s="2"/>
    </row>
    <row r="153" spans="1:6">
      <c r="A153" s="2"/>
      <c r="B153" s="2"/>
      <c r="C153" s="2"/>
      <c r="D153" s="2"/>
      <c r="E153" s="2"/>
      <c r="F153" s="2"/>
    </row>
    <row r="154" spans="1:6">
      <c r="A154" s="2"/>
      <c r="B154" s="2"/>
      <c r="C154" s="2"/>
      <c r="D154" s="2"/>
      <c r="E154" s="2"/>
      <c r="F154" s="2"/>
    </row>
    <row r="155" spans="1:6">
      <c r="A155" s="2"/>
      <c r="B155" s="2"/>
      <c r="C155" s="2"/>
      <c r="D155" s="2"/>
      <c r="E155" s="2"/>
      <c r="F155" s="2"/>
    </row>
    <row r="156" spans="1:6">
      <c r="A156" s="2"/>
      <c r="B156" s="2"/>
      <c r="C156" s="2"/>
      <c r="D156" s="2"/>
      <c r="E156" s="2"/>
      <c r="F156" s="2"/>
    </row>
    <row r="157" spans="1:6">
      <c r="A157" s="2"/>
      <c r="B157" s="2"/>
      <c r="C157" s="2"/>
      <c r="D157" s="2"/>
      <c r="E157" s="2"/>
      <c r="F157" s="2"/>
    </row>
    <row r="158" spans="1:6">
      <c r="A158" s="2"/>
      <c r="B158" s="2"/>
      <c r="C158" s="2"/>
      <c r="D158" s="2"/>
      <c r="E158" s="2"/>
      <c r="F158" s="2"/>
    </row>
    <row r="159" spans="1:6">
      <c r="A159" s="2"/>
      <c r="B159" s="2"/>
      <c r="C159" s="2"/>
      <c r="D159" s="2"/>
      <c r="E159" s="2"/>
      <c r="F159" s="2"/>
    </row>
    <row r="160" spans="1:6">
      <c r="A160" s="2"/>
      <c r="B160" s="2"/>
      <c r="C160" s="2"/>
      <c r="D160" s="2"/>
      <c r="E160" s="2"/>
      <c r="F160" s="2"/>
    </row>
    <row r="161" spans="1:6">
      <c r="A161" s="2"/>
      <c r="B161" s="2"/>
      <c r="C161" s="2"/>
      <c r="D161" s="2"/>
      <c r="E161" s="2"/>
      <c r="F161" s="2"/>
    </row>
    <row r="162" spans="1:6">
      <c r="A162" s="2"/>
      <c r="B162" s="2"/>
      <c r="C162" s="2"/>
      <c r="D162" s="2"/>
      <c r="E162" s="2"/>
      <c r="F162" s="2"/>
    </row>
    <row r="163" spans="1:6">
      <c r="A163" s="2"/>
      <c r="B163" s="2"/>
      <c r="C163" s="2"/>
      <c r="D163" s="2"/>
      <c r="E163" s="2"/>
      <c r="F163" s="2"/>
    </row>
    <row r="164" spans="1:6">
      <c r="A164" s="2"/>
      <c r="B164" s="2"/>
      <c r="C164" s="2"/>
      <c r="D164" s="2"/>
      <c r="E164" s="2"/>
      <c r="F164" s="2"/>
    </row>
    <row r="165" spans="1:6">
      <c r="A165" s="2"/>
      <c r="B165" s="2"/>
      <c r="C165" s="2"/>
      <c r="D165" s="2"/>
      <c r="E165" s="2"/>
      <c r="F165" s="2"/>
    </row>
    <row r="166" spans="1:6">
      <c r="A166" s="2"/>
      <c r="B166" s="2"/>
      <c r="C166" s="2"/>
      <c r="D166" s="2"/>
      <c r="E166" s="2"/>
      <c r="F166" s="2"/>
    </row>
    <row r="167" spans="1:6">
      <c r="A167" s="2"/>
      <c r="B167" s="2"/>
      <c r="C167" s="2"/>
      <c r="D167" s="2"/>
      <c r="E167" s="2"/>
      <c r="F167" s="2"/>
    </row>
    <row r="168" spans="1:6">
      <c r="A168" s="2"/>
      <c r="B168" s="2"/>
      <c r="C168" s="2"/>
      <c r="D168" s="2"/>
      <c r="E168" s="2"/>
      <c r="F168" s="2"/>
    </row>
    <row r="169" spans="1:6">
      <c r="A169" s="2"/>
      <c r="B169" s="2"/>
      <c r="C169" s="2"/>
      <c r="D169" s="2"/>
      <c r="E169" s="2"/>
      <c r="F169" s="2"/>
    </row>
    <row r="170" spans="1:6">
      <c r="A170" s="2"/>
      <c r="B170" s="2"/>
      <c r="C170" s="2"/>
      <c r="D170" s="2"/>
      <c r="E170" s="2"/>
      <c r="F170" s="2"/>
    </row>
    <row r="171" spans="1:6">
      <c r="A171" s="2"/>
      <c r="B171" s="2"/>
      <c r="C171" s="2"/>
      <c r="D171" s="2"/>
      <c r="E171" s="2"/>
      <c r="F171" s="2"/>
    </row>
    <row r="172" spans="1:6">
      <c r="A172" s="2"/>
      <c r="B172" s="2"/>
      <c r="C172" s="2"/>
      <c r="D172" s="2"/>
      <c r="E172" s="2"/>
      <c r="F172" s="2"/>
    </row>
    <row r="173" spans="1:6">
      <c r="A173" s="2"/>
      <c r="B173" s="2"/>
      <c r="C173" s="2"/>
      <c r="D173" s="2"/>
      <c r="E173" s="2"/>
      <c r="F173" s="2"/>
    </row>
    <row r="174" spans="1:6">
      <c r="A174" s="2"/>
      <c r="B174" s="2"/>
      <c r="C174" s="2"/>
      <c r="D174" s="2"/>
      <c r="E174" s="2"/>
      <c r="F174" s="2"/>
    </row>
    <row r="175" spans="1:6">
      <c r="A175" s="2"/>
      <c r="B175" s="2"/>
      <c r="C175" s="2"/>
      <c r="D175" s="2"/>
      <c r="E175" s="2"/>
      <c r="F175" s="2"/>
    </row>
    <row r="176" spans="1:6">
      <c r="A176" s="2"/>
      <c r="B176" s="2"/>
      <c r="C176" s="2"/>
      <c r="D176" s="2"/>
      <c r="E176" s="2"/>
      <c r="F176" s="2"/>
    </row>
    <row r="177" spans="1:6">
      <c r="A177" s="2"/>
      <c r="B177" s="2"/>
      <c r="C177" s="2"/>
      <c r="D177" s="2"/>
      <c r="E177" s="2"/>
      <c r="F177" s="2"/>
    </row>
    <row r="178" spans="1:6">
      <c r="A178" s="2"/>
      <c r="B178" s="2"/>
      <c r="C178" s="2"/>
      <c r="D178" s="2"/>
      <c r="E178" s="2"/>
      <c r="F178" s="2"/>
    </row>
    <row r="179" spans="1:6">
      <c r="A179" s="2"/>
      <c r="B179" s="2"/>
      <c r="C179" s="2"/>
      <c r="D179" s="2"/>
      <c r="E179" s="2"/>
      <c r="F179" s="2"/>
    </row>
    <row r="180" spans="1:6">
      <c r="A180" s="2"/>
      <c r="B180" s="2"/>
      <c r="C180" s="2"/>
      <c r="D180" s="2"/>
      <c r="E180" s="2"/>
      <c r="F180" s="2"/>
    </row>
    <row r="181" spans="1:6">
      <c r="A181" s="2"/>
      <c r="B181" s="2"/>
      <c r="C181" s="2"/>
      <c r="D181" s="2"/>
      <c r="E181" s="2"/>
      <c r="F181" s="2"/>
    </row>
    <row r="182" spans="1:6">
      <c r="A182" s="2"/>
      <c r="B182" s="2"/>
      <c r="C182" s="2"/>
      <c r="D182" s="2"/>
      <c r="E182" s="2"/>
      <c r="F182" s="2"/>
    </row>
    <row r="183" spans="1:6">
      <c r="A183" s="2"/>
      <c r="B183" s="2"/>
      <c r="C183" s="2"/>
      <c r="D183" s="2"/>
      <c r="E183" s="2"/>
      <c r="F183" s="2"/>
    </row>
    <row r="184" spans="1:6">
      <c r="A184" s="2"/>
      <c r="B184" s="2"/>
      <c r="C184" s="2"/>
      <c r="D184" s="2"/>
      <c r="E184" s="2"/>
      <c r="F184" s="2"/>
    </row>
    <row r="185" spans="1:6">
      <c r="A185" s="2"/>
      <c r="B185" s="2"/>
      <c r="C185" s="2"/>
      <c r="D185" s="2"/>
      <c r="E185" s="2"/>
      <c r="F185" s="2"/>
    </row>
    <row r="186" spans="1:6">
      <c r="A186" s="2"/>
      <c r="B186" s="2"/>
      <c r="C186" s="2"/>
      <c r="D186" s="2"/>
      <c r="E186" s="2"/>
      <c r="F186" s="2"/>
    </row>
    <row r="187" spans="1:6">
      <c r="A187" s="2"/>
      <c r="B187" s="2"/>
      <c r="C187" s="2"/>
      <c r="D187" s="2"/>
      <c r="E187" s="2"/>
      <c r="F187" s="2"/>
    </row>
    <row r="188" spans="1:6">
      <c r="A188" s="2"/>
      <c r="B188" s="2"/>
      <c r="C188" s="2"/>
      <c r="D188" s="2"/>
      <c r="E188" s="2"/>
      <c r="F188" s="2"/>
    </row>
    <row r="189" spans="1:6">
      <c r="A189" s="2"/>
      <c r="B189" s="2"/>
      <c r="C189" s="2"/>
      <c r="D189" s="2"/>
      <c r="E189" s="2"/>
      <c r="F189" s="2"/>
    </row>
    <row r="190" spans="1:6">
      <c r="A190" s="2"/>
      <c r="B190" s="2"/>
      <c r="C190" s="2"/>
      <c r="D190" s="2"/>
      <c r="E190" s="2"/>
      <c r="F190" s="2"/>
    </row>
    <row r="191" spans="1:6">
      <c r="A191" s="2"/>
      <c r="B191" s="2"/>
      <c r="C191" s="2"/>
      <c r="D191" s="2"/>
      <c r="E191" s="2"/>
      <c r="F191" s="2"/>
    </row>
    <row r="192" spans="1:6">
      <c r="A192" s="2"/>
      <c r="B192" s="2"/>
      <c r="C192" s="2"/>
      <c r="D192" s="2"/>
      <c r="E192" s="2"/>
      <c r="F192" s="2"/>
    </row>
    <row r="193" spans="1:6">
      <c r="A193" s="2"/>
      <c r="B193" s="2"/>
      <c r="C193" s="2"/>
      <c r="D193" s="2"/>
      <c r="E193" s="2"/>
      <c r="F193" s="2"/>
    </row>
    <row r="194" spans="1:6">
      <c r="A194" s="2"/>
      <c r="B194" s="2"/>
      <c r="C194" s="2"/>
      <c r="D194" s="2"/>
      <c r="E194" s="2"/>
      <c r="F194" s="2"/>
    </row>
    <row r="195" spans="1:6">
      <c r="A195" s="2"/>
      <c r="B195" s="2"/>
      <c r="C195" s="2"/>
      <c r="D195" s="2"/>
      <c r="E195" s="2"/>
      <c r="F195" s="2"/>
    </row>
    <row r="196" spans="1:6">
      <c r="A196" s="2"/>
      <c r="B196" s="2"/>
      <c r="C196" s="2"/>
      <c r="D196" s="2"/>
      <c r="E196" s="2"/>
      <c r="F196" s="2"/>
    </row>
    <row r="197" spans="1:6">
      <c r="A197" s="2"/>
      <c r="B197" s="2"/>
      <c r="C197" s="2"/>
      <c r="D197" s="2"/>
      <c r="E197" s="2"/>
      <c r="F197" s="2"/>
    </row>
    <row r="198" spans="1:6">
      <c r="A198" s="2"/>
      <c r="B198" s="2"/>
      <c r="C198" s="2"/>
      <c r="D198" s="2"/>
      <c r="E198" s="2"/>
      <c r="F198" s="2"/>
    </row>
    <row r="199" spans="1:6">
      <c r="A199" s="2"/>
      <c r="B199" s="2"/>
      <c r="C199" s="2"/>
      <c r="D199" s="2"/>
      <c r="E199" s="2"/>
      <c r="F199" s="2"/>
    </row>
    <row r="200" spans="1:6">
      <c r="A200" s="2"/>
      <c r="B200" s="2"/>
      <c r="C200" s="2"/>
      <c r="D200" s="2"/>
      <c r="E200" s="2"/>
      <c r="F200" s="2"/>
    </row>
    <row r="201" spans="1:6">
      <c r="A201" s="2"/>
      <c r="B201" s="2"/>
      <c r="C201" s="2"/>
      <c r="D201" s="2"/>
      <c r="E201" s="2"/>
      <c r="F201" s="2"/>
    </row>
    <row r="202" spans="1:6">
      <c r="A202" s="2"/>
      <c r="B202" s="2"/>
      <c r="C202" s="2"/>
      <c r="D202" s="2"/>
      <c r="E202" s="2"/>
      <c r="F202" s="2"/>
    </row>
    <row r="203" spans="1:6">
      <c r="A203" s="2"/>
      <c r="B203" s="2"/>
      <c r="C203" s="2"/>
      <c r="D203" s="2"/>
      <c r="E203" s="2"/>
      <c r="F203" s="2"/>
    </row>
    <row r="204" spans="1:6">
      <c r="A204" s="2"/>
      <c r="B204" s="2"/>
      <c r="C204" s="2"/>
      <c r="D204" s="2"/>
      <c r="E204" s="2"/>
      <c r="F204" s="2"/>
    </row>
    <row r="205" spans="1:6">
      <c r="A205" s="2"/>
      <c r="B205" s="2"/>
      <c r="C205" s="2"/>
      <c r="D205" s="2"/>
      <c r="E205" s="2"/>
      <c r="F205" s="2"/>
    </row>
    <row r="206" spans="1:6">
      <c r="A206" s="2"/>
      <c r="B206" s="2"/>
      <c r="C206" s="2"/>
      <c r="D206" s="2"/>
      <c r="E206" s="2"/>
      <c r="F206" s="2"/>
    </row>
    <row r="207" spans="1:6">
      <c r="A207" s="2"/>
      <c r="B207" s="2"/>
      <c r="C207" s="2"/>
      <c r="D207" s="2"/>
      <c r="E207" s="2"/>
      <c r="F207" s="2"/>
    </row>
    <row r="208" spans="1:6">
      <c r="A208" s="2"/>
      <c r="B208" s="2"/>
      <c r="C208" s="2"/>
      <c r="D208" s="2"/>
      <c r="E208" s="2"/>
      <c r="F208" s="2"/>
    </row>
    <row r="209" spans="1:6">
      <c r="A209" s="2"/>
      <c r="B209" s="2"/>
      <c r="C209" s="2"/>
      <c r="D209" s="2"/>
      <c r="E209" s="2"/>
      <c r="F209" s="2"/>
    </row>
    <row r="210" spans="1:6">
      <c r="A210" s="2"/>
      <c r="B210" s="2"/>
      <c r="C210" s="2"/>
      <c r="D210" s="2"/>
      <c r="E210" s="2"/>
      <c r="F210" s="2"/>
    </row>
    <row r="211" spans="1:6">
      <c r="A211" s="2"/>
      <c r="B211" s="2"/>
      <c r="C211" s="2"/>
      <c r="D211" s="2"/>
      <c r="E211" s="2"/>
      <c r="F211" s="2"/>
    </row>
    <row r="212" spans="1:6">
      <c r="A212" s="2"/>
      <c r="B212" s="2"/>
      <c r="C212" s="2"/>
      <c r="D212" s="2"/>
      <c r="E212" s="2"/>
      <c r="F212" s="2"/>
    </row>
    <row r="213" spans="1:6">
      <c r="A213" s="2"/>
      <c r="B213" s="2"/>
      <c r="C213" s="2"/>
      <c r="D213" s="2"/>
      <c r="E213" s="2"/>
      <c r="F213" s="2"/>
    </row>
    <row r="214" spans="1:6">
      <c r="A214" s="2"/>
      <c r="B214" s="2"/>
      <c r="C214" s="2"/>
      <c r="D214" s="2"/>
      <c r="E214" s="2"/>
      <c r="F214" s="2"/>
    </row>
    <row r="215" spans="1:6">
      <c r="A215" s="2"/>
      <c r="B215" s="2"/>
      <c r="C215" s="2"/>
      <c r="D215" s="2"/>
      <c r="E215" s="2"/>
      <c r="F215" s="2"/>
    </row>
    <row r="216" spans="1:6">
      <c r="A216" s="2"/>
      <c r="B216" s="2"/>
      <c r="C216" s="2"/>
      <c r="D216" s="2"/>
      <c r="E216" s="2"/>
      <c r="F216" s="2"/>
    </row>
    <row r="217" spans="1:6">
      <c r="A217" s="2"/>
      <c r="B217" s="2"/>
      <c r="C217" s="2"/>
      <c r="D217" s="2"/>
      <c r="E217" s="2"/>
      <c r="F217" s="2"/>
    </row>
    <row r="218" spans="1:6">
      <c r="A218" s="2"/>
      <c r="B218" s="2"/>
      <c r="C218" s="2"/>
      <c r="D218" s="2"/>
      <c r="E218" s="2"/>
      <c r="F218" s="2"/>
    </row>
  </sheetData>
  <mergeCells count="8">
    <mergeCell ref="D4:F4"/>
    <mergeCell ref="D11:F11"/>
    <mergeCell ref="D17:F17"/>
    <mergeCell ref="B1:B3"/>
    <mergeCell ref="C1:C3"/>
    <mergeCell ref="D1:D3"/>
    <mergeCell ref="E1:E3"/>
    <mergeCell ref="F1:F3"/>
  </mergeCells>
  <phoneticPr fontId="0" type="noConversion"/>
  <pageMargins left="0.75" right="0.75" top="1" bottom="1" header="0.5" footer="0.5"/>
  <pageSetup paperSize="9" scale="86" orientation="portrait" verticalDpi="300" r:id="rId1"/>
  <headerFooter alignWithMargins="0">
    <oddHeader xml:space="preserve">&amp;C&amp;"Times New Roman,Normál"7/2015. (V.28.) önk. rendelet&amp;"Times New Roman,Félkövér"
TORNYISZENTMIKLÓS KÖZSÉGI ÖNKORMÁNYZAT 2014. ÉVI FELHALMOZÁSI KIADÁSAI CÉLONKÉNT
adatok ezer Ft-ban!&amp;R
5&amp;"Times New Roman,Normál".  melléklet&amp;"Arial CE,Normál"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3:G17"/>
  <sheetViews>
    <sheetView tabSelected="1" view="pageLayout" zoomScaleNormal="100" workbookViewId="0">
      <selection activeCell="B23" sqref="B22:B23"/>
    </sheetView>
  </sheetViews>
  <sheetFormatPr defaultRowHeight="12.75"/>
  <cols>
    <col min="1" max="1" width="3.85546875" customWidth="1"/>
    <col min="2" max="2" width="38.85546875" customWidth="1"/>
    <col min="3" max="4" width="12.7109375" customWidth="1"/>
    <col min="5" max="5" width="11.7109375" customWidth="1"/>
    <col min="256" max="256" width="3.85546875" customWidth="1"/>
    <col min="257" max="257" width="38.85546875" customWidth="1"/>
    <col min="258" max="259" width="12.7109375" customWidth="1"/>
    <col min="260" max="260" width="11.7109375" customWidth="1"/>
    <col min="261" max="261" width="11.85546875" customWidth="1"/>
    <col min="512" max="512" width="3.85546875" customWidth="1"/>
    <col min="513" max="513" width="38.85546875" customWidth="1"/>
    <col min="514" max="515" width="12.7109375" customWidth="1"/>
    <col min="516" max="516" width="11.7109375" customWidth="1"/>
    <col min="517" max="517" width="11.85546875" customWidth="1"/>
    <col min="768" max="768" width="3.85546875" customWidth="1"/>
    <col min="769" max="769" width="38.85546875" customWidth="1"/>
    <col min="770" max="771" width="12.7109375" customWidth="1"/>
    <col min="772" max="772" width="11.7109375" customWidth="1"/>
    <col min="773" max="773" width="11.85546875" customWidth="1"/>
    <col min="1024" max="1024" width="3.85546875" customWidth="1"/>
    <col min="1025" max="1025" width="38.85546875" customWidth="1"/>
    <col min="1026" max="1027" width="12.7109375" customWidth="1"/>
    <col min="1028" max="1028" width="11.7109375" customWidth="1"/>
    <col min="1029" max="1029" width="11.85546875" customWidth="1"/>
    <col min="1280" max="1280" width="3.85546875" customWidth="1"/>
    <col min="1281" max="1281" width="38.85546875" customWidth="1"/>
    <col min="1282" max="1283" width="12.7109375" customWidth="1"/>
    <col min="1284" max="1284" width="11.7109375" customWidth="1"/>
    <col min="1285" max="1285" width="11.85546875" customWidth="1"/>
    <col min="1536" max="1536" width="3.85546875" customWidth="1"/>
    <col min="1537" max="1537" width="38.85546875" customWidth="1"/>
    <col min="1538" max="1539" width="12.7109375" customWidth="1"/>
    <col min="1540" max="1540" width="11.7109375" customWidth="1"/>
    <col min="1541" max="1541" width="11.85546875" customWidth="1"/>
    <col min="1792" max="1792" width="3.85546875" customWidth="1"/>
    <col min="1793" max="1793" width="38.85546875" customWidth="1"/>
    <col min="1794" max="1795" width="12.7109375" customWidth="1"/>
    <col min="1796" max="1796" width="11.7109375" customWidth="1"/>
    <col min="1797" max="1797" width="11.85546875" customWidth="1"/>
    <col min="2048" max="2048" width="3.85546875" customWidth="1"/>
    <col min="2049" max="2049" width="38.85546875" customWidth="1"/>
    <col min="2050" max="2051" width="12.7109375" customWidth="1"/>
    <col min="2052" max="2052" width="11.7109375" customWidth="1"/>
    <col min="2053" max="2053" width="11.85546875" customWidth="1"/>
    <col min="2304" max="2304" width="3.85546875" customWidth="1"/>
    <col min="2305" max="2305" width="38.85546875" customWidth="1"/>
    <col min="2306" max="2307" width="12.7109375" customWidth="1"/>
    <col min="2308" max="2308" width="11.7109375" customWidth="1"/>
    <col min="2309" max="2309" width="11.85546875" customWidth="1"/>
    <col min="2560" max="2560" width="3.85546875" customWidth="1"/>
    <col min="2561" max="2561" width="38.85546875" customWidth="1"/>
    <col min="2562" max="2563" width="12.7109375" customWidth="1"/>
    <col min="2564" max="2564" width="11.7109375" customWidth="1"/>
    <col min="2565" max="2565" width="11.85546875" customWidth="1"/>
    <col min="2816" max="2816" width="3.85546875" customWidth="1"/>
    <col min="2817" max="2817" width="38.85546875" customWidth="1"/>
    <col min="2818" max="2819" width="12.7109375" customWidth="1"/>
    <col min="2820" max="2820" width="11.7109375" customWidth="1"/>
    <col min="2821" max="2821" width="11.85546875" customWidth="1"/>
    <col min="3072" max="3072" width="3.85546875" customWidth="1"/>
    <col min="3073" max="3073" width="38.85546875" customWidth="1"/>
    <col min="3074" max="3075" width="12.7109375" customWidth="1"/>
    <col min="3076" max="3076" width="11.7109375" customWidth="1"/>
    <col min="3077" max="3077" width="11.85546875" customWidth="1"/>
    <col min="3328" max="3328" width="3.85546875" customWidth="1"/>
    <col min="3329" max="3329" width="38.85546875" customWidth="1"/>
    <col min="3330" max="3331" width="12.7109375" customWidth="1"/>
    <col min="3332" max="3332" width="11.7109375" customWidth="1"/>
    <col min="3333" max="3333" width="11.85546875" customWidth="1"/>
    <col min="3584" max="3584" width="3.85546875" customWidth="1"/>
    <col min="3585" max="3585" width="38.85546875" customWidth="1"/>
    <col min="3586" max="3587" width="12.7109375" customWidth="1"/>
    <col min="3588" max="3588" width="11.7109375" customWidth="1"/>
    <col min="3589" max="3589" width="11.85546875" customWidth="1"/>
    <col min="3840" max="3840" width="3.85546875" customWidth="1"/>
    <col min="3841" max="3841" width="38.85546875" customWidth="1"/>
    <col min="3842" max="3843" width="12.7109375" customWidth="1"/>
    <col min="3844" max="3844" width="11.7109375" customWidth="1"/>
    <col min="3845" max="3845" width="11.85546875" customWidth="1"/>
    <col min="4096" max="4096" width="3.85546875" customWidth="1"/>
    <col min="4097" max="4097" width="38.85546875" customWidth="1"/>
    <col min="4098" max="4099" width="12.7109375" customWidth="1"/>
    <col min="4100" max="4100" width="11.7109375" customWidth="1"/>
    <col min="4101" max="4101" width="11.85546875" customWidth="1"/>
    <col min="4352" max="4352" width="3.85546875" customWidth="1"/>
    <col min="4353" max="4353" width="38.85546875" customWidth="1"/>
    <col min="4354" max="4355" width="12.7109375" customWidth="1"/>
    <col min="4356" max="4356" width="11.7109375" customWidth="1"/>
    <col min="4357" max="4357" width="11.85546875" customWidth="1"/>
    <col min="4608" max="4608" width="3.85546875" customWidth="1"/>
    <col min="4609" max="4609" width="38.85546875" customWidth="1"/>
    <col min="4610" max="4611" width="12.7109375" customWidth="1"/>
    <col min="4612" max="4612" width="11.7109375" customWidth="1"/>
    <col min="4613" max="4613" width="11.85546875" customWidth="1"/>
    <col min="4864" max="4864" width="3.85546875" customWidth="1"/>
    <col min="4865" max="4865" width="38.85546875" customWidth="1"/>
    <col min="4866" max="4867" width="12.7109375" customWidth="1"/>
    <col min="4868" max="4868" width="11.7109375" customWidth="1"/>
    <col min="4869" max="4869" width="11.85546875" customWidth="1"/>
    <col min="5120" max="5120" width="3.85546875" customWidth="1"/>
    <col min="5121" max="5121" width="38.85546875" customWidth="1"/>
    <col min="5122" max="5123" width="12.7109375" customWidth="1"/>
    <col min="5124" max="5124" width="11.7109375" customWidth="1"/>
    <col min="5125" max="5125" width="11.85546875" customWidth="1"/>
    <col min="5376" max="5376" width="3.85546875" customWidth="1"/>
    <col min="5377" max="5377" width="38.85546875" customWidth="1"/>
    <col min="5378" max="5379" width="12.7109375" customWidth="1"/>
    <col min="5380" max="5380" width="11.7109375" customWidth="1"/>
    <col min="5381" max="5381" width="11.85546875" customWidth="1"/>
    <col min="5632" max="5632" width="3.85546875" customWidth="1"/>
    <col min="5633" max="5633" width="38.85546875" customWidth="1"/>
    <col min="5634" max="5635" width="12.7109375" customWidth="1"/>
    <col min="5636" max="5636" width="11.7109375" customWidth="1"/>
    <col min="5637" max="5637" width="11.85546875" customWidth="1"/>
    <col min="5888" max="5888" width="3.85546875" customWidth="1"/>
    <col min="5889" max="5889" width="38.85546875" customWidth="1"/>
    <col min="5890" max="5891" width="12.7109375" customWidth="1"/>
    <col min="5892" max="5892" width="11.7109375" customWidth="1"/>
    <col min="5893" max="5893" width="11.85546875" customWidth="1"/>
    <col min="6144" max="6144" width="3.85546875" customWidth="1"/>
    <col min="6145" max="6145" width="38.85546875" customWidth="1"/>
    <col min="6146" max="6147" width="12.7109375" customWidth="1"/>
    <col min="6148" max="6148" width="11.7109375" customWidth="1"/>
    <col min="6149" max="6149" width="11.85546875" customWidth="1"/>
    <col min="6400" max="6400" width="3.85546875" customWidth="1"/>
    <col min="6401" max="6401" width="38.85546875" customWidth="1"/>
    <col min="6402" max="6403" width="12.7109375" customWidth="1"/>
    <col min="6404" max="6404" width="11.7109375" customWidth="1"/>
    <col min="6405" max="6405" width="11.85546875" customWidth="1"/>
    <col min="6656" max="6656" width="3.85546875" customWidth="1"/>
    <col min="6657" max="6657" width="38.85546875" customWidth="1"/>
    <col min="6658" max="6659" width="12.7109375" customWidth="1"/>
    <col min="6660" max="6660" width="11.7109375" customWidth="1"/>
    <col min="6661" max="6661" width="11.85546875" customWidth="1"/>
    <col min="6912" max="6912" width="3.85546875" customWidth="1"/>
    <col min="6913" max="6913" width="38.85546875" customWidth="1"/>
    <col min="6914" max="6915" width="12.7109375" customWidth="1"/>
    <col min="6916" max="6916" width="11.7109375" customWidth="1"/>
    <col min="6917" max="6917" width="11.85546875" customWidth="1"/>
    <col min="7168" max="7168" width="3.85546875" customWidth="1"/>
    <col min="7169" max="7169" width="38.85546875" customWidth="1"/>
    <col min="7170" max="7171" width="12.7109375" customWidth="1"/>
    <col min="7172" max="7172" width="11.7109375" customWidth="1"/>
    <col min="7173" max="7173" width="11.85546875" customWidth="1"/>
    <col min="7424" max="7424" width="3.85546875" customWidth="1"/>
    <col min="7425" max="7425" width="38.85546875" customWidth="1"/>
    <col min="7426" max="7427" width="12.7109375" customWidth="1"/>
    <col min="7428" max="7428" width="11.7109375" customWidth="1"/>
    <col min="7429" max="7429" width="11.85546875" customWidth="1"/>
    <col min="7680" max="7680" width="3.85546875" customWidth="1"/>
    <col min="7681" max="7681" width="38.85546875" customWidth="1"/>
    <col min="7682" max="7683" width="12.7109375" customWidth="1"/>
    <col min="7684" max="7684" width="11.7109375" customWidth="1"/>
    <col min="7685" max="7685" width="11.85546875" customWidth="1"/>
    <col min="7936" max="7936" width="3.85546875" customWidth="1"/>
    <col min="7937" max="7937" width="38.85546875" customWidth="1"/>
    <col min="7938" max="7939" width="12.7109375" customWidth="1"/>
    <col min="7940" max="7940" width="11.7109375" customWidth="1"/>
    <col min="7941" max="7941" width="11.85546875" customWidth="1"/>
    <col min="8192" max="8192" width="3.85546875" customWidth="1"/>
    <col min="8193" max="8193" width="38.85546875" customWidth="1"/>
    <col min="8194" max="8195" width="12.7109375" customWidth="1"/>
    <col min="8196" max="8196" width="11.7109375" customWidth="1"/>
    <col min="8197" max="8197" width="11.85546875" customWidth="1"/>
    <col min="8448" max="8448" width="3.85546875" customWidth="1"/>
    <col min="8449" max="8449" width="38.85546875" customWidth="1"/>
    <col min="8450" max="8451" width="12.7109375" customWidth="1"/>
    <col min="8452" max="8452" width="11.7109375" customWidth="1"/>
    <col min="8453" max="8453" width="11.85546875" customWidth="1"/>
    <col min="8704" max="8704" width="3.85546875" customWidth="1"/>
    <col min="8705" max="8705" width="38.85546875" customWidth="1"/>
    <col min="8706" max="8707" width="12.7109375" customWidth="1"/>
    <col min="8708" max="8708" width="11.7109375" customWidth="1"/>
    <col min="8709" max="8709" width="11.85546875" customWidth="1"/>
    <col min="8960" max="8960" width="3.85546875" customWidth="1"/>
    <col min="8961" max="8961" width="38.85546875" customWidth="1"/>
    <col min="8962" max="8963" width="12.7109375" customWidth="1"/>
    <col min="8964" max="8964" width="11.7109375" customWidth="1"/>
    <col min="8965" max="8965" width="11.85546875" customWidth="1"/>
    <col min="9216" max="9216" width="3.85546875" customWidth="1"/>
    <col min="9217" max="9217" width="38.85546875" customWidth="1"/>
    <col min="9218" max="9219" width="12.7109375" customWidth="1"/>
    <col min="9220" max="9220" width="11.7109375" customWidth="1"/>
    <col min="9221" max="9221" width="11.85546875" customWidth="1"/>
    <col min="9472" max="9472" width="3.85546875" customWidth="1"/>
    <col min="9473" max="9473" width="38.85546875" customWidth="1"/>
    <col min="9474" max="9475" width="12.7109375" customWidth="1"/>
    <col min="9476" max="9476" width="11.7109375" customWidth="1"/>
    <col min="9477" max="9477" width="11.85546875" customWidth="1"/>
    <col min="9728" max="9728" width="3.85546875" customWidth="1"/>
    <col min="9729" max="9729" width="38.85546875" customWidth="1"/>
    <col min="9730" max="9731" width="12.7109375" customWidth="1"/>
    <col min="9732" max="9732" width="11.7109375" customWidth="1"/>
    <col min="9733" max="9733" width="11.85546875" customWidth="1"/>
    <col min="9984" max="9984" width="3.85546875" customWidth="1"/>
    <col min="9985" max="9985" width="38.85546875" customWidth="1"/>
    <col min="9986" max="9987" width="12.7109375" customWidth="1"/>
    <col min="9988" max="9988" width="11.7109375" customWidth="1"/>
    <col min="9989" max="9989" width="11.85546875" customWidth="1"/>
    <col min="10240" max="10240" width="3.85546875" customWidth="1"/>
    <col min="10241" max="10241" width="38.85546875" customWidth="1"/>
    <col min="10242" max="10243" width="12.7109375" customWidth="1"/>
    <col min="10244" max="10244" width="11.7109375" customWidth="1"/>
    <col min="10245" max="10245" width="11.85546875" customWidth="1"/>
    <col min="10496" max="10496" width="3.85546875" customWidth="1"/>
    <col min="10497" max="10497" width="38.85546875" customWidth="1"/>
    <col min="10498" max="10499" width="12.7109375" customWidth="1"/>
    <col min="10500" max="10500" width="11.7109375" customWidth="1"/>
    <col min="10501" max="10501" width="11.85546875" customWidth="1"/>
    <col min="10752" max="10752" width="3.85546875" customWidth="1"/>
    <col min="10753" max="10753" width="38.85546875" customWidth="1"/>
    <col min="10754" max="10755" width="12.7109375" customWidth="1"/>
    <col min="10756" max="10756" width="11.7109375" customWidth="1"/>
    <col min="10757" max="10757" width="11.85546875" customWidth="1"/>
    <col min="11008" max="11008" width="3.85546875" customWidth="1"/>
    <col min="11009" max="11009" width="38.85546875" customWidth="1"/>
    <col min="11010" max="11011" width="12.7109375" customWidth="1"/>
    <col min="11012" max="11012" width="11.7109375" customWidth="1"/>
    <col min="11013" max="11013" width="11.85546875" customWidth="1"/>
    <col min="11264" max="11264" width="3.85546875" customWidth="1"/>
    <col min="11265" max="11265" width="38.85546875" customWidth="1"/>
    <col min="11266" max="11267" width="12.7109375" customWidth="1"/>
    <col min="11268" max="11268" width="11.7109375" customWidth="1"/>
    <col min="11269" max="11269" width="11.85546875" customWidth="1"/>
    <col min="11520" max="11520" width="3.85546875" customWidth="1"/>
    <col min="11521" max="11521" width="38.85546875" customWidth="1"/>
    <col min="11522" max="11523" width="12.7109375" customWidth="1"/>
    <col min="11524" max="11524" width="11.7109375" customWidth="1"/>
    <col min="11525" max="11525" width="11.85546875" customWidth="1"/>
    <col min="11776" max="11776" width="3.85546875" customWidth="1"/>
    <col min="11777" max="11777" width="38.85546875" customWidth="1"/>
    <col min="11778" max="11779" width="12.7109375" customWidth="1"/>
    <col min="11780" max="11780" width="11.7109375" customWidth="1"/>
    <col min="11781" max="11781" width="11.85546875" customWidth="1"/>
    <col min="12032" max="12032" width="3.85546875" customWidth="1"/>
    <col min="12033" max="12033" width="38.85546875" customWidth="1"/>
    <col min="12034" max="12035" width="12.7109375" customWidth="1"/>
    <col min="12036" max="12036" width="11.7109375" customWidth="1"/>
    <col min="12037" max="12037" width="11.85546875" customWidth="1"/>
    <col min="12288" max="12288" width="3.85546875" customWidth="1"/>
    <col min="12289" max="12289" width="38.85546875" customWidth="1"/>
    <col min="12290" max="12291" width="12.7109375" customWidth="1"/>
    <col min="12292" max="12292" width="11.7109375" customWidth="1"/>
    <col min="12293" max="12293" width="11.85546875" customWidth="1"/>
    <col min="12544" max="12544" width="3.85546875" customWidth="1"/>
    <col min="12545" max="12545" width="38.85546875" customWidth="1"/>
    <col min="12546" max="12547" width="12.7109375" customWidth="1"/>
    <col min="12548" max="12548" width="11.7109375" customWidth="1"/>
    <col min="12549" max="12549" width="11.85546875" customWidth="1"/>
    <col min="12800" max="12800" width="3.85546875" customWidth="1"/>
    <col min="12801" max="12801" width="38.85546875" customWidth="1"/>
    <col min="12802" max="12803" width="12.7109375" customWidth="1"/>
    <col min="12804" max="12804" width="11.7109375" customWidth="1"/>
    <col min="12805" max="12805" width="11.85546875" customWidth="1"/>
    <col min="13056" max="13056" width="3.85546875" customWidth="1"/>
    <col min="13057" max="13057" width="38.85546875" customWidth="1"/>
    <col min="13058" max="13059" width="12.7109375" customWidth="1"/>
    <col min="13060" max="13060" width="11.7109375" customWidth="1"/>
    <col min="13061" max="13061" width="11.85546875" customWidth="1"/>
    <col min="13312" max="13312" width="3.85546875" customWidth="1"/>
    <col min="13313" max="13313" width="38.85546875" customWidth="1"/>
    <col min="13314" max="13315" width="12.7109375" customWidth="1"/>
    <col min="13316" max="13316" width="11.7109375" customWidth="1"/>
    <col min="13317" max="13317" width="11.85546875" customWidth="1"/>
    <col min="13568" max="13568" width="3.85546875" customWidth="1"/>
    <col min="13569" max="13569" width="38.85546875" customWidth="1"/>
    <col min="13570" max="13571" width="12.7109375" customWidth="1"/>
    <col min="13572" max="13572" width="11.7109375" customWidth="1"/>
    <col min="13573" max="13573" width="11.85546875" customWidth="1"/>
    <col min="13824" max="13824" width="3.85546875" customWidth="1"/>
    <col min="13825" max="13825" width="38.85546875" customWidth="1"/>
    <col min="13826" max="13827" width="12.7109375" customWidth="1"/>
    <col min="13828" max="13828" width="11.7109375" customWidth="1"/>
    <col min="13829" max="13829" width="11.85546875" customWidth="1"/>
    <col min="14080" max="14080" width="3.85546875" customWidth="1"/>
    <col min="14081" max="14081" width="38.85546875" customWidth="1"/>
    <col min="14082" max="14083" width="12.7109375" customWidth="1"/>
    <col min="14084" max="14084" width="11.7109375" customWidth="1"/>
    <col min="14085" max="14085" width="11.85546875" customWidth="1"/>
    <col min="14336" max="14336" width="3.85546875" customWidth="1"/>
    <col min="14337" max="14337" width="38.85546875" customWidth="1"/>
    <col min="14338" max="14339" width="12.7109375" customWidth="1"/>
    <col min="14340" max="14340" width="11.7109375" customWidth="1"/>
    <col min="14341" max="14341" width="11.85546875" customWidth="1"/>
    <col min="14592" max="14592" width="3.85546875" customWidth="1"/>
    <col min="14593" max="14593" width="38.85546875" customWidth="1"/>
    <col min="14594" max="14595" width="12.7109375" customWidth="1"/>
    <col min="14596" max="14596" width="11.7109375" customWidth="1"/>
    <col min="14597" max="14597" width="11.85546875" customWidth="1"/>
    <col min="14848" max="14848" width="3.85546875" customWidth="1"/>
    <col min="14849" max="14849" width="38.85546875" customWidth="1"/>
    <col min="14850" max="14851" width="12.7109375" customWidth="1"/>
    <col min="14852" max="14852" width="11.7109375" customWidth="1"/>
    <col min="14853" max="14853" width="11.85546875" customWidth="1"/>
    <col min="15104" max="15104" width="3.85546875" customWidth="1"/>
    <col min="15105" max="15105" width="38.85546875" customWidth="1"/>
    <col min="15106" max="15107" width="12.7109375" customWidth="1"/>
    <col min="15108" max="15108" width="11.7109375" customWidth="1"/>
    <col min="15109" max="15109" width="11.85546875" customWidth="1"/>
    <col min="15360" max="15360" width="3.85546875" customWidth="1"/>
    <col min="15361" max="15361" width="38.85546875" customWidth="1"/>
    <col min="15362" max="15363" width="12.7109375" customWidth="1"/>
    <col min="15364" max="15364" width="11.7109375" customWidth="1"/>
    <col min="15365" max="15365" width="11.85546875" customWidth="1"/>
    <col min="15616" max="15616" width="3.85546875" customWidth="1"/>
    <col min="15617" max="15617" width="38.85546875" customWidth="1"/>
    <col min="15618" max="15619" width="12.7109375" customWidth="1"/>
    <col min="15620" max="15620" width="11.7109375" customWidth="1"/>
    <col min="15621" max="15621" width="11.85546875" customWidth="1"/>
    <col min="15872" max="15872" width="3.85546875" customWidth="1"/>
    <col min="15873" max="15873" width="38.85546875" customWidth="1"/>
    <col min="15874" max="15875" width="12.7109375" customWidth="1"/>
    <col min="15876" max="15876" width="11.7109375" customWidth="1"/>
    <col min="15877" max="15877" width="11.85546875" customWidth="1"/>
    <col min="16128" max="16128" width="3.85546875" customWidth="1"/>
    <col min="16129" max="16129" width="38.85546875" customWidth="1"/>
    <col min="16130" max="16131" width="12.7109375" customWidth="1"/>
    <col min="16132" max="16132" width="11.7109375" customWidth="1"/>
    <col min="16133" max="16133" width="11.85546875" customWidth="1"/>
  </cols>
  <sheetData>
    <row r="3" spans="1:7" ht="12.75" customHeight="1">
      <c r="A3" s="221" t="s">
        <v>0</v>
      </c>
      <c r="B3" s="220" t="s">
        <v>1</v>
      </c>
      <c r="C3" s="219" t="s">
        <v>2</v>
      </c>
      <c r="D3" s="219" t="s">
        <v>458</v>
      </c>
      <c r="E3" s="219" t="s">
        <v>459</v>
      </c>
    </row>
    <row r="4" spans="1:7">
      <c r="A4" s="221"/>
      <c r="B4" s="220"/>
      <c r="C4" s="219"/>
      <c r="D4" s="219"/>
      <c r="E4" s="219"/>
    </row>
    <row r="5" spans="1:7" ht="57.75" customHeight="1">
      <c r="A5" s="221"/>
      <c r="B5" s="220"/>
      <c r="C5" s="219"/>
      <c r="D5" s="219"/>
      <c r="E5" s="219"/>
    </row>
    <row r="6" spans="1:7" ht="20.100000000000001" customHeight="1">
      <c r="A6" s="79" t="s">
        <v>8</v>
      </c>
      <c r="B6" s="23" t="s">
        <v>193</v>
      </c>
      <c r="C6" s="80">
        <v>20</v>
      </c>
      <c r="D6" s="80">
        <v>20</v>
      </c>
      <c r="E6" s="80">
        <v>10</v>
      </c>
      <c r="F6" s="81"/>
      <c r="G6" s="81"/>
    </row>
    <row r="7" spans="1:7" ht="20.100000000000001" customHeight="1">
      <c r="A7" s="79" t="s">
        <v>9</v>
      </c>
      <c r="B7" s="3" t="s">
        <v>194</v>
      </c>
      <c r="C7" s="80">
        <v>5</v>
      </c>
      <c r="D7" s="80">
        <v>5</v>
      </c>
      <c r="E7" s="80">
        <v>12</v>
      </c>
    </row>
    <row r="8" spans="1:7" ht="21" customHeight="1">
      <c r="A8" s="79" t="s">
        <v>10</v>
      </c>
      <c r="B8" s="3" t="s">
        <v>195</v>
      </c>
      <c r="C8" s="80">
        <v>10</v>
      </c>
      <c r="D8" s="80">
        <v>10</v>
      </c>
      <c r="E8" s="80">
        <v>10</v>
      </c>
    </row>
    <row r="9" spans="1:7" ht="24.75" customHeight="1">
      <c r="A9" s="79" t="s">
        <v>11</v>
      </c>
      <c r="B9" s="3" t="s">
        <v>196</v>
      </c>
      <c r="C9" s="80">
        <v>700</v>
      </c>
      <c r="D9" s="86">
        <v>819</v>
      </c>
      <c r="E9" s="80">
        <v>924</v>
      </c>
      <c r="F9" s="81"/>
      <c r="G9" s="81"/>
    </row>
    <row r="10" spans="1:7" ht="32.25" customHeight="1">
      <c r="A10" s="79" t="s">
        <v>12</v>
      </c>
      <c r="B10" s="82" t="s">
        <v>197</v>
      </c>
      <c r="C10" s="80">
        <v>50</v>
      </c>
      <c r="D10" s="80">
        <v>50</v>
      </c>
      <c r="E10" s="80"/>
      <c r="F10" s="81"/>
      <c r="G10" s="81"/>
    </row>
    <row r="11" spans="1:7" ht="20.100000000000001" customHeight="1">
      <c r="A11" s="79" t="s">
        <v>23</v>
      </c>
      <c r="B11" s="3" t="s">
        <v>519</v>
      </c>
      <c r="C11" s="80">
        <v>50</v>
      </c>
      <c r="D11" s="80">
        <v>50</v>
      </c>
      <c r="E11" s="80">
        <v>50</v>
      </c>
      <c r="F11" s="81"/>
      <c r="G11" s="81"/>
    </row>
    <row r="12" spans="1:7" ht="20.100000000000001" customHeight="1">
      <c r="A12" s="79" t="s">
        <v>13</v>
      </c>
      <c r="B12" s="3" t="s">
        <v>198</v>
      </c>
      <c r="C12" s="80">
        <v>50</v>
      </c>
      <c r="D12" s="80">
        <v>50</v>
      </c>
      <c r="E12" s="80"/>
      <c r="F12" s="81"/>
      <c r="G12" s="81"/>
    </row>
    <row r="13" spans="1:7" ht="20.100000000000001" customHeight="1">
      <c r="A13" s="79" t="s">
        <v>14</v>
      </c>
      <c r="B13" s="3" t="s">
        <v>199</v>
      </c>
      <c r="C13" s="80"/>
      <c r="D13" s="80">
        <v>100</v>
      </c>
      <c r="E13" s="80">
        <v>100</v>
      </c>
      <c r="F13" s="81"/>
      <c r="G13" s="81"/>
    </row>
    <row r="14" spans="1:7" ht="20.100000000000001" customHeight="1">
      <c r="A14" s="79" t="s">
        <v>15</v>
      </c>
      <c r="B14" s="3" t="s">
        <v>200</v>
      </c>
      <c r="C14" s="80"/>
      <c r="D14" s="80">
        <v>50</v>
      </c>
      <c r="E14" s="80">
        <v>50</v>
      </c>
      <c r="F14" s="81"/>
      <c r="G14" s="81"/>
    </row>
    <row r="15" spans="1:7" ht="20.100000000000001" customHeight="1">
      <c r="A15" s="79" t="s">
        <v>16</v>
      </c>
      <c r="B15" s="3" t="s">
        <v>201</v>
      </c>
      <c r="C15" s="80">
        <v>31</v>
      </c>
      <c r="D15" s="80">
        <v>31</v>
      </c>
      <c r="E15" s="80">
        <v>29</v>
      </c>
      <c r="F15" s="81"/>
      <c r="G15" s="81"/>
    </row>
    <row r="16" spans="1:7" ht="34.5" customHeight="1">
      <c r="A16" s="79"/>
      <c r="B16" s="83" t="s">
        <v>202</v>
      </c>
      <c r="C16" s="84">
        <f>SUM(C6:C15)</f>
        <v>916</v>
      </c>
      <c r="D16" s="84">
        <f>SUM(D6:D15)</f>
        <v>1185</v>
      </c>
      <c r="E16" s="84">
        <f>SUM(E6:E15)</f>
        <v>1185</v>
      </c>
      <c r="F16" s="85"/>
    </row>
    <row r="17" spans="2:2" ht="15.75">
      <c r="B17" s="81"/>
    </row>
  </sheetData>
  <mergeCells count="5">
    <mergeCell ref="A3:A5"/>
    <mergeCell ref="B3:B5"/>
    <mergeCell ref="C3:C5"/>
    <mergeCell ref="D3:D5"/>
    <mergeCell ref="E3:E5"/>
  </mergeCells>
  <pageMargins left="0.75" right="0.7" top="1.1499999999999999" bottom="1" header="0.5" footer="0.5"/>
  <pageSetup paperSize="9" scale="93" orientation="portrait" verticalDpi="300" r:id="rId1"/>
  <headerFooter alignWithMargins="0">
    <oddHeader xml:space="preserve">&amp;C&amp;"Times New Roman,Normál"7/2015. (V..28.) önkormányzati rendelet&amp;"Times New Roman,Félkövér"
TORNYISZENTMIKLÓS KÖZSÉGI ÖNKORMÁNYZAT 2014. ÉVI PÉNZESZKÖZ ÁTADÁSAI
adatok ezer Ft-ban!&amp;R
6&amp;"Times New Roman,Normál".  melléklet&amp;"Arial CE,Normál"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50"/>
  <sheetViews>
    <sheetView view="pageLayout" topLeftCell="C1" zoomScaleNormal="100" workbookViewId="0">
      <selection activeCell="D54" sqref="D54"/>
    </sheetView>
  </sheetViews>
  <sheetFormatPr defaultRowHeight="12.75"/>
  <cols>
    <col min="1" max="1" width="10.7109375" customWidth="1"/>
    <col min="2" max="2" width="54.85546875" customWidth="1"/>
    <col min="3" max="3" width="8.85546875" customWidth="1"/>
    <col min="4" max="4" width="9.28515625" customWidth="1"/>
    <col min="5" max="5" width="9.5703125" customWidth="1"/>
    <col min="6" max="6" width="9" customWidth="1"/>
    <col min="7" max="7" width="8.85546875" customWidth="1"/>
    <col min="8" max="8" width="12.42578125" customWidth="1"/>
    <col min="9" max="9" width="11.7109375" customWidth="1"/>
    <col min="10" max="10" width="9.7109375" customWidth="1"/>
    <col min="11" max="11" width="4.28515625" customWidth="1"/>
    <col min="257" max="257" width="10.7109375" customWidth="1"/>
    <col min="258" max="258" width="54.85546875" customWidth="1"/>
    <col min="259" max="259" width="8.85546875" customWidth="1"/>
    <col min="260" max="260" width="9.28515625" customWidth="1"/>
    <col min="261" max="261" width="9.5703125" customWidth="1"/>
    <col min="262" max="262" width="9" customWidth="1"/>
    <col min="263" max="263" width="8.85546875" customWidth="1"/>
    <col min="264" max="264" width="12.42578125" customWidth="1"/>
    <col min="265" max="265" width="11.7109375" customWidth="1"/>
    <col min="266" max="266" width="9.7109375" customWidth="1"/>
    <col min="267" max="267" width="4.28515625" customWidth="1"/>
    <col min="513" max="513" width="10.7109375" customWidth="1"/>
    <col min="514" max="514" width="54.85546875" customWidth="1"/>
    <col min="515" max="515" width="8.85546875" customWidth="1"/>
    <col min="516" max="516" width="9.28515625" customWidth="1"/>
    <col min="517" max="517" width="9.5703125" customWidth="1"/>
    <col min="518" max="518" width="9" customWidth="1"/>
    <col min="519" max="519" width="8.85546875" customWidth="1"/>
    <col min="520" max="520" width="12.42578125" customWidth="1"/>
    <col min="521" max="521" width="11.7109375" customWidth="1"/>
    <col min="522" max="522" width="9.7109375" customWidth="1"/>
    <col min="523" max="523" width="4.28515625" customWidth="1"/>
    <col min="769" max="769" width="10.7109375" customWidth="1"/>
    <col min="770" max="770" width="54.85546875" customWidth="1"/>
    <col min="771" max="771" width="8.85546875" customWidth="1"/>
    <col min="772" max="772" width="9.28515625" customWidth="1"/>
    <col min="773" max="773" width="9.5703125" customWidth="1"/>
    <col min="774" max="774" width="9" customWidth="1"/>
    <col min="775" max="775" width="8.85546875" customWidth="1"/>
    <col min="776" max="776" width="12.42578125" customWidth="1"/>
    <col min="777" max="777" width="11.7109375" customWidth="1"/>
    <col min="778" max="778" width="9.7109375" customWidth="1"/>
    <col min="779" max="779" width="4.28515625" customWidth="1"/>
    <col min="1025" max="1025" width="10.7109375" customWidth="1"/>
    <col min="1026" max="1026" width="54.85546875" customWidth="1"/>
    <col min="1027" max="1027" width="8.85546875" customWidth="1"/>
    <col min="1028" max="1028" width="9.28515625" customWidth="1"/>
    <col min="1029" max="1029" width="9.5703125" customWidth="1"/>
    <col min="1030" max="1030" width="9" customWidth="1"/>
    <col min="1031" max="1031" width="8.85546875" customWidth="1"/>
    <col min="1032" max="1032" width="12.42578125" customWidth="1"/>
    <col min="1033" max="1033" width="11.7109375" customWidth="1"/>
    <col min="1034" max="1034" width="9.7109375" customWidth="1"/>
    <col min="1035" max="1035" width="4.28515625" customWidth="1"/>
    <col min="1281" max="1281" width="10.7109375" customWidth="1"/>
    <col min="1282" max="1282" width="54.85546875" customWidth="1"/>
    <col min="1283" max="1283" width="8.85546875" customWidth="1"/>
    <col min="1284" max="1284" width="9.28515625" customWidth="1"/>
    <col min="1285" max="1285" width="9.5703125" customWidth="1"/>
    <col min="1286" max="1286" width="9" customWidth="1"/>
    <col min="1287" max="1287" width="8.85546875" customWidth="1"/>
    <col min="1288" max="1288" width="12.42578125" customWidth="1"/>
    <col min="1289" max="1289" width="11.7109375" customWidth="1"/>
    <col min="1290" max="1290" width="9.7109375" customWidth="1"/>
    <col min="1291" max="1291" width="4.28515625" customWidth="1"/>
    <col min="1537" max="1537" width="10.7109375" customWidth="1"/>
    <col min="1538" max="1538" width="54.85546875" customWidth="1"/>
    <col min="1539" max="1539" width="8.85546875" customWidth="1"/>
    <col min="1540" max="1540" width="9.28515625" customWidth="1"/>
    <col min="1541" max="1541" width="9.5703125" customWidth="1"/>
    <col min="1542" max="1542" width="9" customWidth="1"/>
    <col min="1543" max="1543" width="8.85546875" customWidth="1"/>
    <col min="1544" max="1544" width="12.42578125" customWidth="1"/>
    <col min="1545" max="1545" width="11.7109375" customWidth="1"/>
    <col min="1546" max="1546" width="9.7109375" customWidth="1"/>
    <col min="1547" max="1547" width="4.28515625" customWidth="1"/>
    <col min="1793" max="1793" width="10.7109375" customWidth="1"/>
    <col min="1794" max="1794" width="54.85546875" customWidth="1"/>
    <col min="1795" max="1795" width="8.85546875" customWidth="1"/>
    <col min="1796" max="1796" width="9.28515625" customWidth="1"/>
    <col min="1797" max="1797" width="9.5703125" customWidth="1"/>
    <col min="1798" max="1798" width="9" customWidth="1"/>
    <col min="1799" max="1799" width="8.85546875" customWidth="1"/>
    <col min="1800" max="1800" width="12.42578125" customWidth="1"/>
    <col min="1801" max="1801" width="11.7109375" customWidth="1"/>
    <col min="1802" max="1802" width="9.7109375" customWidth="1"/>
    <col min="1803" max="1803" width="4.28515625" customWidth="1"/>
    <col min="2049" max="2049" width="10.7109375" customWidth="1"/>
    <col min="2050" max="2050" width="54.85546875" customWidth="1"/>
    <col min="2051" max="2051" width="8.85546875" customWidth="1"/>
    <col min="2052" max="2052" width="9.28515625" customWidth="1"/>
    <col min="2053" max="2053" width="9.5703125" customWidth="1"/>
    <col min="2054" max="2054" width="9" customWidth="1"/>
    <col min="2055" max="2055" width="8.85546875" customWidth="1"/>
    <col min="2056" max="2056" width="12.42578125" customWidth="1"/>
    <col min="2057" max="2057" width="11.7109375" customWidth="1"/>
    <col min="2058" max="2058" width="9.7109375" customWidth="1"/>
    <col min="2059" max="2059" width="4.28515625" customWidth="1"/>
    <col min="2305" max="2305" width="10.7109375" customWidth="1"/>
    <col min="2306" max="2306" width="54.85546875" customWidth="1"/>
    <col min="2307" max="2307" width="8.85546875" customWidth="1"/>
    <col min="2308" max="2308" width="9.28515625" customWidth="1"/>
    <col min="2309" max="2309" width="9.5703125" customWidth="1"/>
    <col min="2310" max="2310" width="9" customWidth="1"/>
    <col min="2311" max="2311" width="8.85546875" customWidth="1"/>
    <col min="2312" max="2312" width="12.42578125" customWidth="1"/>
    <col min="2313" max="2313" width="11.7109375" customWidth="1"/>
    <col min="2314" max="2314" width="9.7109375" customWidth="1"/>
    <col min="2315" max="2315" width="4.28515625" customWidth="1"/>
    <col min="2561" max="2561" width="10.7109375" customWidth="1"/>
    <col min="2562" max="2562" width="54.85546875" customWidth="1"/>
    <col min="2563" max="2563" width="8.85546875" customWidth="1"/>
    <col min="2564" max="2564" width="9.28515625" customWidth="1"/>
    <col min="2565" max="2565" width="9.5703125" customWidth="1"/>
    <col min="2566" max="2566" width="9" customWidth="1"/>
    <col min="2567" max="2567" width="8.85546875" customWidth="1"/>
    <col min="2568" max="2568" width="12.42578125" customWidth="1"/>
    <col min="2569" max="2569" width="11.7109375" customWidth="1"/>
    <col min="2570" max="2570" width="9.7109375" customWidth="1"/>
    <col min="2571" max="2571" width="4.28515625" customWidth="1"/>
    <col min="2817" max="2817" width="10.7109375" customWidth="1"/>
    <col min="2818" max="2818" width="54.85546875" customWidth="1"/>
    <col min="2819" max="2819" width="8.85546875" customWidth="1"/>
    <col min="2820" max="2820" width="9.28515625" customWidth="1"/>
    <col min="2821" max="2821" width="9.5703125" customWidth="1"/>
    <col min="2822" max="2822" width="9" customWidth="1"/>
    <col min="2823" max="2823" width="8.85546875" customWidth="1"/>
    <col min="2824" max="2824" width="12.42578125" customWidth="1"/>
    <col min="2825" max="2825" width="11.7109375" customWidth="1"/>
    <col min="2826" max="2826" width="9.7109375" customWidth="1"/>
    <col min="2827" max="2827" width="4.28515625" customWidth="1"/>
    <col min="3073" max="3073" width="10.7109375" customWidth="1"/>
    <col min="3074" max="3074" width="54.85546875" customWidth="1"/>
    <col min="3075" max="3075" width="8.85546875" customWidth="1"/>
    <col min="3076" max="3076" width="9.28515625" customWidth="1"/>
    <col min="3077" max="3077" width="9.5703125" customWidth="1"/>
    <col min="3078" max="3078" width="9" customWidth="1"/>
    <col min="3079" max="3079" width="8.85546875" customWidth="1"/>
    <col min="3080" max="3080" width="12.42578125" customWidth="1"/>
    <col min="3081" max="3081" width="11.7109375" customWidth="1"/>
    <col min="3082" max="3082" width="9.7109375" customWidth="1"/>
    <col min="3083" max="3083" width="4.28515625" customWidth="1"/>
    <col min="3329" max="3329" width="10.7109375" customWidth="1"/>
    <col min="3330" max="3330" width="54.85546875" customWidth="1"/>
    <col min="3331" max="3331" width="8.85546875" customWidth="1"/>
    <col min="3332" max="3332" width="9.28515625" customWidth="1"/>
    <col min="3333" max="3333" width="9.5703125" customWidth="1"/>
    <col min="3334" max="3334" width="9" customWidth="1"/>
    <col min="3335" max="3335" width="8.85546875" customWidth="1"/>
    <col min="3336" max="3336" width="12.42578125" customWidth="1"/>
    <col min="3337" max="3337" width="11.7109375" customWidth="1"/>
    <col min="3338" max="3338" width="9.7109375" customWidth="1"/>
    <col min="3339" max="3339" width="4.28515625" customWidth="1"/>
    <col min="3585" max="3585" width="10.7109375" customWidth="1"/>
    <col min="3586" max="3586" width="54.85546875" customWidth="1"/>
    <col min="3587" max="3587" width="8.85546875" customWidth="1"/>
    <col min="3588" max="3588" width="9.28515625" customWidth="1"/>
    <col min="3589" max="3589" width="9.5703125" customWidth="1"/>
    <col min="3590" max="3590" width="9" customWidth="1"/>
    <col min="3591" max="3591" width="8.85546875" customWidth="1"/>
    <col min="3592" max="3592" width="12.42578125" customWidth="1"/>
    <col min="3593" max="3593" width="11.7109375" customWidth="1"/>
    <col min="3594" max="3594" width="9.7109375" customWidth="1"/>
    <col min="3595" max="3595" width="4.28515625" customWidth="1"/>
    <col min="3841" max="3841" width="10.7109375" customWidth="1"/>
    <col min="3842" max="3842" width="54.85546875" customWidth="1"/>
    <col min="3843" max="3843" width="8.85546875" customWidth="1"/>
    <col min="3844" max="3844" width="9.28515625" customWidth="1"/>
    <col min="3845" max="3845" width="9.5703125" customWidth="1"/>
    <col min="3846" max="3846" width="9" customWidth="1"/>
    <col min="3847" max="3847" width="8.85546875" customWidth="1"/>
    <col min="3848" max="3848" width="12.42578125" customWidth="1"/>
    <col min="3849" max="3849" width="11.7109375" customWidth="1"/>
    <col min="3850" max="3850" width="9.7109375" customWidth="1"/>
    <col min="3851" max="3851" width="4.28515625" customWidth="1"/>
    <col min="4097" max="4097" width="10.7109375" customWidth="1"/>
    <col min="4098" max="4098" width="54.85546875" customWidth="1"/>
    <col min="4099" max="4099" width="8.85546875" customWidth="1"/>
    <col min="4100" max="4100" width="9.28515625" customWidth="1"/>
    <col min="4101" max="4101" width="9.5703125" customWidth="1"/>
    <col min="4102" max="4102" width="9" customWidth="1"/>
    <col min="4103" max="4103" width="8.85546875" customWidth="1"/>
    <col min="4104" max="4104" width="12.42578125" customWidth="1"/>
    <col min="4105" max="4105" width="11.7109375" customWidth="1"/>
    <col min="4106" max="4106" width="9.7109375" customWidth="1"/>
    <col min="4107" max="4107" width="4.28515625" customWidth="1"/>
    <col min="4353" max="4353" width="10.7109375" customWidth="1"/>
    <col min="4354" max="4354" width="54.85546875" customWidth="1"/>
    <col min="4355" max="4355" width="8.85546875" customWidth="1"/>
    <col min="4356" max="4356" width="9.28515625" customWidth="1"/>
    <col min="4357" max="4357" width="9.5703125" customWidth="1"/>
    <col min="4358" max="4358" width="9" customWidth="1"/>
    <col min="4359" max="4359" width="8.85546875" customWidth="1"/>
    <col min="4360" max="4360" width="12.42578125" customWidth="1"/>
    <col min="4361" max="4361" width="11.7109375" customWidth="1"/>
    <col min="4362" max="4362" width="9.7109375" customWidth="1"/>
    <col min="4363" max="4363" width="4.28515625" customWidth="1"/>
    <col min="4609" max="4609" width="10.7109375" customWidth="1"/>
    <col min="4610" max="4610" width="54.85546875" customWidth="1"/>
    <col min="4611" max="4611" width="8.85546875" customWidth="1"/>
    <col min="4612" max="4612" width="9.28515625" customWidth="1"/>
    <col min="4613" max="4613" width="9.5703125" customWidth="1"/>
    <col min="4614" max="4614" width="9" customWidth="1"/>
    <col min="4615" max="4615" width="8.85546875" customWidth="1"/>
    <col min="4616" max="4616" width="12.42578125" customWidth="1"/>
    <col min="4617" max="4617" width="11.7109375" customWidth="1"/>
    <col min="4618" max="4618" width="9.7109375" customWidth="1"/>
    <col min="4619" max="4619" width="4.28515625" customWidth="1"/>
    <col min="4865" max="4865" width="10.7109375" customWidth="1"/>
    <col min="4866" max="4866" width="54.85546875" customWidth="1"/>
    <col min="4867" max="4867" width="8.85546875" customWidth="1"/>
    <col min="4868" max="4868" width="9.28515625" customWidth="1"/>
    <col min="4869" max="4869" width="9.5703125" customWidth="1"/>
    <col min="4870" max="4870" width="9" customWidth="1"/>
    <col min="4871" max="4871" width="8.85546875" customWidth="1"/>
    <col min="4872" max="4872" width="12.42578125" customWidth="1"/>
    <col min="4873" max="4873" width="11.7109375" customWidth="1"/>
    <col min="4874" max="4874" width="9.7109375" customWidth="1"/>
    <col min="4875" max="4875" width="4.28515625" customWidth="1"/>
    <col min="5121" max="5121" width="10.7109375" customWidth="1"/>
    <col min="5122" max="5122" width="54.85546875" customWidth="1"/>
    <col min="5123" max="5123" width="8.85546875" customWidth="1"/>
    <col min="5124" max="5124" width="9.28515625" customWidth="1"/>
    <col min="5125" max="5125" width="9.5703125" customWidth="1"/>
    <col min="5126" max="5126" width="9" customWidth="1"/>
    <col min="5127" max="5127" width="8.85546875" customWidth="1"/>
    <col min="5128" max="5128" width="12.42578125" customWidth="1"/>
    <col min="5129" max="5129" width="11.7109375" customWidth="1"/>
    <col min="5130" max="5130" width="9.7109375" customWidth="1"/>
    <col min="5131" max="5131" width="4.28515625" customWidth="1"/>
    <col min="5377" max="5377" width="10.7109375" customWidth="1"/>
    <col min="5378" max="5378" width="54.85546875" customWidth="1"/>
    <col min="5379" max="5379" width="8.85546875" customWidth="1"/>
    <col min="5380" max="5380" width="9.28515625" customWidth="1"/>
    <col min="5381" max="5381" width="9.5703125" customWidth="1"/>
    <col min="5382" max="5382" width="9" customWidth="1"/>
    <col min="5383" max="5383" width="8.85546875" customWidth="1"/>
    <col min="5384" max="5384" width="12.42578125" customWidth="1"/>
    <col min="5385" max="5385" width="11.7109375" customWidth="1"/>
    <col min="5386" max="5386" width="9.7109375" customWidth="1"/>
    <col min="5387" max="5387" width="4.28515625" customWidth="1"/>
    <col min="5633" max="5633" width="10.7109375" customWidth="1"/>
    <col min="5634" max="5634" width="54.85546875" customWidth="1"/>
    <col min="5635" max="5635" width="8.85546875" customWidth="1"/>
    <col min="5636" max="5636" width="9.28515625" customWidth="1"/>
    <col min="5637" max="5637" width="9.5703125" customWidth="1"/>
    <col min="5638" max="5638" width="9" customWidth="1"/>
    <col min="5639" max="5639" width="8.85546875" customWidth="1"/>
    <col min="5640" max="5640" width="12.42578125" customWidth="1"/>
    <col min="5641" max="5641" width="11.7109375" customWidth="1"/>
    <col min="5642" max="5642" width="9.7109375" customWidth="1"/>
    <col min="5643" max="5643" width="4.28515625" customWidth="1"/>
    <col min="5889" max="5889" width="10.7109375" customWidth="1"/>
    <col min="5890" max="5890" width="54.85546875" customWidth="1"/>
    <col min="5891" max="5891" width="8.85546875" customWidth="1"/>
    <col min="5892" max="5892" width="9.28515625" customWidth="1"/>
    <col min="5893" max="5893" width="9.5703125" customWidth="1"/>
    <col min="5894" max="5894" width="9" customWidth="1"/>
    <col min="5895" max="5895" width="8.85546875" customWidth="1"/>
    <col min="5896" max="5896" width="12.42578125" customWidth="1"/>
    <col min="5897" max="5897" width="11.7109375" customWidth="1"/>
    <col min="5898" max="5898" width="9.7109375" customWidth="1"/>
    <col min="5899" max="5899" width="4.28515625" customWidth="1"/>
    <col min="6145" max="6145" width="10.7109375" customWidth="1"/>
    <col min="6146" max="6146" width="54.85546875" customWidth="1"/>
    <col min="6147" max="6147" width="8.85546875" customWidth="1"/>
    <col min="6148" max="6148" width="9.28515625" customWidth="1"/>
    <col min="6149" max="6149" width="9.5703125" customWidth="1"/>
    <col min="6150" max="6150" width="9" customWidth="1"/>
    <col min="6151" max="6151" width="8.85546875" customWidth="1"/>
    <col min="6152" max="6152" width="12.42578125" customWidth="1"/>
    <col min="6153" max="6153" width="11.7109375" customWidth="1"/>
    <col min="6154" max="6154" width="9.7109375" customWidth="1"/>
    <col min="6155" max="6155" width="4.28515625" customWidth="1"/>
    <col min="6401" max="6401" width="10.7109375" customWidth="1"/>
    <col min="6402" max="6402" width="54.85546875" customWidth="1"/>
    <col min="6403" max="6403" width="8.85546875" customWidth="1"/>
    <col min="6404" max="6404" width="9.28515625" customWidth="1"/>
    <col min="6405" max="6405" width="9.5703125" customWidth="1"/>
    <col min="6406" max="6406" width="9" customWidth="1"/>
    <col min="6407" max="6407" width="8.85546875" customWidth="1"/>
    <col min="6408" max="6408" width="12.42578125" customWidth="1"/>
    <col min="6409" max="6409" width="11.7109375" customWidth="1"/>
    <col min="6410" max="6410" width="9.7109375" customWidth="1"/>
    <col min="6411" max="6411" width="4.28515625" customWidth="1"/>
    <col min="6657" max="6657" width="10.7109375" customWidth="1"/>
    <col min="6658" max="6658" width="54.85546875" customWidth="1"/>
    <col min="6659" max="6659" width="8.85546875" customWidth="1"/>
    <col min="6660" max="6660" width="9.28515625" customWidth="1"/>
    <col min="6661" max="6661" width="9.5703125" customWidth="1"/>
    <col min="6662" max="6662" width="9" customWidth="1"/>
    <col min="6663" max="6663" width="8.85546875" customWidth="1"/>
    <col min="6664" max="6664" width="12.42578125" customWidth="1"/>
    <col min="6665" max="6665" width="11.7109375" customWidth="1"/>
    <col min="6666" max="6666" width="9.7109375" customWidth="1"/>
    <col min="6667" max="6667" width="4.28515625" customWidth="1"/>
    <col min="6913" max="6913" width="10.7109375" customWidth="1"/>
    <col min="6914" max="6914" width="54.85546875" customWidth="1"/>
    <col min="6915" max="6915" width="8.85546875" customWidth="1"/>
    <col min="6916" max="6916" width="9.28515625" customWidth="1"/>
    <col min="6917" max="6917" width="9.5703125" customWidth="1"/>
    <col min="6918" max="6918" width="9" customWidth="1"/>
    <col min="6919" max="6919" width="8.85546875" customWidth="1"/>
    <col min="6920" max="6920" width="12.42578125" customWidth="1"/>
    <col min="6921" max="6921" width="11.7109375" customWidth="1"/>
    <col min="6922" max="6922" width="9.7109375" customWidth="1"/>
    <col min="6923" max="6923" width="4.28515625" customWidth="1"/>
    <col min="7169" max="7169" width="10.7109375" customWidth="1"/>
    <col min="7170" max="7170" width="54.85546875" customWidth="1"/>
    <col min="7171" max="7171" width="8.85546875" customWidth="1"/>
    <col min="7172" max="7172" width="9.28515625" customWidth="1"/>
    <col min="7173" max="7173" width="9.5703125" customWidth="1"/>
    <col min="7174" max="7174" width="9" customWidth="1"/>
    <col min="7175" max="7175" width="8.85546875" customWidth="1"/>
    <col min="7176" max="7176" width="12.42578125" customWidth="1"/>
    <col min="7177" max="7177" width="11.7109375" customWidth="1"/>
    <col min="7178" max="7178" width="9.7109375" customWidth="1"/>
    <col min="7179" max="7179" width="4.28515625" customWidth="1"/>
    <col min="7425" max="7425" width="10.7109375" customWidth="1"/>
    <col min="7426" max="7426" width="54.85546875" customWidth="1"/>
    <col min="7427" max="7427" width="8.85546875" customWidth="1"/>
    <col min="7428" max="7428" width="9.28515625" customWidth="1"/>
    <col min="7429" max="7429" width="9.5703125" customWidth="1"/>
    <col min="7430" max="7430" width="9" customWidth="1"/>
    <col min="7431" max="7431" width="8.85546875" customWidth="1"/>
    <col min="7432" max="7432" width="12.42578125" customWidth="1"/>
    <col min="7433" max="7433" width="11.7109375" customWidth="1"/>
    <col min="7434" max="7434" width="9.7109375" customWidth="1"/>
    <col min="7435" max="7435" width="4.28515625" customWidth="1"/>
    <col min="7681" max="7681" width="10.7109375" customWidth="1"/>
    <col min="7682" max="7682" width="54.85546875" customWidth="1"/>
    <col min="7683" max="7683" width="8.85546875" customWidth="1"/>
    <col min="7684" max="7684" width="9.28515625" customWidth="1"/>
    <col min="7685" max="7685" width="9.5703125" customWidth="1"/>
    <col min="7686" max="7686" width="9" customWidth="1"/>
    <col min="7687" max="7687" width="8.85546875" customWidth="1"/>
    <col min="7688" max="7688" width="12.42578125" customWidth="1"/>
    <col min="7689" max="7689" width="11.7109375" customWidth="1"/>
    <col min="7690" max="7690" width="9.7109375" customWidth="1"/>
    <col min="7691" max="7691" width="4.28515625" customWidth="1"/>
    <col min="7937" max="7937" width="10.7109375" customWidth="1"/>
    <col min="7938" max="7938" width="54.85546875" customWidth="1"/>
    <col min="7939" max="7939" width="8.85546875" customWidth="1"/>
    <col min="7940" max="7940" width="9.28515625" customWidth="1"/>
    <col min="7941" max="7941" width="9.5703125" customWidth="1"/>
    <col min="7942" max="7942" width="9" customWidth="1"/>
    <col min="7943" max="7943" width="8.85546875" customWidth="1"/>
    <col min="7944" max="7944" width="12.42578125" customWidth="1"/>
    <col min="7945" max="7945" width="11.7109375" customWidth="1"/>
    <col min="7946" max="7946" width="9.7109375" customWidth="1"/>
    <col min="7947" max="7947" width="4.28515625" customWidth="1"/>
    <col min="8193" max="8193" width="10.7109375" customWidth="1"/>
    <col min="8194" max="8194" width="54.85546875" customWidth="1"/>
    <col min="8195" max="8195" width="8.85546875" customWidth="1"/>
    <col min="8196" max="8196" width="9.28515625" customWidth="1"/>
    <col min="8197" max="8197" width="9.5703125" customWidth="1"/>
    <col min="8198" max="8198" width="9" customWidth="1"/>
    <col min="8199" max="8199" width="8.85546875" customWidth="1"/>
    <col min="8200" max="8200" width="12.42578125" customWidth="1"/>
    <col min="8201" max="8201" width="11.7109375" customWidth="1"/>
    <col min="8202" max="8202" width="9.7109375" customWidth="1"/>
    <col min="8203" max="8203" width="4.28515625" customWidth="1"/>
    <col min="8449" max="8449" width="10.7109375" customWidth="1"/>
    <col min="8450" max="8450" width="54.85546875" customWidth="1"/>
    <col min="8451" max="8451" width="8.85546875" customWidth="1"/>
    <col min="8452" max="8452" width="9.28515625" customWidth="1"/>
    <col min="8453" max="8453" width="9.5703125" customWidth="1"/>
    <col min="8454" max="8454" width="9" customWidth="1"/>
    <col min="8455" max="8455" width="8.85546875" customWidth="1"/>
    <col min="8456" max="8456" width="12.42578125" customWidth="1"/>
    <col min="8457" max="8457" width="11.7109375" customWidth="1"/>
    <col min="8458" max="8458" width="9.7109375" customWidth="1"/>
    <col min="8459" max="8459" width="4.28515625" customWidth="1"/>
    <col min="8705" max="8705" width="10.7109375" customWidth="1"/>
    <col min="8706" max="8706" width="54.85546875" customWidth="1"/>
    <col min="8707" max="8707" width="8.85546875" customWidth="1"/>
    <col min="8708" max="8708" width="9.28515625" customWidth="1"/>
    <col min="8709" max="8709" width="9.5703125" customWidth="1"/>
    <col min="8710" max="8710" width="9" customWidth="1"/>
    <col min="8711" max="8711" width="8.85546875" customWidth="1"/>
    <col min="8712" max="8712" width="12.42578125" customWidth="1"/>
    <col min="8713" max="8713" width="11.7109375" customWidth="1"/>
    <col min="8714" max="8714" width="9.7109375" customWidth="1"/>
    <col min="8715" max="8715" width="4.28515625" customWidth="1"/>
    <col min="8961" max="8961" width="10.7109375" customWidth="1"/>
    <col min="8962" max="8962" width="54.85546875" customWidth="1"/>
    <col min="8963" max="8963" width="8.85546875" customWidth="1"/>
    <col min="8964" max="8964" width="9.28515625" customWidth="1"/>
    <col min="8965" max="8965" width="9.5703125" customWidth="1"/>
    <col min="8966" max="8966" width="9" customWidth="1"/>
    <col min="8967" max="8967" width="8.85546875" customWidth="1"/>
    <col min="8968" max="8968" width="12.42578125" customWidth="1"/>
    <col min="8969" max="8969" width="11.7109375" customWidth="1"/>
    <col min="8970" max="8970" width="9.7109375" customWidth="1"/>
    <col min="8971" max="8971" width="4.28515625" customWidth="1"/>
    <col min="9217" max="9217" width="10.7109375" customWidth="1"/>
    <col min="9218" max="9218" width="54.85546875" customWidth="1"/>
    <col min="9219" max="9219" width="8.85546875" customWidth="1"/>
    <col min="9220" max="9220" width="9.28515625" customWidth="1"/>
    <col min="9221" max="9221" width="9.5703125" customWidth="1"/>
    <col min="9222" max="9222" width="9" customWidth="1"/>
    <col min="9223" max="9223" width="8.85546875" customWidth="1"/>
    <col min="9224" max="9224" width="12.42578125" customWidth="1"/>
    <col min="9225" max="9225" width="11.7109375" customWidth="1"/>
    <col min="9226" max="9226" width="9.7109375" customWidth="1"/>
    <col min="9227" max="9227" width="4.28515625" customWidth="1"/>
    <col min="9473" max="9473" width="10.7109375" customWidth="1"/>
    <col min="9474" max="9474" width="54.85546875" customWidth="1"/>
    <col min="9475" max="9475" width="8.85546875" customWidth="1"/>
    <col min="9476" max="9476" width="9.28515625" customWidth="1"/>
    <col min="9477" max="9477" width="9.5703125" customWidth="1"/>
    <col min="9478" max="9478" width="9" customWidth="1"/>
    <col min="9479" max="9479" width="8.85546875" customWidth="1"/>
    <col min="9480" max="9480" width="12.42578125" customWidth="1"/>
    <col min="9481" max="9481" width="11.7109375" customWidth="1"/>
    <col min="9482" max="9482" width="9.7109375" customWidth="1"/>
    <col min="9483" max="9483" width="4.28515625" customWidth="1"/>
    <col min="9729" max="9729" width="10.7109375" customWidth="1"/>
    <col min="9730" max="9730" width="54.85546875" customWidth="1"/>
    <col min="9731" max="9731" width="8.85546875" customWidth="1"/>
    <col min="9732" max="9732" width="9.28515625" customWidth="1"/>
    <col min="9733" max="9733" width="9.5703125" customWidth="1"/>
    <col min="9734" max="9734" width="9" customWidth="1"/>
    <col min="9735" max="9735" width="8.85546875" customWidth="1"/>
    <col min="9736" max="9736" width="12.42578125" customWidth="1"/>
    <col min="9737" max="9737" width="11.7109375" customWidth="1"/>
    <col min="9738" max="9738" width="9.7109375" customWidth="1"/>
    <col min="9739" max="9739" width="4.28515625" customWidth="1"/>
    <col min="9985" max="9985" width="10.7109375" customWidth="1"/>
    <col min="9986" max="9986" width="54.85546875" customWidth="1"/>
    <col min="9987" max="9987" width="8.85546875" customWidth="1"/>
    <col min="9988" max="9988" width="9.28515625" customWidth="1"/>
    <col min="9989" max="9989" width="9.5703125" customWidth="1"/>
    <col min="9990" max="9990" width="9" customWidth="1"/>
    <col min="9991" max="9991" width="8.85546875" customWidth="1"/>
    <col min="9992" max="9992" width="12.42578125" customWidth="1"/>
    <col min="9993" max="9993" width="11.7109375" customWidth="1"/>
    <col min="9994" max="9994" width="9.7109375" customWidth="1"/>
    <col min="9995" max="9995" width="4.28515625" customWidth="1"/>
    <col min="10241" max="10241" width="10.7109375" customWidth="1"/>
    <col min="10242" max="10242" width="54.85546875" customWidth="1"/>
    <col min="10243" max="10243" width="8.85546875" customWidth="1"/>
    <col min="10244" max="10244" width="9.28515625" customWidth="1"/>
    <col min="10245" max="10245" width="9.5703125" customWidth="1"/>
    <col min="10246" max="10246" width="9" customWidth="1"/>
    <col min="10247" max="10247" width="8.85546875" customWidth="1"/>
    <col min="10248" max="10248" width="12.42578125" customWidth="1"/>
    <col min="10249" max="10249" width="11.7109375" customWidth="1"/>
    <col min="10250" max="10250" width="9.7109375" customWidth="1"/>
    <col min="10251" max="10251" width="4.28515625" customWidth="1"/>
    <col min="10497" max="10497" width="10.7109375" customWidth="1"/>
    <col min="10498" max="10498" width="54.85546875" customWidth="1"/>
    <col min="10499" max="10499" width="8.85546875" customWidth="1"/>
    <col min="10500" max="10500" width="9.28515625" customWidth="1"/>
    <col min="10501" max="10501" width="9.5703125" customWidth="1"/>
    <col min="10502" max="10502" width="9" customWidth="1"/>
    <col min="10503" max="10503" width="8.85546875" customWidth="1"/>
    <col min="10504" max="10504" width="12.42578125" customWidth="1"/>
    <col min="10505" max="10505" width="11.7109375" customWidth="1"/>
    <col min="10506" max="10506" width="9.7109375" customWidth="1"/>
    <col min="10507" max="10507" width="4.28515625" customWidth="1"/>
    <col min="10753" max="10753" width="10.7109375" customWidth="1"/>
    <col min="10754" max="10754" width="54.85546875" customWidth="1"/>
    <col min="10755" max="10755" width="8.85546875" customWidth="1"/>
    <col min="10756" max="10756" width="9.28515625" customWidth="1"/>
    <col min="10757" max="10757" width="9.5703125" customWidth="1"/>
    <col min="10758" max="10758" width="9" customWidth="1"/>
    <col min="10759" max="10759" width="8.85546875" customWidth="1"/>
    <col min="10760" max="10760" width="12.42578125" customWidth="1"/>
    <col min="10761" max="10761" width="11.7109375" customWidth="1"/>
    <col min="10762" max="10762" width="9.7109375" customWidth="1"/>
    <col min="10763" max="10763" width="4.28515625" customWidth="1"/>
    <col min="11009" max="11009" width="10.7109375" customWidth="1"/>
    <col min="11010" max="11010" width="54.85546875" customWidth="1"/>
    <col min="11011" max="11011" width="8.85546875" customWidth="1"/>
    <col min="11012" max="11012" width="9.28515625" customWidth="1"/>
    <col min="11013" max="11013" width="9.5703125" customWidth="1"/>
    <col min="11014" max="11014" width="9" customWidth="1"/>
    <col min="11015" max="11015" width="8.85546875" customWidth="1"/>
    <col min="11016" max="11016" width="12.42578125" customWidth="1"/>
    <col min="11017" max="11017" width="11.7109375" customWidth="1"/>
    <col min="11018" max="11018" width="9.7109375" customWidth="1"/>
    <col min="11019" max="11019" width="4.28515625" customWidth="1"/>
    <col min="11265" max="11265" width="10.7109375" customWidth="1"/>
    <col min="11266" max="11266" width="54.85546875" customWidth="1"/>
    <col min="11267" max="11267" width="8.85546875" customWidth="1"/>
    <col min="11268" max="11268" width="9.28515625" customWidth="1"/>
    <col min="11269" max="11269" width="9.5703125" customWidth="1"/>
    <col min="11270" max="11270" width="9" customWidth="1"/>
    <col min="11271" max="11271" width="8.85546875" customWidth="1"/>
    <col min="11272" max="11272" width="12.42578125" customWidth="1"/>
    <col min="11273" max="11273" width="11.7109375" customWidth="1"/>
    <col min="11274" max="11274" width="9.7109375" customWidth="1"/>
    <col min="11275" max="11275" width="4.28515625" customWidth="1"/>
    <col min="11521" max="11521" width="10.7109375" customWidth="1"/>
    <col min="11522" max="11522" width="54.85546875" customWidth="1"/>
    <col min="11523" max="11523" width="8.85546875" customWidth="1"/>
    <col min="11524" max="11524" width="9.28515625" customWidth="1"/>
    <col min="11525" max="11525" width="9.5703125" customWidth="1"/>
    <col min="11526" max="11526" width="9" customWidth="1"/>
    <col min="11527" max="11527" width="8.85546875" customWidth="1"/>
    <col min="11528" max="11528" width="12.42578125" customWidth="1"/>
    <col min="11529" max="11529" width="11.7109375" customWidth="1"/>
    <col min="11530" max="11530" width="9.7109375" customWidth="1"/>
    <col min="11531" max="11531" width="4.28515625" customWidth="1"/>
    <col min="11777" max="11777" width="10.7109375" customWidth="1"/>
    <col min="11778" max="11778" width="54.85546875" customWidth="1"/>
    <col min="11779" max="11779" width="8.85546875" customWidth="1"/>
    <col min="11780" max="11780" width="9.28515625" customWidth="1"/>
    <col min="11781" max="11781" width="9.5703125" customWidth="1"/>
    <col min="11782" max="11782" width="9" customWidth="1"/>
    <col min="11783" max="11783" width="8.85546875" customWidth="1"/>
    <col min="11784" max="11784" width="12.42578125" customWidth="1"/>
    <col min="11785" max="11785" width="11.7109375" customWidth="1"/>
    <col min="11786" max="11786" width="9.7109375" customWidth="1"/>
    <col min="11787" max="11787" width="4.28515625" customWidth="1"/>
    <col min="12033" max="12033" width="10.7109375" customWidth="1"/>
    <col min="12034" max="12034" width="54.85546875" customWidth="1"/>
    <col min="12035" max="12035" width="8.85546875" customWidth="1"/>
    <col min="12036" max="12036" width="9.28515625" customWidth="1"/>
    <col min="12037" max="12037" width="9.5703125" customWidth="1"/>
    <col min="12038" max="12038" width="9" customWidth="1"/>
    <col min="12039" max="12039" width="8.85546875" customWidth="1"/>
    <col min="12040" max="12040" width="12.42578125" customWidth="1"/>
    <col min="12041" max="12041" width="11.7109375" customWidth="1"/>
    <col min="12042" max="12042" width="9.7109375" customWidth="1"/>
    <col min="12043" max="12043" width="4.28515625" customWidth="1"/>
    <col min="12289" max="12289" width="10.7109375" customWidth="1"/>
    <col min="12290" max="12290" width="54.85546875" customWidth="1"/>
    <col min="12291" max="12291" width="8.85546875" customWidth="1"/>
    <col min="12292" max="12292" width="9.28515625" customWidth="1"/>
    <col min="12293" max="12293" width="9.5703125" customWidth="1"/>
    <col min="12294" max="12294" width="9" customWidth="1"/>
    <col min="12295" max="12295" width="8.85546875" customWidth="1"/>
    <col min="12296" max="12296" width="12.42578125" customWidth="1"/>
    <col min="12297" max="12297" width="11.7109375" customWidth="1"/>
    <col min="12298" max="12298" width="9.7109375" customWidth="1"/>
    <col min="12299" max="12299" width="4.28515625" customWidth="1"/>
    <col min="12545" max="12545" width="10.7109375" customWidth="1"/>
    <col min="12546" max="12546" width="54.85546875" customWidth="1"/>
    <col min="12547" max="12547" width="8.85546875" customWidth="1"/>
    <col min="12548" max="12548" width="9.28515625" customWidth="1"/>
    <col min="12549" max="12549" width="9.5703125" customWidth="1"/>
    <col min="12550" max="12550" width="9" customWidth="1"/>
    <col min="12551" max="12551" width="8.85546875" customWidth="1"/>
    <col min="12552" max="12552" width="12.42578125" customWidth="1"/>
    <col min="12553" max="12553" width="11.7109375" customWidth="1"/>
    <col min="12554" max="12554" width="9.7109375" customWidth="1"/>
    <col min="12555" max="12555" width="4.28515625" customWidth="1"/>
    <col min="12801" max="12801" width="10.7109375" customWidth="1"/>
    <col min="12802" max="12802" width="54.85546875" customWidth="1"/>
    <col min="12803" max="12803" width="8.85546875" customWidth="1"/>
    <col min="12804" max="12804" width="9.28515625" customWidth="1"/>
    <col min="12805" max="12805" width="9.5703125" customWidth="1"/>
    <col min="12806" max="12806" width="9" customWidth="1"/>
    <col min="12807" max="12807" width="8.85546875" customWidth="1"/>
    <col min="12808" max="12808" width="12.42578125" customWidth="1"/>
    <col min="12809" max="12809" width="11.7109375" customWidth="1"/>
    <col min="12810" max="12810" width="9.7109375" customWidth="1"/>
    <col min="12811" max="12811" width="4.28515625" customWidth="1"/>
    <col min="13057" max="13057" width="10.7109375" customWidth="1"/>
    <col min="13058" max="13058" width="54.85546875" customWidth="1"/>
    <col min="13059" max="13059" width="8.85546875" customWidth="1"/>
    <col min="13060" max="13060" width="9.28515625" customWidth="1"/>
    <col min="13061" max="13061" width="9.5703125" customWidth="1"/>
    <col min="13062" max="13062" width="9" customWidth="1"/>
    <col min="13063" max="13063" width="8.85546875" customWidth="1"/>
    <col min="13064" max="13064" width="12.42578125" customWidth="1"/>
    <col min="13065" max="13065" width="11.7109375" customWidth="1"/>
    <col min="13066" max="13066" width="9.7109375" customWidth="1"/>
    <col min="13067" max="13067" width="4.28515625" customWidth="1"/>
    <col min="13313" max="13313" width="10.7109375" customWidth="1"/>
    <col min="13314" max="13314" width="54.85546875" customWidth="1"/>
    <col min="13315" max="13315" width="8.85546875" customWidth="1"/>
    <col min="13316" max="13316" width="9.28515625" customWidth="1"/>
    <col min="13317" max="13317" width="9.5703125" customWidth="1"/>
    <col min="13318" max="13318" width="9" customWidth="1"/>
    <col min="13319" max="13319" width="8.85546875" customWidth="1"/>
    <col min="13320" max="13320" width="12.42578125" customWidth="1"/>
    <col min="13321" max="13321" width="11.7109375" customWidth="1"/>
    <col min="13322" max="13322" width="9.7109375" customWidth="1"/>
    <col min="13323" max="13323" width="4.28515625" customWidth="1"/>
    <col min="13569" max="13569" width="10.7109375" customWidth="1"/>
    <col min="13570" max="13570" width="54.85546875" customWidth="1"/>
    <col min="13571" max="13571" width="8.85546875" customWidth="1"/>
    <col min="13572" max="13572" width="9.28515625" customWidth="1"/>
    <col min="13573" max="13573" width="9.5703125" customWidth="1"/>
    <col min="13574" max="13574" width="9" customWidth="1"/>
    <col min="13575" max="13575" width="8.85546875" customWidth="1"/>
    <col min="13576" max="13576" width="12.42578125" customWidth="1"/>
    <col min="13577" max="13577" width="11.7109375" customWidth="1"/>
    <col min="13578" max="13578" width="9.7109375" customWidth="1"/>
    <col min="13579" max="13579" width="4.28515625" customWidth="1"/>
    <col min="13825" max="13825" width="10.7109375" customWidth="1"/>
    <col min="13826" max="13826" width="54.85546875" customWidth="1"/>
    <col min="13827" max="13827" width="8.85546875" customWidth="1"/>
    <col min="13828" max="13828" width="9.28515625" customWidth="1"/>
    <col min="13829" max="13829" width="9.5703125" customWidth="1"/>
    <col min="13830" max="13830" width="9" customWidth="1"/>
    <col min="13831" max="13831" width="8.85546875" customWidth="1"/>
    <col min="13832" max="13832" width="12.42578125" customWidth="1"/>
    <col min="13833" max="13833" width="11.7109375" customWidth="1"/>
    <col min="13834" max="13834" width="9.7109375" customWidth="1"/>
    <col min="13835" max="13835" width="4.28515625" customWidth="1"/>
    <col min="14081" max="14081" width="10.7109375" customWidth="1"/>
    <col min="14082" max="14082" width="54.85546875" customWidth="1"/>
    <col min="14083" max="14083" width="8.85546875" customWidth="1"/>
    <col min="14084" max="14084" width="9.28515625" customWidth="1"/>
    <col min="14085" max="14085" width="9.5703125" customWidth="1"/>
    <col min="14086" max="14086" width="9" customWidth="1"/>
    <col min="14087" max="14087" width="8.85546875" customWidth="1"/>
    <col min="14088" max="14088" width="12.42578125" customWidth="1"/>
    <col min="14089" max="14089" width="11.7109375" customWidth="1"/>
    <col min="14090" max="14090" width="9.7109375" customWidth="1"/>
    <col min="14091" max="14091" width="4.28515625" customWidth="1"/>
    <col min="14337" max="14337" width="10.7109375" customWidth="1"/>
    <col min="14338" max="14338" width="54.85546875" customWidth="1"/>
    <col min="14339" max="14339" width="8.85546875" customWidth="1"/>
    <col min="14340" max="14340" width="9.28515625" customWidth="1"/>
    <col min="14341" max="14341" width="9.5703125" customWidth="1"/>
    <col min="14342" max="14342" width="9" customWidth="1"/>
    <col min="14343" max="14343" width="8.85546875" customWidth="1"/>
    <col min="14344" max="14344" width="12.42578125" customWidth="1"/>
    <col min="14345" max="14345" width="11.7109375" customWidth="1"/>
    <col min="14346" max="14346" width="9.7109375" customWidth="1"/>
    <col min="14347" max="14347" width="4.28515625" customWidth="1"/>
    <col min="14593" max="14593" width="10.7109375" customWidth="1"/>
    <col min="14594" max="14594" width="54.85546875" customWidth="1"/>
    <col min="14595" max="14595" width="8.85546875" customWidth="1"/>
    <col min="14596" max="14596" width="9.28515625" customWidth="1"/>
    <col min="14597" max="14597" width="9.5703125" customWidth="1"/>
    <col min="14598" max="14598" width="9" customWidth="1"/>
    <col min="14599" max="14599" width="8.85546875" customWidth="1"/>
    <col min="14600" max="14600" width="12.42578125" customWidth="1"/>
    <col min="14601" max="14601" width="11.7109375" customWidth="1"/>
    <col min="14602" max="14602" width="9.7109375" customWidth="1"/>
    <col min="14603" max="14603" width="4.28515625" customWidth="1"/>
    <col min="14849" max="14849" width="10.7109375" customWidth="1"/>
    <col min="14850" max="14850" width="54.85546875" customWidth="1"/>
    <col min="14851" max="14851" width="8.85546875" customWidth="1"/>
    <col min="14852" max="14852" width="9.28515625" customWidth="1"/>
    <col min="14853" max="14853" width="9.5703125" customWidth="1"/>
    <col min="14854" max="14854" width="9" customWidth="1"/>
    <col min="14855" max="14855" width="8.85546875" customWidth="1"/>
    <col min="14856" max="14856" width="12.42578125" customWidth="1"/>
    <col min="14857" max="14857" width="11.7109375" customWidth="1"/>
    <col min="14858" max="14858" width="9.7109375" customWidth="1"/>
    <col min="14859" max="14859" width="4.28515625" customWidth="1"/>
    <col min="15105" max="15105" width="10.7109375" customWidth="1"/>
    <col min="15106" max="15106" width="54.85546875" customWidth="1"/>
    <col min="15107" max="15107" width="8.85546875" customWidth="1"/>
    <col min="15108" max="15108" width="9.28515625" customWidth="1"/>
    <col min="15109" max="15109" width="9.5703125" customWidth="1"/>
    <col min="15110" max="15110" width="9" customWidth="1"/>
    <col min="15111" max="15111" width="8.85546875" customWidth="1"/>
    <col min="15112" max="15112" width="12.42578125" customWidth="1"/>
    <col min="15113" max="15113" width="11.7109375" customWidth="1"/>
    <col min="15114" max="15114" width="9.7109375" customWidth="1"/>
    <col min="15115" max="15115" width="4.28515625" customWidth="1"/>
    <col min="15361" max="15361" width="10.7109375" customWidth="1"/>
    <col min="15362" max="15362" width="54.85546875" customWidth="1"/>
    <col min="15363" max="15363" width="8.85546875" customWidth="1"/>
    <col min="15364" max="15364" width="9.28515625" customWidth="1"/>
    <col min="15365" max="15365" width="9.5703125" customWidth="1"/>
    <col min="15366" max="15366" width="9" customWidth="1"/>
    <col min="15367" max="15367" width="8.85546875" customWidth="1"/>
    <col min="15368" max="15368" width="12.42578125" customWidth="1"/>
    <col min="15369" max="15369" width="11.7109375" customWidth="1"/>
    <col min="15370" max="15370" width="9.7109375" customWidth="1"/>
    <col min="15371" max="15371" width="4.28515625" customWidth="1"/>
    <col min="15617" max="15617" width="10.7109375" customWidth="1"/>
    <col min="15618" max="15618" width="54.85546875" customWidth="1"/>
    <col min="15619" max="15619" width="8.85546875" customWidth="1"/>
    <col min="15620" max="15620" width="9.28515625" customWidth="1"/>
    <col min="15621" max="15621" width="9.5703125" customWidth="1"/>
    <col min="15622" max="15622" width="9" customWidth="1"/>
    <col min="15623" max="15623" width="8.85546875" customWidth="1"/>
    <col min="15624" max="15624" width="12.42578125" customWidth="1"/>
    <col min="15625" max="15625" width="11.7109375" customWidth="1"/>
    <col min="15626" max="15626" width="9.7109375" customWidth="1"/>
    <col min="15627" max="15627" width="4.28515625" customWidth="1"/>
    <col min="15873" max="15873" width="10.7109375" customWidth="1"/>
    <col min="15874" max="15874" width="54.85546875" customWidth="1"/>
    <col min="15875" max="15875" width="8.85546875" customWidth="1"/>
    <col min="15876" max="15876" width="9.28515625" customWidth="1"/>
    <col min="15877" max="15877" width="9.5703125" customWidth="1"/>
    <col min="15878" max="15878" width="9" customWidth="1"/>
    <col min="15879" max="15879" width="8.85546875" customWidth="1"/>
    <col min="15880" max="15880" width="12.42578125" customWidth="1"/>
    <col min="15881" max="15881" width="11.7109375" customWidth="1"/>
    <col min="15882" max="15882" width="9.7109375" customWidth="1"/>
    <col min="15883" max="15883" width="4.28515625" customWidth="1"/>
    <col min="16129" max="16129" width="10.7109375" customWidth="1"/>
    <col min="16130" max="16130" width="54.85546875" customWidth="1"/>
    <col min="16131" max="16131" width="8.85546875" customWidth="1"/>
    <col min="16132" max="16132" width="9.28515625" customWidth="1"/>
    <col min="16133" max="16133" width="9.5703125" customWidth="1"/>
    <col min="16134" max="16134" width="9" customWidth="1"/>
    <col min="16135" max="16135" width="8.85546875" customWidth="1"/>
    <col min="16136" max="16136" width="12.42578125" customWidth="1"/>
    <col min="16137" max="16137" width="11.7109375" customWidth="1"/>
    <col min="16138" max="16138" width="9.7109375" customWidth="1"/>
    <col min="16139" max="16139" width="4.28515625" customWidth="1"/>
  </cols>
  <sheetData>
    <row r="1" spans="1:11">
      <c r="A1" s="87"/>
      <c r="B1" s="228" t="s">
        <v>1</v>
      </c>
      <c r="C1" s="228" t="s">
        <v>203</v>
      </c>
      <c r="D1" s="231" t="s">
        <v>204</v>
      </c>
      <c r="E1" s="231"/>
      <c r="F1" s="231"/>
      <c r="G1" s="231"/>
      <c r="H1" s="231"/>
      <c r="I1" s="231"/>
      <c r="J1" s="231"/>
      <c r="K1" s="231"/>
    </row>
    <row r="2" spans="1:11" ht="13.15" customHeight="1">
      <c r="A2" s="229" t="s">
        <v>205</v>
      </c>
      <c r="B2" s="229"/>
      <c r="C2" s="229"/>
      <c r="D2" s="231"/>
      <c r="E2" s="231"/>
      <c r="F2" s="231"/>
      <c r="G2" s="231"/>
      <c r="H2" s="231"/>
      <c r="I2" s="231"/>
      <c r="J2" s="231"/>
      <c r="K2" s="231"/>
    </row>
    <row r="3" spans="1:11">
      <c r="A3" s="232"/>
      <c r="B3" s="229"/>
      <c r="C3" s="229"/>
      <c r="D3" s="231"/>
      <c r="E3" s="231"/>
      <c r="F3" s="231"/>
      <c r="G3" s="231"/>
      <c r="H3" s="231"/>
      <c r="I3" s="231"/>
      <c r="J3" s="231"/>
      <c r="K3" s="231"/>
    </row>
    <row r="4" spans="1:11" ht="35.450000000000003" customHeight="1">
      <c r="A4" s="232"/>
      <c r="B4" s="229"/>
      <c r="C4" s="229"/>
      <c r="D4" s="234" t="s">
        <v>206</v>
      </c>
      <c r="E4" s="234" t="s">
        <v>207</v>
      </c>
      <c r="F4" s="234" t="s">
        <v>208</v>
      </c>
      <c r="G4" s="235" t="s">
        <v>209</v>
      </c>
      <c r="H4" s="237" t="s">
        <v>44</v>
      </c>
      <c r="I4" s="238"/>
      <c r="J4" s="239"/>
      <c r="K4" s="234" t="s">
        <v>210</v>
      </c>
    </row>
    <row r="5" spans="1:11" ht="55.15" customHeight="1">
      <c r="A5" s="233"/>
      <c r="B5" s="230"/>
      <c r="C5" s="230"/>
      <c r="D5" s="234"/>
      <c r="E5" s="234"/>
      <c r="F5" s="234"/>
      <c r="G5" s="236"/>
      <c r="H5" s="88" t="s">
        <v>211</v>
      </c>
      <c r="I5" s="88" t="s">
        <v>212</v>
      </c>
      <c r="J5" s="88" t="s">
        <v>213</v>
      </c>
      <c r="K5" s="234"/>
    </row>
    <row r="6" spans="1:11" ht="20.25" customHeight="1">
      <c r="A6" s="89"/>
      <c r="B6" s="89" t="s">
        <v>214</v>
      </c>
      <c r="C6" s="222"/>
      <c r="D6" s="223"/>
      <c r="E6" s="223"/>
      <c r="F6" s="223"/>
      <c r="G6" s="223"/>
      <c r="H6" s="223"/>
      <c r="I6" s="223"/>
      <c r="J6" s="223"/>
      <c r="K6" s="224"/>
    </row>
    <row r="7" spans="1:11" ht="28.5" customHeight="1">
      <c r="A7" s="90" t="s">
        <v>215</v>
      </c>
      <c r="B7" s="91" t="s">
        <v>216</v>
      </c>
      <c r="C7" s="92">
        <f>SUM(D7:J7)</f>
        <v>7699</v>
      </c>
      <c r="D7" s="93">
        <v>3775</v>
      </c>
      <c r="E7" s="93">
        <v>1040</v>
      </c>
      <c r="F7" s="93">
        <v>2002</v>
      </c>
      <c r="G7" s="93"/>
      <c r="H7" s="93">
        <v>732</v>
      </c>
      <c r="I7" s="93">
        <v>150</v>
      </c>
      <c r="J7" s="93"/>
      <c r="K7" s="94">
        <v>1</v>
      </c>
    </row>
    <row r="8" spans="1:11" ht="20.100000000000001" customHeight="1">
      <c r="A8" s="95" t="s">
        <v>217</v>
      </c>
      <c r="B8" s="96" t="s">
        <v>218</v>
      </c>
      <c r="C8" s="92">
        <f t="shared" ref="C8:C42" si="0">SUM(D8:J8)</f>
        <v>306</v>
      </c>
      <c r="D8" s="93"/>
      <c r="E8" s="93"/>
      <c r="F8" s="93">
        <v>306</v>
      </c>
      <c r="G8" s="93"/>
      <c r="H8" s="93"/>
      <c r="I8" s="93"/>
      <c r="J8" s="93"/>
      <c r="K8" s="93"/>
    </row>
    <row r="9" spans="1:11" ht="27" customHeight="1">
      <c r="A9" s="95" t="s">
        <v>219</v>
      </c>
      <c r="B9" s="96" t="s">
        <v>220</v>
      </c>
      <c r="C9" s="92">
        <f t="shared" si="0"/>
        <v>458</v>
      </c>
      <c r="D9" s="93"/>
      <c r="E9" s="93"/>
      <c r="F9" s="93">
        <v>458</v>
      </c>
      <c r="G9" s="93"/>
      <c r="H9" s="93"/>
      <c r="I9" s="93"/>
      <c r="J9" s="93"/>
      <c r="K9" s="93"/>
    </row>
    <row r="10" spans="1:11" ht="20.100000000000001" customHeight="1">
      <c r="A10" s="97" t="s">
        <v>221</v>
      </c>
      <c r="B10" s="82" t="s">
        <v>222</v>
      </c>
      <c r="C10" s="92">
        <f t="shared" si="0"/>
        <v>0</v>
      </c>
      <c r="D10" s="93"/>
      <c r="E10" s="93"/>
      <c r="F10" s="93"/>
      <c r="G10" s="93"/>
      <c r="H10" s="93"/>
      <c r="I10" s="93"/>
      <c r="J10" s="93"/>
      <c r="K10" s="93"/>
    </row>
    <row r="11" spans="1:11" ht="20.100000000000001" customHeight="1">
      <c r="A11" s="97" t="s">
        <v>223</v>
      </c>
      <c r="B11" s="82" t="s">
        <v>224</v>
      </c>
      <c r="C11" s="92">
        <f t="shared" si="0"/>
        <v>3834</v>
      </c>
      <c r="D11" s="93">
        <v>3260</v>
      </c>
      <c r="E11" s="93">
        <v>473</v>
      </c>
      <c r="F11" s="93">
        <v>101</v>
      </c>
      <c r="G11" s="93"/>
      <c r="H11" s="93"/>
      <c r="I11" s="93"/>
      <c r="J11" s="93"/>
      <c r="K11" s="93"/>
    </row>
    <row r="12" spans="1:11" ht="20.100000000000001" customHeight="1">
      <c r="A12" s="97" t="s">
        <v>225</v>
      </c>
      <c r="B12" s="82" t="s">
        <v>226</v>
      </c>
      <c r="C12" s="92">
        <f t="shared" si="0"/>
        <v>0</v>
      </c>
      <c r="D12" s="93"/>
      <c r="E12" s="93"/>
      <c r="F12" s="93"/>
      <c r="G12" s="93"/>
      <c r="H12" s="93"/>
      <c r="I12" s="93"/>
      <c r="J12" s="93"/>
      <c r="K12" s="93"/>
    </row>
    <row r="13" spans="1:11" ht="16.5" customHeight="1">
      <c r="A13" s="97" t="s">
        <v>227</v>
      </c>
      <c r="B13" s="82" t="s">
        <v>228</v>
      </c>
      <c r="C13" s="92">
        <f t="shared" si="0"/>
        <v>0</v>
      </c>
      <c r="D13" s="93"/>
      <c r="E13" s="93"/>
      <c r="F13" s="93"/>
      <c r="G13" s="93"/>
      <c r="H13" s="93"/>
      <c r="I13" s="93"/>
      <c r="J13" s="93"/>
      <c r="K13" s="93"/>
    </row>
    <row r="14" spans="1:11" ht="20.100000000000001" customHeight="1">
      <c r="A14" s="97" t="s">
        <v>229</v>
      </c>
      <c r="B14" s="96" t="s">
        <v>230</v>
      </c>
      <c r="C14" s="92">
        <f t="shared" si="0"/>
        <v>540</v>
      </c>
      <c r="D14" s="93"/>
      <c r="E14" s="93"/>
      <c r="F14" s="93">
        <v>540</v>
      </c>
      <c r="G14" s="93"/>
      <c r="H14" s="93"/>
      <c r="I14" s="93"/>
      <c r="J14" s="93"/>
      <c r="K14" s="93"/>
    </row>
    <row r="15" spans="1:11" ht="20.100000000000001" customHeight="1">
      <c r="A15" s="97" t="s">
        <v>231</v>
      </c>
      <c r="B15" s="82" t="s">
        <v>232</v>
      </c>
      <c r="C15" s="92">
        <f t="shared" si="0"/>
        <v>0</v>
      </c>
      <c r="D15" s="93"/>
      <c r="E15" s="93"/>
      <c r="F15" s="93"/>
      <c r="G15" s="93"/>
      <c r="H15" s="93"/>
      <c r="I15" s="93"/>
      <c r="J15" s="93"/>
      <c r="K15" s="94"/>
    </row>
    <row r="16" spans="1:11" ht="29.25" customHeight="1">
      <c r="A16" s="97" t="s">
        <v>233</v>
      </c>
      <c r="B16" s="82" t="s">
        <v>234</v>
      </c>
      <c r="C16" s="92">
        <f t="shared" si="0"/>
        <v>0</v>
      </c>
      <c r="D16" s="93"/>
      <c r="E16" s="93"/>
      <c r="F16" s="98"/>
      <c r="G16" s="93"/>
      <c r="H16" s="93"/>
      <c r="I16" s="93"/>
      <c r="J16" s="93"/>
      <c r="K16" s="93"/>
    </row>
    <row r="17" spans="1:11" ht="20.100000000000001" customHeight="1">
      <c r="A17" s="97" t="s">
        <v>235</v>
      </c>
      <c r="B17" s="82" t="s">
        <v>236</v>
      </c>
      <c r="C17" s="92">
        <f t="shared" si="0"/>
        <v>184</v>
      </c>
      <c r="D17" s="93"/>
      <c r="E17" s="93"/>
      <c r="F17" s="93">
        <v>184</v>
      </c>
      <c r="G17" s="93"/>
      <c r="H17" s="93"/>
      <c r="I17" s="93"/>
      <c r="J17" s="93"/>
      <c r="K17" s="93"/>
    </row>
    <row r="18" spans="1:11" ht="20.100000000000001" customHeight="1">
      <c r="A18" s="97" t="s">
        <v>237</v>
      </c>
      <c r="B18" s="96" t="s">
        <v>238</v>
      </c>
      <c r="C18" s="92">
        <f t="shared" si="0"/>
        <v>1912</v>
      </c>
      <c r="D18" s="93"/>
      <c r="E18" s="93"/>
      <c r="F18" s="93">
        <v>1912</v>
      </c>
      <c r="G18" s="93"/>
      <c r="H18" s="93"/>
      <c r="I18" s="93"/>
      <c r="J18" s="93"/>
      <c r="K18" s="93"/>
    </row>
    <row r="19" spans="1:11" ht="20.100000000000001" customHeight="1">
      <c r="A19" s="97" t="s">
        <v>239</v>
      </c>
      <c r="B19" s="96" t="s">
        <v>240</v>
      </c>
      <c r="C19" s="92">
        <f t="shared" si="0"/>
        <v>0</v>
      </c>
      <c r="D19" s="93"/>
      <c r="E19" s="93"/>
      <c r="F19" s="93"/>
      <c r="G19" s="93"/>
      <c r="H19" s="93"/>
      <c r="I19" s="93"/>
      <c r="J19" s="93"/>
      <c r="K19" s="93"/>
    </row>
    <row r="20" spans="1:11" ht="20.100000000000001" customHeight="1">
      <c r="A20" s="97" t="s">
        <v>241</v>
      </c>
      <c r="B20" s="96" t="s">
        <v>242</v>
      </c>
      <c r="C20" s="92">
        <f t="shared" si="0"/>
        <v>3372</v>
      </c>
      <c r="D20" s="93">
        <v>1866</v>
      </c>
      <c r="E20" s="93">
        <v>511</v>
      </c>
      <c r="F20" s="93">
        <v>995</v>
      </c>
      <c r="G20" s="93"/>
      <c r="H20" s="93"/>
      <c r="I20" s="93"/>
      <c r="J20" s="93"/>
      <c r="K20" s="93">
        <v>1</v>
      </c>
    </row>
    <row r="21" spans="1:11" ht="20.100000000000001" customHeight="1">
      <c r="A21" s="97" t="s">
        <v>243</v>
      </c>
      <c r="B21" s="96" t="s">
        <v>244</v>
      </c>
      <c r="C21" s="92">
        <f t="shared" si="0"/>
        <v>452</v>
      </c>
      <c r="D21" s="93"/>
      <c r="E21" s="93"/>
      <c r="F21" s="93">
        <v>452</v>
      </c>
      <c r="G21" s="93"/>
      <c r="H21" s="93"/>
      <c r="I21" s="93"/>
      <c r="J21" s="93"/>
      <c r="K21" s="93"/>
    </row>
    <row r="22" spans="1:11" s="253" customFormat="1" ht="20.100000000000001" customHeight="1">
      <c r="A22" s="249" t="s">
        <v>245</v>
      </c>
      <c r="B22" s="250" t="s">
        <v>246</v>
      </c>
      <c r="C22" s="251">
        <f t="shared" si="0"/>
        <v>98</v>
      </c>
      <c r="D22" s="252"/>
      <c r="E22" s="252"/>
      <c r="F22" s="252"/>
      <c r="G22" s="252"/>
      <c r="H22" s="252">
        <v>98</v>
      </c>
      <c r="I22" s="252"/>
      <c r="J22" s="252"/>
      <c r="K22" s="252"/>
    </row>
    <row r="23" spans="1:11" ht="20.100000000000001" customHeight="1">
      <c r="A23" s="97" t="s">
        <v>247</v>
      </c>
      <c r="B23" s="96" t="s">
        <v>248</v>
      </c>
      <c r="C23" s="92">
        <f t="shared" si="0"/>
        <v>1822</v>
      </c>
      <c r="D23" s="93">
        <v>1430</v>
      </c>
      <c r="E23" s="93">
        <v>389</v>
      </c>
      <c r="F23" s="93">
        <v>3</v>
      </c>
      <c r="G23" s="93"/>
      <c r="H23" s="93"/>
      <c r="I23" s="93"/>
      <c r="J23" s="93"/>
      <c r="K23" s="93"/>
    </row>
    <row r="24" spans="1:11" ht="20.100000000000001" customHeight="1">
      <c r="A24" s="97" t="s">
        <v>249</v>
      </c>
      <c r="B24" s="96" t="s">
        <v>250</v>
      </c>
      <c r="C24" s="92"/>
      <c r="D24" s="93"/>
      <c r="E24" s="93"/>
      <c r="F24" s="93">
        <v>99</v>
      </c>
      <c r="G24" s="93"/>
      <c r="H24" s="93"/>
      <c r="I24" s="93"/>
      <c r="J24" s="93"/>
      <c r="K24" s="93"/>
    </row>
    <row r="25" spans="1:11" ht="20.100000000000001" customHeight="1">
      <c r="A25" s="97" t="s">
        <v>251</v>
      </c>
      <c r="B25" s="96" t="s">
        <v>252</v>
      </c>
      <c r="C25" s="92">
        <f t="shared" si="0"/>
        <v>0</v>
      </c>
      <c r="D25" s="93"/>
      <c r="E25" s="93"/>
      <c r="F25" s="93"/>
      <c r="G25" s="93"/>
      <c r="H25" s="93"/>
      <c r="I25" s="93"/>
      <c r="J25" s="93"/>
      <c r="K25" s="93"/>
    </row>
    <row r="26" spans="1:11" ht="20.100000000000001" customHeight="1">
      <c r="A26" s="97" t="s">
        <v>253</v>
      </c>
      <c r="B26" s="96" t="s">
        <v>254</v>
      </c>
      <c r="C26" s="92">
        <f t="shared" si="0"/>
        <v>0</v>
      </c>
      <c r="D26" s="93"/>
      <c r="E26" s="93"/>
      <c r="F26" s="93"/>
      <c r="G26" s="93"/>
      <c r="H26" s="93"/>
      <c r="I26" s="93"/>
      <c r="J26" s="93"/>
      <c r="K26" s="94"/>
    </row>
    <row r="27" spans="1:11" ht="20.100000000000001" customHeight="1">
      <c r="A27" s="97" t="s">
        <v>255</v>
      </c>
      <c r="B27" s="96" t="s">
        <v>256</v>
      </c>
      <c r="C27" s="92">
        <f t="shared" si="0"/>
        <v>2324</v>
      </c>
      <c r="D27" s="93">
        <v>1521</v>
      </c>
      <c r="E27" s="93">
        <v>414</v>
      </c>
      <c r="F27" s="93">
        <v>389</v>
      </c>
      <c r="G27" s="93"/>
      <c r="H27" s="93"/>
      <c r="I27" s="93"/>
      <c r="J27" s="93"/>
      <c r="K27" s="93">
        <v>1</v>
      </c>
    </row>
    <row r="28" spans="1:11" ht="20.100000000000001" customHeight="1">
      <c r="A28" s="97" t="s">
        <v>257</v>
      </c>
      <c r="B28" s="96" t="s">
        <v>258</v>
      </c>
      <c r="C28" s="92">
        <f t="shared" si="0"/>
        <v>0</v>
      </c>
      <c r="D28" s="93"/>
      <c r="E28" s="93"/>
      <c r="F28" s="93"/>
      <c r="G28" s="93"/>
      <c r="H28" s="93"/>
      <c r="I28" s="93"/>
      <c r="J28" s="93"/>
      <c r="K28" s="93"/>
    </row>
    <row r="29" spans="1:11" ht="20.100000000000001" customHeight="1">
      <c r="A29" s="97" t="s">
        <v>259</v>
      </c>
      <c r="B29" s="96" t="s">
        <v>260</v>
      </c>
      <c r="C29" s="92">
        <f t="shared" si="0"/>
        <v>3138</v>
      </c>
      <c r="D29" s="93"/>
      <c r="E29" s="93"/>
      <c r="F29" s="93">
        <v>32</v>
      </c>
      <c r="G29" s="93"/>
      <c r="H29" s="93">
        <v>3106</v>
      </c>
      <c r="I29" s="93"/>
      <c r="J29" s="93"/>
      <c r="K29" s="93"/>
    </row>
    <row r="30" spans="1:11" ht="20.100000000000001" customHeight="1">
      <c r="A30" s="97" t="s">
        <v>261</v>
      </c>
      <c r="B30" s="96" t="s">
        <v>262</v>
      </c>
      <c r="C30" s="92">
        <f t="shared" si="0"/>
        <v>0</v>
      </c>
      <c r="D30" s="93"/>
      <c r="E30" s="93"/>
      <c r="F30" s="93"/>
      <c r="G30" s="93"/>
      <c r="H30" s="93"/>
      <c r="I30" s="93"/>
      <c r="J30" s="93"/>
      <c r="K30" s="93"/>
    </row>
    <row r="31" spans="1:11" ht="20.100000000000001" customHeight="1">
      <c r="A31" s="97" t="s">
        <v>263</v>
      </c>
      <c r="B31" s="96" t="s">
        <v>264</v>
      </c>
      <c r="C31" s="92">
        <f t="shared" si="0"/>
        <v>0</v>
      </c>
      <c r="D31" s="93"/>
      <c r="E31" s="93"/>
      <c r="F31" s="93"/>
      <c r="G31" s="93"/>
      <c r="H31" s="93"/>
      <c r="I31" s="93"/>
      <c r="J31" s="93"/>
      <c r="K31" s="99"/>
    </row>
    <row r="32" spans="1:11" ht="20.100000000000001" customHeight="1">
      <c r="A32" s="97" t="s">
        <v>265</v>
      </c>
      <c r="B32" s="96" t="s">
        <v>266</v>
      </c>
      <c r="C32" s="92">
        <f t="shared" si="0"/>
        <v>518</v>
      </c>
      <c r="D32" s="93"/>
      <c r="E32" s="93"/>
      <c r="F32" s="93"/>
      <c r="G32" s="93">
        <v>518</v>
      </c>
      <c r="H32" s="93"/>
      <c r="I32" s="93"/>
      <c r="J32" s="100"/>
      <c r="K32" s="101"/>
    </row>
    <row r="33" spans="1:11" ht="20.100000000000001" customHeight="1">
      <c r="A33" s="97" t="s">
        <v>267</v>
      </c>
      <c r="B33" s="96" t="s">
        <v>268</v>
      </c>
      <c r="C33" s="92">
        <f t="shared" si="0"/>
        <v>0</v>
      </c>
      <c r="D33" s="93"/>
      <c r="E33" s="93"/>
      <c r="F33" s="93"/>
      <c r="G33" s="93"/>
      <c r="H33" s="93"/>
      <c r="I33" s="93"/>
      <c r="J33" s="100"/>
      <c r="K33" s="99"/>
    </row>
    <row r="34" spans="1:11" ht="20.100000000000001" customHeight="1">
      <c r="A34" s="97" t="s">
        <v>269</v>
      </c>
      <c r="B34" s="96" t="s">
        <v>270</v>
      </c>
      <c r="C34" s="92">
        <f t="shared" si="0"/>
        <v>0</v>
      </c>
      <c r="D34" s="93"/>
      <c r="E34" s="93"/>
      <c r="F34" s="93"/>
      <c r="G34" s="93"/>
      <c r="H34" s="93"/>
      <c r="I34" s="93"/>
      <c r="J34" s="100"/>
      <c r="K34" s="99"/>
    </row>
    <row r="35" spans="1:11" ht="20.100000000000001" customHeight="1">
      <c r="A35" s="97" t="s">
        <v>271</v>
      </c>
      <c r="B35" s="96" t="s">
        <v>272</v>
      </c>
      <c r="C35" s="92">
        <f t="shared" si="0"/>
        <v>0</v>
      </c>
      <c r="D35" s="93"/>
      <c r="E35" s="93"/>
      <c r="F35" s="93"/>
      <c r="G35" s="93"/>
      <c r="H35" s="93"/>
      <c r="I35" s="93"/>
      <c r="J35" s="100"/>
      <c r="K35" s="99"/>
    </row>
    <row r="36" spans="1:11" ht="20.100000000000001" customHeight="1">
      <c r="A36" s="97" t="s">
        <v>273</v>
      </c>
      <c r="B36" s="96" t="s">
        <v>274</v>
      </c>
      <c r="C36" s="92">
        <f t="shared" si="0"/>
        <v>180</v>
      </c>
      <c r="D36" s="93"/>
      <c r="E36" s="93"/>
      <c r="F36" s="93"/>
      <c r="G36" s="93">
        <v>180</v>
      </c>
      <c r="H36" s="93"/>
      <c r="I36" s="93"/>
      <c r="J36" s="100"/>
      <c r="K36" s="99"/>
    </row>
    <row r="37" spans="1:11" ht="20.100000000000001" customHeight="1">
      <c r="A37" s="97" t="s">
        <v>275</v>
      </c>
      <c r="B37" s="96" t="s">
        <v>276</v>
      </c>
      <c r="C37" s="92">
        <f t="shared" si="0"/>
        <v>2156</v>
      </c>
      <c r="D37" s="93"/>
      <c r="E37" s="93"/>
      <c r="F37" s="93">
        <v>17</v>
      </c>
      <c r="G37" s="93">
        <v>2139</v>
      </c>
      <c r="H37" s="93"/>
      <c r="I37" s="93"/>
      <c r="J37" s="100"/>
      <c r="K37" s="99"/>
    </row>
    <row r="38" spans="1:11" ht="20.100000000000001" customHeight="1">
      <c r="A38" s="97" t="s">
        <v>277</v>
      </c>
      <c r="B38" s="96" t="s">
        <v>278</v>
      </c>
      <c r="C38" s="92">
        <f t="shared" si="0"/>
        <v>1095</v>
      </c>
      <c r="D38" s="93"/>
      <c r="E38" s="93"/>
      <c r="F38" s="93">
        <v>35</v>
      </c>
      <c r="G38" s="93">
        <v>1060</v>
      </c>
      <c r="H38" s="93"/>
      <c r="I38" s="93"/>
      <c r="J38" s="100"/>
      <c r="K38" s="101"/>
    </row>
    <row r="39" spans="1:11" ht="20.100000000000001" customHeight="1">
      <c r="A39" s="97" t="s">
        <v>279</v>
      </c>
      <c r="B39" s="96" t="s">
        <v>280</v>
      </c>
      <c r="C39" s="92">
        <f t="shared" si="0"/>
        <v>3617</v>
      </c>
      <c r="D39" s="93">
        <v>558</v>
      </c>
      <c r="E39" s="93">
        <v>151</v>
      </c>
      <c r="F39" s="93">
        <v>2908</v>
      </c>
      <c r="G39" s="93"/>
      <c r="H39" s="93"/>
      <c r="I39" s="93"/>
      <c r="J39" s="100"/>
      <c r="K39" s="102"/>
    </row>
    <row r="40" spans="1:11" ht="20.100000000000001" customHeight="1">
      <c r="A40" s="97" t="s">
        <v>281</v>
      </c>
      <c r="B40" s="96" t="s">
        <v>282</v>
      </c>
      <c r="C40" s="92">
        <f t="shared" si="0"/>
        <v>261</v>
      </c>
      <c r="D40" s="93"/>
      <c r="E40" s="93"/>
      <c r="F40" s="93"/>
      <c r="G40" s="93">
        <v>261</v>
      </c>
      <c r="H40" s="93"/>
      <c r="I40" s="93"/>
      <c r="J40" s="100"/>
      <c r="K40" s="102"/>
    </row>
    <row r="41" spans="1:11" ht="20.100000000000001" customHeight="1">
      <c r="A41" s="97" t="s">
        <v>283</v>
      </c>
      <c r="B41" s="96" t="s">
        <v>284</v>
      </c>
      <c r="C41" s="92">
        <f t="shared" si="0"/>
        <v>0</v>
      </c>
      <c r="D41" s="93"/>
      <c r="E41" s="93"/>
      <c r="F41" s="93"/>
      <c r="G41" s="93"/>
      <c r="H41" s="93"/>
      <c r="I41" s="93"/>
      <c r="J41" s="100"/>
      <c r="K41" s="102"/>
    </row>
    <row r="42" spans="1:11" ht="20.100000000000001" customHeight="1">
      <c r="A42" s="97" t="s">
        <v>285</v>
      </c>
      <c r="B42" s="96" t="s">
        <v>286</v>
      </c>
      <c r="C42" s="92">
        <f t="shared" si="0"/>
        <v>0</v>
      </c>
      <c r="D42" s="93"/>
      <c r="E42" s="93"/>
      <c r="F42" s="93"/>
      <c r="G42" s="93"/>
      <c r="H42" s="93"/>
      <c r="I42" s="93"/>
      <c r="J42" s="100"/>
      <c r="K42" s="102"/>
    </row>
    <row r="43" spans="1:11" ht="20.100000000000001" customHeight="1">
      <c r="A43" s="103"/>
      <c r="B43" s="103" t="s">
        <v>287</v>
      </c>
      <c r="C43" s="104">
        <f>SUM(C7:C42)</f>
        <v>33966</v>
      </c>
      <c r="D43" s="104">
        <f t="shared" ref="D43:J43" si="1">SUM(D7:D42)</f>
        <v>12410</v>
      </c>
      <c r="E43" s="104">
        <f t="shared" si="1"/>
        <v>2978</v>
      </c>
      <c r="F43" s="104">
        <f t="shared" si="1"/>
        <v>10433</v>
      </c>
      <c r="G43" s="104">
        <f t="shared" si="1"/>
        <v>4158</v>
      </c>
      <c r="H43" s="104">
        <f t="shared" si="1"/>
        <v>3936</v>
      </c>
      <c r="I43" s="104">
        <f t="shared" si="1"/>
        <v>150</v>
      </c>
      <c r="J43" s="104">
        <f t="shared" si="1"/>
        <v>0</v>
      </c>
      <c r="K43" s="105">
        <f>SUM(K7:K42)</f>
        <v>3</v>
      </c>
    </row>
    <row r="44" spans="1:11" ht="20.100000000000001" customHeight="1">
      <c r="A44" s="103"/>
      <c r="B44" s="103" t="s">
        <v>288</v>
      </c>
      <c r="C44" s="225"/>
      <c r="D44" s="226"/>
      <c r="E44" s="226"/>
      <c r="F44" s="226"/>
      <c r="G44" s="226"/>
      <c r="H44" s="226"/>
      <c r="I44" s="226"/>
      <c r="J44" s="226"/>
      <c r="K44" s="227"/>
    </row>
    <row r="45" spans="1:11" ht="20.100000000000001" customHeight="1">
      <c r="A45" s="97" t="s">
        <v>289</v>
      </c>
      <c r="B45" s="96" t="s">
        <v>290</v>
      </c>
      <c r="C45" s="92">
        <f>SUM(D45:J45)</f>
        <v>1035</v>
      </c>
      <c r="D45" s="93"/>
      <c r="E45" s="93"/>
      <c r="F45" s="93"/>
      <c r="G45" s="93"/>
      <c r="H45" s="93"/>
      <c r="I45" s="93">
        <v>1035</v>
      </c>
      <c r="J45" s="100"/>
      <c r="K45" s="93"/>
    </row>
    <row r="46" spans="1:11" ht="20.100000000000001" customHeight="1">
      <c r="A46" s="97" t="s">
        <v>291</v>
      </c>
      <c r="B46" s="96" t="s">
        <v>292</v>
      </c>
      <c r="C46" s="92">
        <f>SUM(D46:J46)</f>
        <v>20</v>
      </c>
      <c r="D46" s="93"/>
      <c r="E46" s="93"/>
      <c r="F46" s="93"/>
      <c r="G46" s="93"/>
      <c r="H46" s="93">
        <v>20</v>
      </c>
      <c r="I46" s="93"/>
      <c r="J46" s="93"/>
      <c r="K46" s="93"/>
    </row>
    <row r="47" spans="1:11" ht="20.100000000000001" customHeight="1">
      <c r="A47" s="97" t="s">
        <v>293</v>
      </c>
      <c r="B47" s="96" t="s">
        <v>294</v>
      </c>
      <c r="C47" s="92">
        <f>SUM(D47:J47)</f>
        <v>162</v>
      </c>
      <c r="D47" s="93"/>
      <c r="E47" s="93"/>
      <c r="F47" s="93">
        <v>2</v>
      </c>
      <c r="G47" s="93">
        <v>160</v>
      </c>
      <c r="H47" s="93"/>
      <c r="I47" s="93"/>
      <c r="J47" s="100"/>
      <c r="K47" s="99"/>
    </row>
    <row r="48" spans="1:11" ht="20.100000000000001" customHeight="1">
      <c r="A48" s="97" t="s">
        <v>285</v>
      </c>
      <c r="B48" s="96" t="s">
        <v>286</v>
      </c>
      <c r="C48" s="92">
        <f>SUM(D48:J48)</f>
        <v>19</v>
      </c>
      <c r="D48" s="93"/>
      <c r="E48" s="93"/>
      <c r="F48" s="93"/>
      <c r="G48" s="93">
        <v>19</v>
      </c>
      <c r="H48" s="93"/>
      <c r="I48" s="93"/>
      <c r="J48" s="100"/>
      <c r="K48" s="102"/>
    </row>
    <row r="49" spans="1:11" ht="20.100000000000001" customHeight="1">
      <c r="A49" s="103"/>
      <c r="B49" s="103" t="s">
        <v>295</v>
      </c>
      <c r="C49" s="104">
        <f>SUM(C45:C48)</f>
        <v>1236</v>
      </c>
      <c r="D49" s="104">
        <f t="shared" ref="D49:J49" si="2">SUM(D45:D48)</f>
        <v>0</v>
      </c>
      <c r="E49" s="104">
        <f t="shared" si="2"/>
        <v>0</v>
      </c>
      <c r="F49" s="104">
        <f t="shared" si="2"/>
        <v>2</v>
      </c>
      <c r="G49" s="104">
        <f t="shared" si="2"/>
        <v>179</v>
      </c>
      <c r="H49" s="104">
        <f t="shared" si="2"/>
        <v>20</v>
      </c>
      <c r="I49" s="104">
        <f t="shared" si="2"/>
        <v>1035</v>
      </c>
      <c r="J49" s="104">
        <f t="shared" si="2"/>
        <v>0</v>
      </c>
      <c r="K49" s="104">
        <f>SUM(L49:R49)</f>
        <v>0</v>
      </c>
    </row>
    <row r="50" spans="1:11" ht="20.100000000000001" customHeight="1">
      <c r="A50" s="106"/>
      <c r="B50" s="106" t="s">
        <v>296</v>
      </c>
      <c r="C50" s="107">
        <f>SUM(D50:J50)</f>
        <v>35301</v>
      </c>
      <c r="D50" s="107">
        <f t="shared" ref="D50:K50" si="3">SUM(D43+D49)</f>
        <v>12410</v>
      </c>
      <c r="E50" s="107">
        <f t="shared" si="3"/>
        <v>2978</v>
      </c>
      <c r="F50" s="107">
        <f t="shared" si="3"/>
        <v>10435</v>
      </c>
      <c r="G50" s="107">
        <f t="shared" si="3"/>
        <v>4337</v>
      </c>
      <c r="H50" s="107">
        <f t="shared" si="3"/>
        <v>3956</v>
      </c>
      <c r="I50" s="107">
        <f t="shared" si="3"/>
        <v>1185</v>
      </c>
      <c r="J50" s="107">
        <f t="shared" si="3"/>
        <v>0</v>
      </c>
      <c r="K50" s="108">
        <f t="shared" si="3"/>
        <v>3</v>
      </c>
    </row>
  </sheetData>
  <mergeCells count="12">
    <mergeCell ref="A2:A5"/>
    <mergeCell ref="D4:D5"/>
    <mergeCell ref="E4:E5"/>
    <mergeCell ref="F4:F5"/>
    <mergeCell ref="G4:G5"/>
    <mergeCell ref="C6:K6"/>
    <mergeCell ref="C44:K44"/>
    <mergeCell ref="B1:B5"/>
    <mergeCell ref="C1:C5"/>
    <mergeCell ref="D1:K3"/>
    <mergeCell ref="H4:J4"/>
    <mergeCell ref="K4:K5"/>
  </mergeCells>
  <pageMargins left="0.67" right="0.17" top="1.25" bottom="0.49" header="0.28999999999999998" footer="0.18"/>
  <pageSetup paperSize="9" scale="61" orientation="portrait" verticalDpi="300" r:id="rId1"/>
  <headerFooter alignWithMargins="0">
    <oddHeader xml:space="preserve">&amp;C&amp;"Times New Roman,Normál"7/2015. ( V.28.) önkormányzati rendelet&amp;"Times New Roman,Félkövér"
TORNYISZENTMIKLÓS KÖZSÉGI ÖNKORMÁNYZAT 2014. ÉVI KIADÁSAI SZAKFELADATONKÉNT
adatok ezer Ft-ban!&amp;R&amp;"Times New Roman,Normál"&amp;8
7. melléklet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view="pageLayout" zoomScaleNormal="100" workbookViewId="0">
      <selection activeCell="E40" sqref="E40"/>
    </sheetView>
  </sheetViews>
  <sheetFormatPr defaultRowHeight="12.75"/>
  <cols>
    <col min="1" max="1" width="9.140625" customWidth="1"/>
    <col min="2" max="2" width="42.42578125" customWidth="1"/>
    <col min="3" max="3" width="15.85546875" customWidth="1"/>
    <col min="4" max="4" width="41.5703125" customWidth="1"/>
    <col min="5" max="5" width="13.85546875" customWidth="1"/>
    <col min="257" max="257" width="9.140625" customWidth="1"/>
    <col min="258" max="258" width="42.42578125" customWidth="1"/>
    <col min="259" max="259" width="15.85546875" customWidth="1"/>
    <col min="260" max="260" width="41.5703125" customWidth="1"/>
    <col min="261" max="261" width="13.85546875" customWidth="1"/>
    <col min="513" max="513" width="9.140625" customWidth="1"/>
    <col min="514" max="514" width="42.42578125" customWidth="1"/>
    <col min="515" max="515" width="15.85546875" customWidth="1"/>
    <col min="516" max="516" width="41.5703125" customWidth="1"/>
    <col min="517" max="517" width="13.85546875" customWidth="1"/>
    <col min="769" max="769" width="9.140625" customWidth="1"/>
    <col min="770" max="770" width="42.42578125" customWidth="1"/>
    <col min="771" max="771" width="15.85546875" customWidth="1"/>
    <col min="772" max="772" width="41.5703125" customWidth="1"/>
    <col min="773" max="773" width="13.85546875" customWidth="1"/>
    <col min="1025" max="1025" width="9.140625" customWidth="1"/>
    <col min="1026" max="1026" width="42.42578125" customWidth="1"/>
    <col min="1027" max="1027" width="15.85546875" customWidth="1"/>
    <col min="1028" max="1028" width="41.5703125" customWidth="1"/>
    <col min="1029" max="1029" width="13.85546875" customWidth="1"/>
    <col min="1281" max="1281" width="9.140625" customWidth="1"/>
    <col min="1282" max="1282" width="42.42578125" customWidth="1"/>
    <col min="1283" max="1283" width="15.85546875" customWidth="1"/>
    <col min="1284" max="1284" width="41.5703125" customWidth="1"/>
    <col min="1285" max="1285" width="13.85546875" customWidth="1"/>
    <col min="1537" max="1537" width="9.140625" customWidth="1"/>
    <col min="1538" max="1538" width="42.42578125" customWidth="1"/>
    <col min="1539" max="1539" width="15.85546875" customWidth="1"/>
    <col min="1540" max="1540" width="41.5703125" customWidth="1"/>
    <col min="1541" max="1541" width="13.85546875" customWidth="1"/>
    <col min="1793" max="1793" width="9.140625" customWidth="1"/>
    <col min="1794" max="1794" width="42.42578125" customWidth="1"/>
    <col min="1795" max="1795" width="15.85546875" customWidth="1"/>
    <col min="1796" max="1796" width="41.5703125" customWidth="1"/>
    <col min="1797" max="1797" width="13.85546875" customWidth="1"/>
    <col min="2049" max="2049" width="9.140625" customWidth="1"/>
    <col min="2050" max="2050" width="42.42578125" customWidth="1"/>
    <col min="2051" max="2051" width="15.85546875" customWidth="1"/>
    <col min="2052" max="2052" width="41.5703125" customWidth="1"/>
    <col min="2053" max="2053" width="13.85546875" customWidth="1"/>
    <col min="2305" max="2305" width="9.140625" customWidth="1"/>
    <col min="2306" max="2306" width="42.42578125" customWidth="1"/>
    <col min="2307" max="2307" width="15.85546875" customWidth="1"/>
    <col min="2308" max="2308" width="41.5703125" customWidth="1"/>
    <col min="2309" max="2309" width="13.85546875" customWidth="1"/>
    <col min="2561" max="2561" width="9.140625" customWidth="1"/>
    <col min="2562" max="2562" width="42.42578125" customWidth="1"/>
    <col min="2563" max="2563" width="15.85546875" customWidth="1"/>
    <col min="2564" max="2564" width="41.5703125" customWidth="1"/>
    <col min="2565" max="2565" width="13.85546875" customWidth="1"/>
    <col min="2817" max="2817" width="9.140625" customWidth="1"/>
    <col min="2818" max="2818" width="42.42578125" customWidth="1"/>
    <col min="2819" max="2819" width="15.85546875" customWidth="1"/>
    <col min="2820" max="2820" width="41.5703125" customWidth="1"/>
    <col min="2821" max="2821" width="13.85546875" customWidth="1"/>
    <col min="3073" max="3073" width="9.140625" customWidth="1"/>
    <col min="3074" max="3074" width="42.42578125" customWidth="1"/>
    <col min="3075" max="3075" width="15.85546875" customWidth="1"/>
    <col min="3076" max="3076" width="41.5703125" customWidth="1"/>
    <col min="3077" max="3077" width="13.85546875" customWidth="1"/>
    <col min="3329" max="3329" width="9.140625" customWidth="1"/>
    <col min="3330" max="3330" width="42.42578125" customWidth="1"/>
    <col min="3331" max="3331" width="15.85546875" customWidth="1"/>
    <col min="3332" max="3332" width="41.5703125" customWidth="1"/>
    <col min="3333" max="3333" width="13.85546875" customWidth="1"/>
    <col min="3585" max="3585" width="9.140625" customWidth="1"/>
    <col min="3586" max="3586" width="42.42578125" customWidth="1"/>
    <col min="3587" max="3587" width="15.85546875" customWidth="1"/>
    <col min="3588" max="3588" width="41.5703125" customWidth="1"/>
    <col min="3589" max="3589" width="13.85546875" customWidth="1"/>
    <col min="3841" max="3841" width="9.140625" customWidth="1"/>
    <col min="3842" max="3842" width="42.42578125" customWidth="1"/>
    <col min="3843" max="3843" width="15.85546875" customWidth="1"/>
    <col min="3844" max="3844" width="41.5703125" customWidth="1"/>
    <col min="3845" max="3845" width="13.85546875" customWidth="1"/>
    <col min="4097" max="4097" width="9.140625" customWidth="1"/>
    <col min="4098" max="4098" width="42.42578125" customWidth="1"/>
    <col min="4099" max="4099" width="15.85546875" customWidth="1"/>
    <col min="4100" max="4100" width="41.5703125" customWidth="1"/>
    <col min="4101" max="4101" width="13.85546875" customWidth="1"/>
    <col min="4353" max="4353" width="9.140625" customWidth="1"/>
    <col min="4354" max="4354" width="42.42578125" customWidth="1"/>
    <col min="4355" max="4355" width="15.85546875" customWidth="1"/>
    <col min="4356" max="4356" width="41.5703125" customWidth="1"/>
    <col min="4357" max="4357" width="13.85546875" customWidth="1"/>
    <col min="4609" max="4609" width="9.140625" customWidth="1"/>
    <col min="4610" max="4610" width="42.42578125" customWidth="1"/>
    <col min="4611" max="4611" width="15.85546875" customWidth="1"/>
    <col min="4612" max="4612" width="41.5703125" customWidth="1"/>
    <col min="4613" max="4613" width="13.85546875" customWidth="1"/>
    <col min="4865" max="4865" width="9.140625" customWidth="1"/>
    <col min="4866" max="4866" width="42.42578125" customWidth="1"/>
    <col min="4867" max="4867" width="15.85546875" customWidth="1"/>
    <col min="4868" max="4868" width="41.5703125" customWidth="1"/>
    <col min="4869" max="4869" width="13.85546875" customWidth="1"/>
    <col min="5121" max="5121" width="9.140625" customWidth="1"/>
    <col min="5122" max="5122" width="42.42578125" customWidth="1"/>
    <col min="5123" max="5123" width="15.85546875" customWidth="1"/>
    <col min="5124" max="5124" width="41.5703125" customWidth="1"/>
    <col min="5125" max="5125" width="13.85546875" customWidth="1"/>
    <col min="5377" max="5377" width="9.140625" customWidth="1"/>
    <col min="5378" max="5378" width="42.42578125" customWidth="1"/>
    <col min="5379" max="5379" width="15.85546875" customWidth="1"/>
    <col min="5380" max="5380" width="41.5703125" customWidth="1"/>
    <col min="5381" max="5381" width="13.85546875" customWidth="1"/>
    <col min="5633" max="5633" width="9.140625" customWidth="1"/>
    <col min="5634" max="5634" width="42.42578125" customWidth="1"/>
    <col min="5635" max="5635" width="15.85546875" customWidth="1"/>
    <col min="5636" max="5636" width="41.5703125" customWidth="1"/>
    <col min="5637" max="5637" width="13.85546875" customWidth="1"/>
    <col min="5889" max="5889" width="9.140625" customWidth="1"/>
    <col min="5890" max="5890" width="42.42578125" customWidth="1"/>
    <col min="5891" max="5891" width="15.85546875" customWidth="1"/>
    <col min="5892" max="5892" width="41.5703125" customWidth="1"/>
    <col min="5893" max="5893" width="13.85546875" customWidth="1"/>
    <col min="6145" max="6145" width="9.140625" customWidth="1"/>
    <col min="6146" max="6146" width="42.42578125" customWidth="1"/>
    <col min="6147" max="6147" width="15.85546875" customWidth="1"/>
    <col min="6148" max="6148" width="41.5703125" customWidth="1"/>
    <col min="6149" max="6149" width="13.85546875" customWidth="1"/>
    <col min="6401" max="6401" width="9.140625" customWidth="1"/>
    <col min="6402" max="6402" width="42.42578125" customWidth="1"/>
    <col min="6403" max="6403" width="15.85546875" customWidth="1"/>
    <col min="6404" max="6404" width="41.5703125" customWidth="1"/>
    <col min="6405" max="6405" width="13.85546875" customWidth="1"/>
    <col min="6657" max="6657" width="9.140625" customWidth="1"/>
    <col min="6658" max="6658" width="42.42578125" customWidth="1"/>
    <col min="6659" max="6659" width="15.85546875" customWidth="1"/>
    <col min="6660" max="6660" width="41.5703125" customWidth="1"/>
    <col min="6661" max="6661" width="13.85546875" customWidth="1"/>
    <col min="6913" max="6913" width="9.140625" customWidth="1"/>
    <col min="6914" max="6914" width="42.42578125" customWidth="1"/>
    <col min="6915" max="6915" width="15.85546875" customWidth="1"/>
    <col min="6916" max="6916" width="41.5703125" customWidth="1"/>
    <col min="6917" max="6917" width="13.85546875" customWidth="1"/>
    <col min="7169" max="7169" width="9.140625" customWidth="1"/>
    <col min="7170" max="7170" width="42.42578125" customWidth="1"/>
    <col min="7171" max="7171" width="15.85546875" customWidth="1"/>
    <col min="7172" max="7172" width="41.5703125" customWidth="1"/>
    <col min="7173" max="7173" width="13.85546875" customWidth="1"/>
    <col min="7425" max="7425" width="9.140625" customWidth="1"/>
    <col min="7426" max="7426" width="42.42578125" customWidth="1"/>
    <col min="7427" max="7427" width="15.85546875" customWidth="1"/>
    <col min="7428" max="7428" width="41.5703125" customWidth="1"/>
    <col min="7429" max="7429" width="13.85546875" customWidth="1"/>
    <col min="7681" max="7681" width="9.140625" customWidth="1"/>
    <col min="7682" max="7682" width="42.42578125" customWidth="1"/>
    <col min="7683" max="7683" width="15.85546875" customWidth="1"/>
    <col min="7684" max="7684" width="41.5703125" customWidth="1"/>
    <col min="7685" max="7685" width="13.85546875" customWidth="1"/>
    <col min="7937" max="7937" width="9.140625" customWidth="1"/>
    <col min="7938" max="7938" width="42.42578125" customWidth="1"/>
    <col min="7939" max="7939" width="15.85546875" customWidth="1"/>
    <col min="7940" max="7940" width="41.5703125" customWidth="1"/>
    <col min="7941" max="7941" width="13.85546875" customWidth="1"/>
    <col min="8193" max="8193" width="9.140625" customWidth="1"/>
    <col min="8194" max="8194" width="42.42578125" customWidth="1"/>
    <col min="8195" max="8195" width="15.85546875" customWidth="1"/>
    <col min="8196" max="8196" width="41.5703125" customWidth="1"/>
    <col min="8197" max="8197" width="13.85546875" customWidth="1"/>
    <col min="8449" max="8449" width="9.140625" customWidth="1"/>
    <col min="8450" max="8450" width="42.42578125" customWidth="1"/>
    <col min="8451" max="8451" width="15.85546875" customWidth="1"/>
    <col min="8452" max="8452" width="41.5703125" customWidth="1"/>
    <col min="8453" max="8453" width="13.85546875" customWidth="1"/>
    <col min="8705" max="8705" width="9.140625" customWidth="1"/>
    <col min="8706" max="8706" width="42.42578125" customWidth="1"/>
    <col min="8707" max="8707" width="15.85546875" customWidth="1"/>
    <col min="8708" max="8708" width="41.5703125" customWidth="1"/>
    <col min="8709" max="8709" width="13.85546875" customWidth="1"/>
    <col min="8961" max="8961" width="9.140625" customWidth="1"/>
    <col min="8962" max="8962" width="42.42578125" customWidth="1"/>
    <col min="8963" max="8963" width="15.85546875" customWidth="1"/>
    <col min="8964" max="8964" width="41.5703125" customWidth="1"/>
    <col min="8965" max="8965" width="13.85546875" customWidth="1"/>
    <col min="9217" max="9217" width="9.140625" customWidth="1"/>
    <col min="9218" max="9218" width="42.42578125" customWidth="1"/>
    <col min="9219" max="9219" width="15.85546875" customWidth="1"/>
    <col min="9220" max="9220" width="41.5703125" customWidth="1"/>
    <col min="9221" max="9221" width="13.85546875" customWidth="1"/>
    <col min="9473" max="9473" width="9.140625" customWidth="1"/>
    <col min="9474" max="9474" width="42.42578125" customWidth="1"/>
    <col min="9475" max="9475" width="15.85546875" customWidth="1"/>
    <col min="9476" max="9476" width="41.5703125" customWidth="1"/>
    <col min="9477" max="9477" width="13.85546875" customWidth="1"/>
    <col min="9729" max="9729" width="9.140625" customWidth="1"/>
    <col min="9730" max="9730" width="42.42578125" customWidth="1"/>
    <col min="9731" max="9731" width="15.85546875" customWidth="1"/>
    <col min="9732" max="9732" width="41.5703125" customWidth="1"/>
    <col min="9733" max="9733" width="13.85546875" customWidth="1"/>
    <col min="9985" max="9985" width="9.140625" customWidth="1"/>
    <col min="9986" max="9986" width="42.42578125" customWidth="1"/>
    <col min="9987" max="9987" width="15.85546875" customWidth="1"/>
    <col min="9988" max="9988" width="41.5703125" customWidth="1"/>
    <col min="9989" max="9989" width="13.85546875" customWidth="1"/>
    <col min="10241" max="10241" width="9.140625" customWidth="1"/>
    <col min="10242" max="10242" width="42.42578125" customWidth="1"/>
    <col min="10243" max="10243" width="15.85546875" customWidth="1"/>
    <col min="10244" max="10244" width="41.5703125" customWidth="1"/>
    <col min="10245" max="10245" width="13.85546875" customWidth="1"/>
    <col min="10497" max="10497" width="9.140625" customWidth="1"/>
    <col min="10498" max="10498" width="42.42578125" customWidth="1"/>
    <col min="10499" max="10499" width="15.85546875" customWidth="1"/>
    <col min="10500" max="10500" width="41.5703125" customWidth="1"/>
    <col min="10501" max="10501" width="13.85546875" customWidth="1"/>
    <col min="10753" max="10753" width="9.140625" customWidth="1"/>
    <col min="10754" max="10754" width="42.42578125" customWidth="1"/>
    <col min="10755" max="10755" width="15.85546875" customWidth="1"/>
    <col min="10756" max="10756" width="41.5703125" customWidth="1"/>
    <col min="10757" max="10757" width="13.85546875" customWidth="1"/>
    <col min="11009" max="11009" width="9.140625" customWidth="1"/>
    <col min="11010" max="11010" width="42.42578125" customWidth="1"/>
    <col min="11011" max="11011" width="15.85546875" customWidth="1"/>
    <col min="11012" max="11012" width="41.5703125" customWidth="1"/>
    <col min="11013" max="11013" width="13.85546875" customWidth="1"/>
    <col min="11265" max="11265" width="9.140625" customWidth="1"/>
    <col min="11266" max="11266" width="42.42578125" customWidth="1"/>
    <col min="11267" max="11267" width="15.85546875" customWidth="1"/>
    <col min="11268" max="11268" width="41.5703125" customWidth="1"/>
    <col min="11269" max="11269" width="13.85546875" customWidth="1"/>
    <col min="11521" max="11521" width="9.140625" customWidth="1"/>
    <col min="11522" max="11522" width="42.42578125" customWidth="1"/>
    <col min="11523" max="11523" width="15.85546875" customWidth="1"/>
    <col min="11524" max="11524" width="41.5703125" customWidth="1"/>
    <col min="11525" max="11525" width="13.85546875" customWidth="1"/>
    <col min="11777" max="11777" width="9.140625" customWidth="1"/>
    <col min="11778" max="11778" width="42.42578125" customWidth="1"/>
    <col min="11779" max="11779" width="15.85546875" customWidth="1"/>
    <col min="11780" max="11780" width="41.5703125" customWidth="1"/>
    <col min="11781" max="11781" width="13.85546875" customWidth="1"/>
    <col min="12033" max="12033" width="9.140625" customWidth="1"/>
    <col min="12034" max="12034" width="42.42578125" customWidth="1"/>
    <col min="12035" max="12035" width="15.85546875" customWidth="1"/>
    <col min="12036" max="12036" width="41.5703125" customWidth="1"/>
    <col min="12037" max="12037" width="13.85546875" customWidth="1"/>
    <col min="12289" max="12289" width="9.140625" customWidth="1"/>
    <col min="12290" max="12290" width="42.42578125" customWidth="1"/>
    <col min="12291" max="12291" width="15.85546875" customWidth="1"/>
    <col min="12292" max="12292" width="41.5703125" customWidth="1"/>
    <col min="12293" max="12293" width="13.85546875" customWidth="1"/>
    <col min="12545" max="12545" width="9.140625" customWidth="1"/>
    <col min="12546" max="12546" width="42.42578125" customWidth="1"/>
    <col min="12547" max="12547" width="15.85546875" customWidth="1"/>
    <col min="12548" max="12548" width="41.5703125" customWidth="1"/>
    <col min="12549" max="12549" width="13.85546875" customWidth="1"/>
    <col min="12801" max="12801" width="9.140625" customWidth="1"/>
    <col min="12802" max="12802" width="42.42578125" customWidth="1"/>
    <col min="12803" max="12803" width="15.85546875" customWidth="1"/>
    <col min="12804" max="12804" width="41.5703125" customWidth="1"/>
    <col min="12805" max="12805" width="13.85546875" customWidth="1"/>
    <col min="13057" max="13057" width="9.140625" customWidth="1"/>
    <col min="13058" max="13058" width="42.42578125" customWidth="1"/>
    <col min="13059" max="13059" width="15.85546875" customWidth="1"/>
    <col min="13060" max="13060" width="41.5703125" customWidth="1"/>
    <col min="13061" max="13061" width="13.85546875" customWidth="1"/>
    <col min="13313" max="13313" width="9.140625" customWidth="1"/>
    <col min="13314" max="13314" width="42.42578125" customWidth="1"/>
    <col min="13315" max="13315" width="15.85546875" customWidth="1"/>
    <col min="13316" max="13316" width="41.5703125" customWidth="1"/>
    <col min="13317" max="13317" width="13.85546875" customWidth="1"/>
    <col min="13569" max="13569" width="9.140625" customWidth="1"/>
    <col min="13570" max="13570" width="42.42578125" customWidth="1"/>
    <col min="13571" max="13571" width="15.85546875" customWidth="1"/>
    <col min="13572" max="13572" width="41.5703125" customWidth="1"/>
    <col min="13573" max="13573" width="13.85546875" customWidth="1"/>
    <col min="13825" max="13825" width="9.140625" customWidth="1"/>
    <col min="13826" max="13826" width="42.42578125" customWidth="1"/>
    <col min="13827" max="13827" width="15.85546875" customWidth="1"/>
    <col min="13828" max="13828" width="41.5703125" customWidth="1"/>
    <col min="13829" max="13829" width="13.85546875" customWidth="1"/>
    <col min="14081" max="14081" width="9.140625" customWidth="1"/>
    <col min="14082" max="14082" width="42.42578125" customWidth="1"/>
    <col min="14083" max="14083" width="15.85546875" customWidth="1"/>
    <col min="14084" max="14084" width="41.5703125" customWidth="1"/>
    <col min="14085" max="14085" width="13.85546875" customWidth="1"/>
    <col min="14337" max="14337" width="9.140625" customWidth="1"/>
    <col min="14338" max="14338" width="42.42578125" customWidth="1"/>
    <col min="14339" max="14339" width="15.85546875" customWidth="1"/>
    <col min="14340" max="14340" width="41.5703125" customWidth="1"/>
    <col min="14341" max="14341" width="13.85546875" customWidth="1"/>
    <col min="14593" max="14593" width="9.140625" customWidth="1"/>
    <col min="14594" max="14594" width="42.42578125" customWidth="1"/>
    <col min="14595" max="14595" width="15.85546875" customWidth="1"/>
    <col min="14596" max="14596" width="41.5703125" customWidth="1"/>
    <col min="14597" max="14597" width="13.85546875" customWidth="1"/>
    <col min="14849" max="14849" width="9.140625" customWidth="1"/>
    <col min="14850" max="14850" width="42.42578125" customWidth="1"/>
    <col min="14851" max="14851" width="15.85546875" customWidth="1"/>
    <col min="14852" max="14852" width="41.5703125" customWidth="1"/>
    <col min="14853" max="14853" width="13.85546875" customWidth="1"/>
    <col min="15105" max="15105" width="9.140625" customWidth="1"/>
    <col min="15106" max="15106" width="42.42578125" customWidth="1"/>
    <col min="15107" max="15107" width="15.85546875" customWidth="1"/>
    <col min="15108" max="15108" width="41.5703125" customWidth="1"/>
    <col min="15109" max="15109" width="13.85546875" customWidth="1"/>
    <col min="15361" max="15361" width="9.140625" customWidth="1"/>
    <col min="15362" max="15362" width="42.42578125" customWidth="1"/>
    <col min="15363" max="15363" width="15.85546875" customWidth="1"/>
    <col min="15364" max="15364" width="41.5703125" customWidth="1"/>
    <col min="15365" max="15365" width="13.85546875" customWidth="1"/>
    <col min="15617" max="15617" width="9.140625" customWidth="1"/>
    <col min="15618" max="15618" width="42.42578125" customWidth="1"/>
    <col min="15619" max="15619" width="15.85546875" customWidth="1"/>
    <col min="15620" max="15620" width="41.5703125" customWidth="1"/>
    <col min="15621" max="15621" width="13.85546875" customWidth="1"/>
    <col min="15873" max="15873" width="9.140625" customWidth="1"/>
    <col min="15874" max="15874" width="42.42578125" customWidth="1"/>
    <col min="15875" max="15875" width="15.85546875" customWidth="1"/>
    <col min="15876" max="15876" width="41.5703125" customWidth="1"/>
    <col min="15877" max="15877" width="13.85546875" customWidth="1"/>
    <col min="16129" max="16129" width="9.140625" customWidth="1"/>
    <col min="16130" max="16130" width="42.42578125" customWidth="1"/>
    <col min="16131" max="16131" width="15.85546875" customWidth="1"/>
    <col min="16132" max="16132" width="41.5703125" customWidth="1"/>
    <col min="16133" max="16133" width="13.85546875" customWidth="1"/>
  </cols>
  <sheetData>
    <row r="1" spans="1:5" ht="69" customHeight="1" thickBot="1">
      <c r="A1" s="240" t="s">
        <v>297</v>
      </c>
      <c r="B1" s="241"/>
      <c r="C1" s="241"/>
      <c r="D1" s="241"/>
      <c r="E1" s="242"/>
    </row>
    <row r="2" spans="1:5" ht="32.25" customHeight="1">
      <c r="A2" s="243" t="s">
        <v>0</v>
      </c>
      <c r="B2" s="245" t="s">
        <v>298</v>
      </c>
      <c r="C2" s="246"/>
      <c r="D2" s="245" t="s">
        <v>299</v>
      </c>
      <c r="E2" s="246"/>
    </row>
    <row r="3" spans="1:5" ht="34.5" customHeight="1">
      <c r="A3" s="244"/>
      <c r="B3" s="109" t="s">
        <v>1</v>
      </c>
      <c r="C3" s="110" t="s">
        <v>300</v>
      </c>
      <c r="D3" s="109" t="s">
        <v>1</v>
      </c>
      <c r="E3" s="110" t="s">
        <v>300</v>
      </c>
    </row>
    <row r="4" spans="1:5" ht="20.100000000000001" customHeight="1">
      <c r="A4" s="6" t="s">
        <v>8</v>
      </c>
      <c r="B4" s="3" t="s">
        <v>106</v>
      </c>
      <c r="C4" s="3">
        <v>17894</v>
      </c>
      <c r="D4" s="111" t="s">
        <v>301</v>
      </c>
      <c r="E4" s="3">
        <v>12410</v>
      </c>
    </row>
    <row r="5" spans="1:5" ht="29.25" customHeight="1">
      <c r="A5" s="6" t="s">
        <v>9</v>
      </c>
      <c r="B5" s="112" t="s">
        <v>107</v>
      </c>
      <c r="C5" s="3">
        <v>7044</v>
      </c>
      <c r="D5" s="111" t="s">
        <v>50</v>
      </c>
      <c r="E5" s="3">
        <v>2978</v>
      </c>
    </row>
    <row r="6" spans="1:5" ht="20.100000000000001" customHeight="1">
      <c r="A6" s="6" t="s">
        <v>10</v>
      </c>
      <c r="B6" s="112" t="s">
        <v>128</v>
      </c>
      <c r="C6" s="3">
        <v>9282</v>
      </c>
      <c r="D6" s="111" t="s">
        <v>6</v>
      </c>
      <c r="E6" s="3">
        <v>10435</v>
      </c>
    </row>
    <row r="7" spans="1:5" ht="20.100000000000001" customHeight="1">
      <c r="A7" s="6" t="s">
        <v>11</v>
      </c>
      <c r="B7" s="112" t="s">
        <v>41</v>
      </c>
      <c r="C7" s="3">
        <v>3372</v>
      </c>
      <c r="D7" s="111" t="s">
        <v>43</v>
      </c>
      <c r="E7" s="3">
        <v>4337</v>
      </c>
    </row>
    <row r="8" spans="1:5" ht="20.100000000000001" customHeight="1">
      <c r="A8" s="6" t="s">
        <v>12</v>
      </c>
      <c r="B8" s="112" t="s">
        <v>173</v>
      </c>
      <c r="C8" s="3"/>
      <c r="D8" s="111" t="s">
        <v>44</v>
      </c>
      <c r="E8" s="3">
        <v>5141</v>
      </c>
    </row>
    <row r="9" spans="1:5" ht="20.100000000000001" customHeight="1">
      <c r="A9" s="6" t="s">
        <v>23</v>
      </c>
      <c r="B9" s="3"/>
      <c r="C9" s="3"/>
      <c r="D9" s="3" t="s">
        <v>302</v>
      </c>
      <c r="E9" s="3">
        <v>0</v>
      </c>
    </row>
    <row r="10" spans="1:5" ht="20.100000000000001" customHeight="1">
      <c r="A10" s="6" t="s">
        <v>13</v>
      </c>
      <c r="B10" s="3"/>
      <c r="C10" s="3"/>
      <c r="D10" s="3"/>
      <c r="E10" s="3"/>
    </row>
    <row r="11" spans="1:5" ht="20.100000000000001" customHeight="1">
      <c r="A11" s="6" t="s">
        <v>14</v>
      </c>
      <c r="B11" s="3"/>
      <c r="C11" s="3"/>
      <c r="D11" s="3"/>
      <c r="E11" s="3"/>
    </row>
    <row r="12" spans="1:5" ht="20.100000000000001" customHeight="1">
      <c r="A12" s="113" t="s">
        <v>19</v>
      </c>
      <c r="B12" s="114" t="s">
        <v>303</v>
      </c>
      <c r="C12" s="3">
        <f>SUM(C4:C11)</f>
        <v>37592</v>
      </c>
      <c r="D12" s="114" t="s">
        <v>304</v>
      </c>
      <c r="E12" s="3">
        <f>SUM(E4:E11)-E9</f>
        <v>35301</v>
      </c>
    </row>
    <row r="13" spans="1:5" ht="20.100000000000001" customHeight="1">
      <c r="A13" s="6" t="s">
        <v>20</v>
      </c>
      <c r="B13" s="3" t="s">
        <v>305</v>
      </c>
      <c r="C13" s="3"/>
      <c r="D13" s="115" t="s">
        <v>69</v>
      </c>
      <c r="E13" s="3">
        <v>6669</v>
      </c>
    </row>
    <row r="14" spans="1:5" ht="20.100000000000001" customHeight="1">
      <c r="A14" s="6" t="s">
        <v>24</v>
      </c>
      <c r="B14" s="115" t="s">
        <v>306</v>
      </c>
      <c r="C14" s="3">
        <v>4285</v>
      </c>
      <c r="D14" s="115" t="s">
        <v>70</v>
      </c>
      <c r="E14" s="3"/>
    </row>
    <row r="15" spans="1:5" ht="20.100000000000001" customHeight="1">
      <c r="A15" s="6" t="s">
        <v>21</v>
      </c>
      <c r="B15" s="3" t="s">
        <v>307</v>
      </c>
      <c r="C15" s="3"/>
      <c r="D15" s="111"/>
      <c r="E15" s="3"/>
    </row>
    <row r="16" spans="1:5" ht="20.100000000000001" customHeight="1">
      <c r="A16" s="6" t="s">
        <v>25</v>
      </c>
      <c r="B16" s="116" t="s">
        <v>308</v>
      </c>
      <c r="C16" s="3">
        <v>612</v>
      </c>
      <c r="D16" s="3"/>
      <c r="E16" s="3"/>
    </row>
    <row r="17" spans="1:5" ht="20.100000000000001" customHeight="1">
      <c r="A17" s="6" t="s">
        <v>26</v>
      </c>
      <c r="B17" s="115" t="s">
        <v>309</v>
      </c>
      <c r="C17" s="3"/>
      <c r="D17" s="111"/>
      <c r="E17" s="3"/>
    </row>
    <row r="18" spans="1:5" ht="20.100000000000001" customHeight="1">
      <c r="A18" s="113" t="s">
        <v>27</v>
      </c>
      <c r="B18" s="117" t="s">
        <v>310</v>
      </c>
      <c r="C18" s="114">
        <f>SUM(C14:C17)</f>
        <v>4897</v>
      </c>
      <c r="D18" s="117" t="s">
        <v>311</v>
      </c>
      <c r="E18" s="114">
        <f>E13+E14</f>
        <v>6669</v>
      </c>
    </row>
    <row r="19" spans="1:5" ht="27.75" customHeight="1">
      <c r="A19" s="118" t="s">
        <v>28</v>
      </c>
      <c r="B19" s="119" t="s">
        <v>146</v>
      </c>
      <c r="C19" s="120">
        <f>SUM(C12+C18)</f>
        <v>42489</v>
      </c>
      <c r="D19" s="119" t="s">
        <v>7</v>
      </c>
      <c r="E19" s="120">
        <f>SUM(E18+E12)</f>
        <v>41970</v>
      </c>
    </row>
    <row r="20" spans="1:5" ht="20.100000000000001" customHeight="1">
      <c r="A20" s="6" t="s">
        <v>29</v>
      </c>
      <c r="B20" s="3" t="s">
        <v>312</v>
      </c>
      <c r="C20" s="3"/>
      <c r="D20" s="3" t="s">
        <v>313</v>
      </c>
      <c r="E20" s="3">
        <f>C19-E19</f>
        <v>519</v>
      </c>
    </row>
    <row r="21" spans="1:5" ht="20.100000000000001" customHeight="1" thickBot="1">
      <c r="A21" s="121" t="s">
        <v>30</v>
      </c>
      <c r="B21" s="122" t="s">
        <v>314</v>
      </c>
      <c r="C21" s="122"/>
      <c r="D21" s="122" t="s">
        <v>315</v>
      </c>
      <c r="E21" s="122"/>
    </row>
    <row r="22" spans="1:5" ht="62.25" customHeight="1" thickBot="1">
      <c r="A22" s="240" t="s">
        <v>316</v>
      </c>
      <c r="B22" s="241"/>
      <c r="C22" s="241"/>
      <c r="D22" s="241"/>
      <c r="E22" s="242"/>
    </row>
    <row r="23" spans="1:5" ht="35.25" customHeight="1">
      <c r="A23" s="243" t="s">
        <v>0</v>
      </c>
      <c r="B23" s="245" t="s">
        <v>298</v>
      </c>
      <c r="C23" s="246"/>
      <c r="D23" s="245" t="s">
        <v>299</v>
      </c>
      <c r="E23" s="246"/>
    </row>
    <row r="24" spans="1:5" ht="33" customHeight="1">
      <c r="A24" s="244"/>
      <c r="B24" s="109" t="s">
        <v>1</v>
      </c>
      <c r="C24" s="110" t="s">
        <v>300</v>
      </c>
      <c r="D24" s="109" t="s">
        <v>1</v>
      </c>
      <c r="E24" s="110" t="s">
        <v>300</v>
      </c>
    </row>
    <row r="25" spans="1:5" ht="20.100000000000001" customHeight="1">
      <c r="A25" s="6" t="s">
        <v>8</v>
      </c>
      <c r="B25" s="123" t="s">
        <v>108</v>
      </c>
      <c r="C25" s="3">
        <v>6435</v>
      </c>
      <c r="D25" s="111" t="s">
        <v>45</v>
      </c>
      <c r="E25" s="3">
        <v>2199</v>
      </c>
    </row>
    <row r="26" spans="1:5" ht="27" customHeight="1">
      <c r="A26" s="6" t="s">
        <v>9</v>
      </c>
      <c r="B26" s="123" t="s">
        <v>109</v>
      </c>
      <c r="C26" s="3"/>
      <c r="D26" s="111" t="s">
        <v>46</v>
      </c>
      <c r="E26" s="3">
        <v>239</v>
      </c>
    </row>
    <row r="27" spans="1:5" ht="20.100000000000001" customHeight="1">
      <c r="A27" s="6" t="s">
        <v>10</v>
      </c>
      <c r="B27" s="112" t="s">
        <v>127</v>
      </c>
      <c r="C27" s="3">
        <v>1536</v>
      </c>
      <c r="D27" s="111" t="s">
        <v>134</v>
      </c>
      <c r="E27" s="3">
        <v>0</v>
      </c>
    </row>
    <row r="28" spans="1:5" ht="20.100000000000001" customHeight="1">
      <c r="A28" s="6" t="s">
        <v>11</v>
      </c>
      <c r="B28" s="112" t="s">
        <v>174</v>
      </c>
      <c r="C28" s="3">
        <v>1366</v>
      </c>
      <c r="D28" s="3" t="s">
        <v>317</v>
      </c>
      <c r="E28" s="3"/>
    </row>
    <row r="29" spans="1:5" ht="20.100000000000001" customHeight="1">
      <c r="A29" s="6" t="s">
        <v>12</v>
      </c>
      <c r="B29" s="3"/>
      <c r="C29" s="3"/>
      <c r="D29" s="3"/>
      <c r="E29" s="3"/>
    </row>
    <row r="30" spans="1:5" ht="20.100000000000001" customHeight="1">
      <c r="A30" s="6" t="s">
        <v>23</v>
      </c>
      <c r="B30" s="3"/>
      <c r="C30" s="3"/>
      <c r="D30" s="3"/>
      <c r="E30" s="3"/>
    </row>
    <row r="31" spans="1:5" ht="20.100000000000001" customHeight="1">
      <c r="A31" s="6" t="s">
        <v>16</v>
      </c>
      <c r="B31" s="114" t="s">
        <v>303</v>
      </c>
      <c r="C31" s="3">
        <f>SUM(C25:C30)</f>
        <v>9337</v>
      </c>
      <c r="D31" s="114" t="s">
        <v>304</v>
      </c>
      <c r="E31" s="3">
        <f>SUM(E25:E30)</f>
        <v>2438</v>
      </c>
    </row>
    <row r="32" spans="1:5" ht="20.100000000000001" customHeight="1">
      <c r="A32" s="6" t="s">
        <v>17</v>
      </c>
      <c r="B32" s="3" t="s">
        <v>305</v>
      </c>
      <c r="C32" s="3"/>
      <c r="D32" s="115" t="s">
        <v>69</v>
      </c>
      <c r="E32" s="3"/>
    </row>
    <row r="33" spans="1:5" ht="20.100000000000001" customHeight="1">
      <c r="A33" s="6" t="s">
        <v>18</v>
      </c>
      <c r="B33" s="115" t="s">
        <v>306</v>
      </c>
      <c r="C33" s="3"/>
      <c r="D33" s="115" t="s">
        <v>70</v>
      </c>
      <c r="E33" s="3"/>
    </row>
    <row r="34" spans="1:5" ht="20.100000000000001" customHeight="1">
      <c r="A34" s="6" t="s">
        <v>19</v>
      </c>
      <c r="B34" s="3" t="s">
        <v>307</v>
      </c>
      <c r="C34" s="3"/>
      <c r="D34" s="111"/>
      <c r="E34" s="3"/>
    </row>
    <row r="35" spans="1:5" ht="20.100000000000001" customHeight="1">
      <c r="A35" s="6" t="s">
        <v>20</v>
      </c>
      <c r="B35" s="116" t="s">
        <v>308</v>
      </c>
      <c r="C35" s="3"/>
      <c r="D35" s="3"/>
      <c r="E35" s="3"/>
    </row>
    <row r="36" spans="1:5" ht="20.100000000000001" customHeight="1">
      <c r="A36" s="6" t="s">
        <v>24</v>
      </c>
      <c r="B36" s="115" t="s">
        <v>309</v>
      </c>
      <c r="C36" s="3"/>
      <c r="D36" s="111"/>
      <c r="E36" s="3"/>
    </row>
    <row r="37" spans="1:5" ht="20.100000000000001" customHeight="1">
      <c r="A37" s="6" t="s">
        <v>21</v>
      </c>
      <c r="B37" s="117" t="s">
        <v>310</v>
      </c>
      <c r="C37" s="3">
        <f>SUM(C31+C33)</f>
        <v>9337</v>
      </c>
      <c r="D37" s="117" t="s">
        <v>311</v>
      </c>
      <c r="E37" s="3">
        <f>E32+E33</f>
        <v>0</v>
      </c>
    </row>
    <row r="38" spans="1:5" ht="24" customHeight="1">
      <c r="A38" s="124" t="s">
        <v>25</v>
      </c>
      <c r="B38" s="119" t="s">
        <v>146</v>
      </c>
      <c r="C38" s="125">
        <f>SUM(C37)</f>
        <v>9337</v>
      </c>
      <c r="D38" s="119" t="s">
        <v>7</v>
      </c>
      <c r="E38" s="126">
        <f>SUM(E31+E37)</f>
        <v>2438</v>
      </c>
    </row>
    <row r="39" spans="1:5" ht="20.100000000000001" customHeight="1">
      <c r="A39" s="124" t="s">
        <v>26</v>
      </c>
      <c r="B39" s="3" t="s">
        <v>312</v>
      </c>
      <c r="C39" s="127" t="s">
        <v>318</v>
      </c>
      <c r="D39" s="3" t="s">
        <v>313</v>
      </c>
      <c r="E39" s="127">
        <f>C38-E38</f>
        <v>6899</v>
      </c>
    </row>
    <row r="40" spans="1:5" ht="20.100000000000001" customHeight="1">
      <c r="A40" s="124" t="s">
        <v>27</v>
      </c>
      <c r="B40" s="3" t="s">
        <v>314</v>
      </c>
      <c r="C40" s="127"/>
      <c r="D40" s="3" t="s">
        <v>315</v>
      </c>
      <c r="E40" s="127"/>
    </row>
  </sheetData>
  <mergeCells count="8">
    <mergeCell ref="A23:A24"/>
    <mergeCell ref="B23:C23"/>
    <mergeCell ref="D23:E23"/>
    <mergeCell ref="A1:E1"/>
    <mergeCell ref="A2:A3"/>
    <mergeCell ref="B2:C2"/>
    <mergeCell ref="D2:E2"/>
    <mergeCell ref="A22:E22"/>
  </mergeCells>
  <pageMargins left="0.7" right="0.7" top="0.75" bottom="0.75" header="0.3" footer="0.3"/>
  <pageSetup paperSize="9" scale="70" orientation="portrait" verticalDpi="0" r:id="rId1"/>
  <headerFooter>
    <oddHeader>&amp;C&amp;"Times New Roman,Normál"7/2015. (V.28. ) rend.
&amp;"Times New Roman,Félkövér"TORNYISZENTMIKLÓS KÖZSÉGI ÖNKORMÁNYZAT 2014. ÉVI MŰKÖDÉSI ÉS FELHALMOZÁSI 
BEVÉTELEINEK ÉS  KIADÁSAINAK MÉRLEGE
adatok ezer Ft-ban !&amp;R&amp;"Times New Roman,Normál"8.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view="pageLayout" zoomScaleNormal="100" workbookViewId="0">
      <selection activeCell="C32" sqref="C32"/>
    </sheetView>
  </sheetViews>
  <sheetFormatPr defaultRowHeight="12.75"/>
  <cols>
    <col min="1" max="1" width="61.7109375" customWidth="1"/>
    <col min="2" max="2" width="6" customWidth="1"/>
    <col min="3" max="3" width="7.42578125" customWidth="1"/>
    <col min="4" max="4" width="9.28515625" customWidth="1"/>
    <col min="5" max="5" width="13.42578125" style="262" customWidth="1"/>
    <col min="257" max="257" width="61.7109375" customWidth="1"/>
    <col min="258" max="258" width="9.85546875" customWidth="1"/>
    <col min="260" max="260" width="11.28515625" customWidth="1"/>
    <col min="261" max="261" width="13.42578125" customWidth="1"/>
    <col min="513" max="513" width="61.7109375" customWidth="1"/>
    <col min="514" max="514" width="9.85546875" customWidth="1"/>
    <col min="516" max="516" width="11.28515625" customWidth="1"/>
    <col min="517" max="517" width="13.42578125" customWidth="1"/>
    <col min="769" max="769" width="61.7109375" customWidth="1"/>
    <col min="770" max="770" width="9.85546875" customWidth="1"/>
    <col min="772" max="772" width="11.28515625" customWidth="1"/>
    <col min="773" max="773" width="13.42578125" customWidth="1"/>
    <col min="1025" max="1025" width="61.7109375" customWidth="1"/>
    <col min="1026" max="1026" width="9.85546875" customWidth="1"/>
    <col min="1028" max="1028" width="11.28515625" customWidth="1"/>
    <col min="1029" max="1029" width="13.42578125" customWidth="1"/>
    <col min="1281" max="1281" width="61.7109375" customWidth="1"/>
    <col min="1282" max="1282" width="9.85546875" customWidth="1"/>
    <col min="1284" max="1284" width="11.28515625" customWidth="1"/>
    <col min="1285" max="1285" width="13.42578125" customWidth="1"/>
    <col min="1537" max="1537" width="61.7109375" customWidth="1"/>
    <col min="1538" max="1538" width="9.85546875" customWidth="1"/>
    <col min="1540" max="1540" width="11.28515625" customWidth="1"/>
    <col min="1541" max="1541" width="13.42578125" customWidth="1"/>
    <col min="1793" max="1793" width="61.7109375" customWidth="1"/>
    <col min="1794" max="1794" width="9.85546875" customWidth="1"/>
    <col min="1796" max="1796" width="11.28515625" customWidth="1"/>
    <col min="1797" max="1797" width="13.42578125" customWidth="1"/>
    <col min="2049" max="2049" width="61.7109375" customWidth="1"/>
    <col min="2050" max="2050" width="9.85546875" customWidth="1"/>
    <col min="2052" max="2052" width="11.28515625" customWidth="1"/>
    <col min="2053" max="2053" width="13.42578125" customWidth="1"/>
    <col min="2305" max="2305" width="61.7109375" customWidth="1"/>
    <col min="2306" max="2306" width="9.85546875" customWidth="1"/>
    <col min="2308" max="2308" width="11.28515625" customWidth="1"/>
    <col min="2309" max="2309" width="13.42578125" customWidth="1"/>
    <col min="2561" max="2561" width="61.7109375" customWidth="1"/>
    <col min="2562" max="2562" width="9.85546875" customWidth="1"/>
    <col min="2564" max="2564" width="11.28515625" customWidth="1"/>
    <col min="2565" max="2565" width="13.42578125" customWidth="1"/>
    <col min="2817" max="2817" width="61.7109375" customWidth="1"/>
    <col min="2818" max="2818" width="9.85546875" customWidth="1"/>
    <col min="2820" max="2820" width="11.28515625" customWidth="1"/>
    <col min="2821" max="2821" width="13.42578125" customWidth="1"/>
    <col min="3073" max="3073" width="61.7109375" customWidth="1"/>
    <col min="3074" max="3074" width="9.85546875" customWidth="1"/>
    <col min="3076" max="3076" width="11.28515625" customWidth="1"/>
    <col min="3077" max="3077" width="13.42578125" customWidth="1"/>
    <col min="3329" max="3329" width="61.7109375" customWidth="1"/>
    <col min="3330" max="3330" width="9.85546875" customWidth="1"/>
    <col min="3332" max="3332" width="11.28515625" customWidth="1"/>
    <col min="3333" max="3333" width="13.42578125" customWidth="1"/>
    <col min="3585" max="3585" width="61.7109375" customWidth="1"/>
    <col min="3586" max="3586" width="9.85546875" customWidth="1"/>
    <col min="3588" max="3588" width="11.28515625" customWidth="1"/>
    <col min="3589" max="3589" width="13.42578125" customWidth="1"/>
    <col min="3841" max="3841" width="61.7109375" customWidth="1"/>
    <col min="3842" max="3842" width="9.85546875" customWidth="1"/>
    <col min="3844" max="3844" width="11.28515625" customWidth="1"/>
    <col min="3845" max="3845" width="13.42578125" customWidth="1"/>
    <col min="4097" max="4097" width="61.7109375" customWidth="1"/>
    <col min="4098" max="4098" width="9.85546875" customWidth="1"/>
    <col min="4100" max="4100" width="11.28515625" customWidth="1"/>
    <col min="4101" max="4101" width="13.42578125" customWidth="1"/>
    <col min="4353" max="4353" width="61.7109375" customWidth="1"/>
    <col min="4354" max="4354" width="9.85546875" customWidth="1"/>
    <col min="4356" max="4356" width="11.28515625" customWidth="1"/>
    <col min="4357" max="4357" width="13.42578125" customWidth="1"/>
    <col min="4609" max="4609" width="61.7109375" customWidth="1"/>
    <col min="4610" max="4610" width="9.85546875" customWidth="1"/>
    <col min="4612" max="4612" width="11.28515625" customWidth="1"/>
    <col min="4613" max="4613" width="13.42578125" customWidth="1"/>
    <col min="4865" max="4865" width="61.7109375" customWidth="1"/>
    <col min="4866" max="4866" width="9.85546875" customWidth="1"/>
    <col min="4868" max="4868" width="11.28515625" customWidth="1"/>
    <col min="4869" max="4869" width="13.42578125" customWidth="1"/>
    <col min="5121" max="5121" width="61.7109375" customWidth="1"/>
    <col min="5122" max="5122" width="9.85546875" customWidth="1"/>
    <col min="5124" max="5124" width="11.28515625" customWidth="1"/>
    <col min="5125" max="5125" width="13.42578125" customWidth="1"/>
    <col min="5377" max="5377" width="61.7109375" customWidth="1"/>
    <col min="5378" max="5378" width="9.85546875" customWidth="1"/>
    <col min="5380" max="5380" width="11.28515625" customWidth="1"/>
    <col min="5381" max="5381" width="13.42578125" customWidth="1"/>
    <col min="5633" max="5633" width="61.7109375" customWidth="1"/>
    <col min="5634" max="5634" width="9.85546875" customWidth="1"/>
    <col min="5636" max="5636" width="11.28515625" customWidth="1"/>
    <col min="5637" max="5637" width="13.42578125" customWidth="1"/>
    <col min="5889" max="5889" width="61.7109375" customWidth="1"/>
    <col min="5890" max="5890" width="9.85546875" customWidth="1"/>
    <col min="5892" max="5892" width="11.28515625" customWidth="1"/>
    <col min="5893" max="5893" width="13.42578125" customWidth="1"/>
    <col min="6145" max="6145" width="61.7109375" customWidth="1"/>
    <col min="6146" max="6146" width="9.85546875" customWidth="1"/>
    <col min="6148" max="6148" width="11.28515625" customWidth="1"/>
    <col min="6149" max="6149" width="13.42578125" customWidth="1"/>
    <col min="6401" max="6401" width="61.7109375" customWidth="1"/>
    <col min="6402" max="6402" width="9.85546875" customWidth="1"/>
    <col min="6404" max="6404" width="11.28515625" customWidth="1"/>
    <col min="6405" max="6405" width="13.42578125" customWidth="1"/>
    <col min="6657" max="6657" width="61.7109375" customWidth="1"/>
    <col min="6658" max="6658" width="9.85546875" customWidth="1"/>
    <col min="6660" max="6660" width="11.28515625" customWidth="1"/>
    <col min="6661" max="6661" width="13.42578125" customWidth="1"/>
    <col min="6913" max="6913" width="61.7109375" customWidth="1"/>
    <col min="6914" max="6914" width="9.85546875" customWidth="1"/>
    <col min="6916" max="6916" width="11.28515625" customWidth="1"/>
    <col min="6917" max="6917" width="13.42578125" customWidth="1"/>
    <col min="7169" max="7169" width="61.7109375" customWidth="1"/>
    <col min="7170" max="7170" width="9.85546875" customWidth="1"/>
    <col min="7172" max="7172" width="11.28515625" customWidth="1"/>
    <col min="7173" max="7173" width="13.42578125" customWidth="1"/>
    <col min="7425" max="7425" width="61.7109375" customWidth="1"/>
    <col min="7426" max="7426" width="9.85546875" customWidth="1"/>
    <col min="7428" max="7428" width="11.28515625" customWidth="1"/>
    <col min="7429" max="7429" width="13.42578125" customWidth="1"/>
    <col min="7681" max="7681" width="61.7109375" customWidth="1"/>
    <col min="7682" max="7682" width="9.85546875" customWidth="1"/>
    <col min="7684" max="7684" width="11.28515625" customWidth="1"/>
    <col min="7685" max="7685" width="13.42578125" customWidth="1"/>
    <col min="7937" max="7937" width="61.7109375" customWidth="1"/>
    <col min="7938" max="7938" width="9.85546875" customWidth="1"/>
    <col min="7940" max="7940" width="11.28515625" customWidth="1"/>
    <col min="7941" max="7941" width="13.42578125" customWidth="1"/>
    <col min="8193" max="8193" width="61.7109375" customWidth="1"/>
    <col min="8194" max="8194" width="9.85546875" customWidth="1"/>
    <col min="8196" max="8196" width="11.28515625" customWidth="1"/>
    <col min="8197" max="8197" width="13.42578125" customWidth="1"/>
    <col min="8449" max="8449" width="61.7109375" customWidth="1"/>
    <col min="8450" max="8450" width="9.85546875" customWidth="1"/>
    <col min="8452" max="8452" width="11.28515625" customWidth="1"/>
    <col min="8453" max="8453" width="13.42578125" customWidth="1"/>
    <col min="8705" max="8705" width="61.7109375" customWidth="1"/>
    <col min="8706" max="8706" width="9.85546875" customWidth="1"/>
    <col min="8708" max="8708" width="11.28515625" customWidth="1"/>
    <col min="8709" max="8709" width="13.42578125" customWidth="1"/>
    <col min="8961" max="8961" width="61.7109375" customWidth="1"/>
    <col min="8962" max="8962" width="9.85546875" customWidth="1"/>
    <col min="8964" max="8964" width="11.28515625" customWidth="1"/>
    <col min="8965" max="8965" width="13.42578125" customWidth="1"/>
    <col min="9217" max="9217" width="61.7109375" customWidth="1"/>
    <col min="9218" max="9218" width="9.85546875" customWidth="1"/>
    <col min="9220" max="9220" width="11.28515625" customWidth="1"/>
    <col min="9221" max="9221" width="13.42578125" customWidth="1"/>
    <col min="9473" max="9473" width="61.7109375" customWidth="1"/>
    <col min="9474" max="9474" width="9.85546875" customWidth="1"/>
    <col min="9476" max="9476" width="11.28515625" customWidth="1"/>
    <col min="9477" max="9477" width="13.42578125" customWidth="1"/>
    <col min="9729" max="9729" width="61.7109375" customWidth="1"/>
    <col min="9730" max="9730" width="9.85546875" customWidth="1"/>
    <col min="9732" max="9732" width="11.28515625" customWidth="1"/>
    <col min="9733" max="9733" width="13.42578125" customWidth="1"/>
    <col min="9985" max="9985" width="61.7109375" customWidth="1"/>
    <col min="9986" max="9986" width="9.85546875" customWidth="1"/>
    <col min="9988" max="9988" width="11.28515625" customWidth="1"/>
    <col min="9989" max="9989" width="13.42578125" customWidth="1"/>
    <col min="10241" max="10241" width="61.7109375" customWidth="1"/>
    <col min="10242" max="10242" width="9.85546875" customWidth="1"/>
    <col min="10244" max="10244" width="11.28515625" customWidth="1"/>
    <col min="10245" max="10245" width="13.42578125" customWidth="1"/>
    <col min="10497" max="10497" width="61.7109375" customWidth="1"/>
    <col min="10498" max="10498" width="9.85546875" customWidth="1"/>
    <col min="10500" max="10500" width="11.28515625" customWidth="1"/>
    <col min="10501" max="10501" width="13.42578125" customWidth="1"/>
    <col min="10753" max="10753" width="61.7109375" customWidth="1"/>
    <col min="10754" max="10754" width="9.85546875" customWidth="1"/>
    <col min="10756" max="10756" width="11.28515625" customWidth="1"/>
    <col min="10757" max="10757" width="13.42578125" customWidth="1"/>
    <col min="11009" max="11009" width="61.7109375" customWidth="1"/>
    <col min="11010" max="11010" width="9.85546875" customWidth="1"/>
    <col min="11012" max="11012" width="11.28515625" customWidth="1"/>
    <col min="11013" max="11013" width="13.42578125" customWidth="1"/>
    <col min="11265" max="11265" width="61.7109375" customWidth="1"/>
    <col min="11266" max="11266" width="9.85546875" customWidth="1"/>
    <col min="11268" max="11268" width="11.28515625" customWidth="1"/>
    <col min="11269" max="11269" width="13.42578125" customWidth="1"/>
    <col min="11521" max="11521" width="61.7109375" customWidth="1"/>
    <col min="11522" max="11522" width="9.85546875" customWidth="1"/>
    <col min="11524" max="11524" width="11.28515625" customWidth="1"/>
    <col min="11525" max="11525" width="13.42578125" customWidth="1"/>
    <col min="11777" max="11777" width="61.7109375" customWidth="1"/>
    <col min="11778" max="11778" width="9.85546875" customWidth="1"/>
    <col min="11780" max="11780" width="11.28515625" customWidth="1"/>
    <col min="11781" max="11781" width="13.42578125" customWidth="1"/>
    <col min="12033" max="12033" width="61.7109375" customWidth="1"/>
    <col min="12034" max="12034" width="9.85546875" customWidth="1"/>
    <col min="12036" max="12036" width="11.28515625" customWidth="1"/>
    <col min="12037" max="12037" width="13.42578125" customWidth="1"/>
    <col min="12289" max="12289" width="61.7109375" customWidth="1"/>
    <col min="12290" max="12290" width="9.85546875" customWidth="1"/>
    <col min="12292" max="12292" width="11.28515625" customWidth="1"/>
    <col min="12293" max="12293" width="13.42578125" customWidth="1"/>
    <col min="12545" max="12545" width="61.7109375" customWidth="1"/>
    <col min="12546" max="12546" width="9.85546875" customWidth="1"/>
    <col min="12548" max="12548" width="11.28515625" customWidth="1"/>
    <col min="12549" max="12549" width="13.42578125" customWidth="1"/>
    <col min="12801" max="12801" width="61.7109375" customWidth="1"/>
    <col min="12802" max="12802" width="9.85546875" customWidth="1"/>
    <col min="12804" max="12804" width="11.28515625" customWidth="1"/>
    <col min="12805" max="12805" width="13.42578125" customWidth="1"/>
    <col min="13057" max="13057" width="61.7109375" customWidth="1"/>
    <col min="13058" max="13058" width="9.85546875" customWidth="1"/>
    <col min="13060" max="13060" width="11.28515625" customWidth="1"/>
    <col min="13061" max="13061" width="13.42578125" customWidth="1"/>
    <col min="13313" max="13313" width="61.7109375" customWidth="1"/>
    <col min="13314" max="13314" width="9.85546875" customWidth="1"/>
    <col min="13316" max="13316" width="11.28515625" customWidth="1"/>
    <col min="13317" max="13317" width="13.42578125" customWidth="1"/>
    <col min="13569" max="13569" width="61.7109375" customWidth="1"/>
    <col min="13570" max="13570" width="9.85546875" customWidth="1"/>
    <col min="13572" max="13572" width="11.28515625" customWidth="1"/>
    <col min="13573" max="13573" width="13.42578125" customWidth="1"/>
    <col min="13825" max="13825" width="61.7109375" customWidth="1"/>
    <col min="13826" max="13826" width="9.85546875" customWidth="1"/>
    <col min="13828" max="13828" width="11.28515625" customWidth="1"/>
    <col min="13829" max="13829" width="13.42578125" customWidth="1"/>
    <col min="14081" max="14081" width="61.7109375" customWidth="1"/>
    <col min="14082" max="14082" width="9.85546875" customWidth="1"/>
    <col min="14084" max="14084" width="11.28515625" customWidth="1"/>
    <col min="14085" max="14085" width="13.42578125" customWidth="1"/>
    <col min="14337" max="14337" width="61.7109375" customWidth="1"/>
    <col min="14338" max="14338" width="9.85546875" customWidth="1"/>
    <col min="14340" max="14340" width="11.28515625" customWidth="1"/>
    <col min="14341" max="14341" width="13.42578125" customWidth="1"/>
    <col min="14593" max="14593" width="61.7109375" customWidth="1"/>
    <col min="14594" max="14594" width="9.85546875" customWidth="1"/>
    <col min="14596" max="14596" width="11.28515625" customWidth="1"/>
    <col min="14597" max="14597" width="13.42578125" customWidth="1"/>
    <col min="14849" max="14849" width="61.7109375" customWidth="1"/>
    <col min="14850" max="14850" width="9.85546875" customWidth="1"/>
    <col min="14852" max="14852" width="11.28515625" customWidth="1"/>
    <col min="14853" max="14853" width="13.42578125" customWidth="1"/>
    <col min="15105" max="15105" width="61.7109375" customWidth="1"/>
    <col min="15106" max="15106" width="9.85546875" customWidth="1"/>
    <col min="15108" max="15108" width="11.28515625" customWidth="1"/>
    <col min="15109" max="15109" width="13.42578125" customWidth="1"/>
    <col min="15361" max="15361" width="61.7109375" customWidth="1"/>
    <col min="15362" max="15362" width="9.85546875" customWidth="1"/>
    <col min="15364" max="15364" width="11.28515625" customWidth="1"/>
    <col min="15365" max="15365" width="13.42578125" customWidth="1"/>
    <col min="15617" max="15617" width="61.7109375" customWidth="1"/>
    <col min="15618" max="15618" width="9.85546875" customWidth="1"/>
    <col min="15620" max="15620" width="11.28515625" customWidth="1"/>
    <col min="15621" max="15621" width="13.42578125" customWidth="1"/>
    <col min="15873" max="15873" width="61.7109375" customWidth="1"/>
    <col min="15874" max="15874" width="9.85546875" customWidth="1"/>
    <col min="15876" max="15876" width="11.28515625" customWidth="1"/>
    <col min="15877" max="15877" width="13.42578125" customWidth="1"/>
    <col min="16129" max="16129" width="61.7109375" customWidth="1"/>
    <col min="16130" max="16130" width="9.85546875" customWidth="1"/>
    <col min="16132" max="16132" width="11.28515625" customWidth="1"/>
    <col min="16133" max="16133" width="13.42578125" customWidth="1"/>
  </cols>
  <sheetData>
    <row r="1" spans="1:6" ht="20.100000000000001" customHeight="1">
      <c r="A1" s="254" t="s">
        <v>319</v>
      </c>
      <c r="B1" s="255" t="s">
        <v>320</v>
      </c>
      <c r="C1" s="255"/>
      <c r="D1" s="255"/>
      <c r="E1" s="255"/>
      <c r="F1" s="255"/>
    </row>
    <row r="2" spans="1:6" ht="41.45" customHeight="1" thickBot="1">
      <c r="A2" s="247"/>
      <c r="B2" s="128" t="s">
        <v>321</v>
      </c>
      <c r="C2" s="129" t="s">
        <v>322</v>
      </c>
      <c r="D2" s="129" t="s">
        <v>323</v>
      </c>
      <c r="E2" s="256" t="s">
        <v>324</v>
      </c>
      <c r="F2" s="261" t="s">
        <v>465</v>
      </c>
    </row>
    <row r="3" spans="1:6" ht="20.100000000000001" customHeight="1">
      <c r="A3" s="130" t="s">
        <v>325</v>
      </c>
      <c r="B3" s="131"/>
      <c r="C3" s="131"/>
      <c r="D3" s="131"/>
      <c r="E3" s="258">
        <f>E5+E10+E11</f>
        <v>9832649</v>
      </c>
      <c r="F3" s="127"/>
    </row>
    <row r="4" spans="1:6" ht="20.100000000000001" customHeight="1">
      <c r="A4" s="132" t="s">
        <v>326</v>
      </c>
      <c r="B4" s="133"/>
      <c r="C4" s="131"/>
      <c r="D4" s="131"/>
      <c r="E4" s="257" t="s">
        <v>327</v>
      </c>
      <c r="F4" s="127"/>
    </row>
    <row r="5" spans="1:6" ht="20.100000000000001" customHeight="1">
      <c r="A5" s="132" t="s">
        <v>328</v>
      </c>
      <c r="B5" s="131"/>
      <c r="C5" s="131"/>
      <c r="D5" s="131"/>
      <c r="E5" s="257">
        <f>E6+E7+E8+E9</f>
        <v>5832649</v>
      </c>
      <c r="F5" s="127"/>
    </row>
    <row r="6" spans="1:6" ht="20.100000000000001" customHeight="1">
      <c r="A6" s="132" t="s">
        <v>329</v>
      </c>
      <c r="B6" s="131"/>
      <c r="C6" s="133"/>
      <c r="D6" s="131"/>
      <c r="E6" s="257">
        <v>2296900</v>
      </c>
      <c r="F6" s="127"/>
    </row>
    <row r="7" spans="1:6" ht="20.100000000000001" customHeight="1">
      <c r="A7" s="132" t="s">
        <v>330</v>
      </c>
      <c r="B7" s="131"/>
      <c r="C7" s="131"/>
      <c r="D7" s="131"/>
      <c r="E7" s="257">
        <v>2322240</v>
      </c>
      <c r="F7" s="127"/>
    </row>
    <row r="8" spans="1:6" ht="20.100000000000001" customHeight="1">
      <c r="A8" s="132" t="s">
        <v>331</v>
      </c>
      <c r="B8" s="131"/>
      <c r="C8" s="131"/>
      <c r="D8" s="131"/>
      <c r="E8" s="257">
        <v>409929</v>
      </c>
      <c r="F8" s="127"/>
    </row>
    <row r="9" spans="1:6" ht="20.100000000000001" customHeight="1">
      <c r="A9" s="132" t="s">
        <v>332</v>
      </c>
      <c r="B9" s="131"/>
      <c r="C9" s="131"/>
      <c r="D9" s="131"/>
      <c r="E9" s="257">
        <v>803580</v>
      </c>
      <c r="F9" s="127"/>
    </row>
    <row r="10" spans="1:6" ht="20.100000000000001" customHeight="1">
      <c r="A10" s="132" t="s">
        <v>333</v>
      </c>
      <c r="B10" s="131"/>
      <c r="C10" s="131"/>
      <c r="D10" s="131"/>
      <c r="E10" s="257"/>
      <c r="F10" s="127"/>
    </row>
    <row r="11" spans="1:6" ht="20.100000000000001" customHeight="1">
      <c r="A11" s="132" t="s">
        <v>334</v>
      </c>
      <c r="B11" s="131">
        <v>602</v>
      </c>
      <c r="C11" s="131"/>
      <c r="D11" s="131"/>
      <c r="E11" s="257">
        <v>4000000</v>
      </c>
      <c r="F11" s="127"/>
    </row>
    <row r="12" spans="1:6" ht="30.75" customHeight="1">
      <c r="A12" s="134" t="s">
        <v>335</v>
      </c>
      <c r="B12" s="131"/>
      <c r="C12" s="131"/>
      <c r="D12" s="131"/>
      <c r="E12" s="258">
        <f>E13+E14+E15+E16</f>
        <v>5890025</v>
      </c>
      <c r="F12" s="127"/>
    </row>
    <row r="13" spans="1:6" ht="20.100000000000001" customHeight="1">
      <c r="A13" s="132" t="s">
        <v>336</v>
      </c>
      <c r="B13" s="131"/>
      <c r="C13" s="131"/>
      <c r="D13" s="131"/>
      <c r="E13" s="257">
        <v>2720486</v>
      </c>
      <c r="F13" s="127"/>
    </row>
    <row r="14" spans="1:6" ht="20.100000000000001" customHeight="1">
      <c r="A14" s="132" t="s">
        <v>337</v>
      </c>
      <c r="B14" s="131"/>
      <c r="C14" s="131"/>
      <c r="D14" s="131"/>
      <c r="E14" s="257">
        <v>1681779</v>
      </c>
      <c r="F14" s="127"/>
    </row>
    <row r="15" spans="1:6" ht="20.100000000000001" customHeight="1">
      <c r="A15" s="132" t="s">
        <v>338</v>
      </c>
      <c r="B15" s="131"/>
      <c r="C15" s="131"/>
      <c r="D15" s="131"/>
      <c r="E15" s="257">
        <v>885760</v>
      </c>
      <c r="F15" s="127">
        <v>110720</v>
      </c>
    </row>
    <row r="16" spans="1:6" ht="20.100000000000001" customHeight="1">
      <c r="A16" s="132" t="s">
        <v>339</v>
      </c>
      <c r="B16" s="131"/>
      <c r="C16" s="131"/>
      <c r="D16" s="131"/>
      <c r="E16" s="257">
        <v>602000</v>
      </c>
      <c r="F16" s="127"/>
    </row>
    <row r="17" spans="1:6" ht="20.100000000000001" customHeight="1">
      <c r="A17" s="134" t="s">
        <v>340</v>
      </c>
      <c r="B17" s="135"/>
      <c r="C17" s="131"/>
      <c r="D17" s="136"/>
      <c r="E17" s="258">
        <f>E18</f>
        <v>686280</v>
      </c>
      <c r="F17" s="127"/>
    </row>
    <row r="18" spans="1:6" ht="34.5" customHeight="1">
      <c r="A18" s="137" t="s">
        <v>341</v>
      </c>
      <c r="B18" s="135">
        <v>602</v>
      </c>
      <c r="C18" s="131"/>
      <c r="D18" s="136">
        <v>1140</v>
      </c>
      <c r="E18" s="257">
        <f>B18*D18</f>
        <v>686280</v>
      </c>
      <c r="F18" s="127"/>
    </row>
    <row r="19" spans="1:6" ht="20.100000000000001" customHeight="1">
      <c r="A19" s="134" t="s">
        <v>342</v>
      </c>
      <c r="B19" s="135"/>
      <c r="C19" s="131"/>
      <c r="D19" s="136"/>
      <c r="E19" s="258">
        <f>E20+E21+E22+E23</f>
        <v>228018</v>
      </c>
      <c r="F19" s="127"/>
    </row>
    <row r="20" spans="1:6" ht="20.100000000000001" customHeight="1">
      <c r="A20" s="137" t="s">
        <v>343</v>
      </c>
      <c r="B20" s="135">
        <v>8</v>
      </c>
      <c r="C20" s="131"/>
      <c r="D20" s="136">
        <v>2571</v>
      </c>
      <c r="E20" s="257">
        <v>20564</v>
      </c>
      <c r="F20" s="127"/>
    </row>
    <row r="21" spans="1:6" ht="20.100000000000001" customHeight="1">
      <c r="A21" s="137" t="s">
        <v>344</v>
      </c>
      <c r="B21" s="135"/>
      <c r="C21" s="131"/>
      <c r="D21" s="136"/>
      <c r="E21" s="257">
        <v>159052</v>
      </c>
      <c r="F21" s="127"/>
    </row>
    <row r="22" spans="1:6" ht="20.100000000000001" customHeight="1">
      <c r="A22" s="137" t="s">
        <v>461</v>
      </c>
      <c r="B22" s="135"/>
      <c r="C22" s="131"/>
      <c r="D22" s="136"/>
      <c r="E22" s="257">
        <v>41402</v>
      </c>
      <c r="F22" s="127"/>
    </row>
    <row r="23" spans="1:6" ht="20.100000000000001" customHeight="1">
      <c r="A23" s="137" t="s">
        <v>462</v>
      </c>
      <c r="B23" s="135"/>
      <c r="C23" s="131"/>
      <c r="D23" s="136"/>
      <c r="E23" s="257">
        <v>7000</v>
      </c>
      <c r="F23" s="127"/>
    </row>
    <row r="24" spans="1:6" ht="20.100000000000001" customHeight="1">
      <c r="A24" s="134" t="s">
        <v>345</v>
      </c>
      <c r="B24" s="135"/>
      <c r="C24" s="131"/>
      <c r="D24" s="136"/>
      <c r="E24" s="258">
        <f>E25+E26+E27</f>
        <v>7582005</v>
      </c>
      <c r="F24" s="127"/>
    </row>
    <row r="25" spans="1:6" ht="20.100000000000001" customHeight="1">
      <c r="A25" s="137" t="s">
        <v>346</v>
      </c>
      <c r="B25" s="135"/>
      <c r="C25" s="131"/>
      <c r="D25" s="136"/>
      <c r="E25" s="257">
        <v>6526000</v>
      </c>
      <c r="F25" s="127"/>
    </row>
    <row r="26" spans="1:6" ht="20.100000000000001" customHeight="1">
      <c r="A26" s="137" t="s">
        <v>463</v>
      </c>
      <c r="B26" s="135"/>
      <c r="C26" s="131"/>
      <c r="D26" s="136"/>
      <c r="E26" s="257">
        <v>540385</v>
      </c>
      <c r="F26" s="127"/>
    </row>
    <row r="27" spans="1:6" ht="20.100000000000001" customHeight="1">
      <c r="A27" s="137" t="s">
        <v>464</v>
      </c>
      <c r="B27" s="135"/>
      <c r="C27" s="131"/>
      <c r="D27" s="136"/>
      <c r="E27" s="257">
        <v>515620</v>
      </c>
      <c r="F27" s="127"/>
    </row>
    <row r="28" spans="1:6" ht="20.100000000000001" customHeight="1">
      <c r="A28" s="138" t="s">
        <v>347</v>
      </c>
      <c r="B28" s="139"/>
      <c r="C28" s="139"/>
      <c r="D28" s="139"/>
      <c r="E28" s="259">
        <f>E24+E19+E17+E12+E3</f>
        <v>24218977</v>
      </c>
      <c r="F28" s="260">
        <f>F15</f>
        <v>110720</v>
      </c>
    </row>
  </sheetData>
  <mergeCells count="2">
    <mergeCell ref="A1:A2"/>
    <mergeCell ref="B1:F1"/>
  </mergeCells>
  <pageMargins left="0.7" right="0.7" top="1.26" bottom="0.75" header="0.43" footer="0.3"/>
  <pageSetup paperSize="9" scale="83" orientation="portrait" verticalDpi="0" r:id="rId1"/>
  <headerFooter>
    <oddHeader>&amp;C&amp;"Times New Roman,Normál"7/2015. (V.28.) önkormányzati rendelet&amp;"Times New Roman,Félkövér"
TORNYISZENTMIKLÓS KÖZSÉGI ÖNKORMÁNYZAT 2014. ÉVI KÖLTSÉGVETÉSI TÁMOGATÁSA JOGCÍMENKÉNT
adatok ezer Ft-ban!&amp;R&amp;"Times New Roman,Normál"9. 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Mérleg</vt:lpstr>
      <vt:lpstr>ÖSSZETOLT</vt:lpstr>
      <vt:lpstr>Bevételek</vt:lpstr>
      <vt:lpstr>Kiadások</vt:lpstr>
      <vt:lpstr>felhalmozási</vt:lpstr>
      <vt:lpstr>Támogatások</vt:lpstr>
      <vt:lpstr>Szakfeladatok</vt:lpstr>
      <vt:lpstr>müködés-felhalm. mérleg</vt:lpstr>
      <vt:lpstr>állami</vt:lpstr>
      <vt:lpstr>közvet.tám</vt:lpstr>
      <vt:lpstr>pénzmaradv.</vt:lpstr>
      <vt:lpstr>vagyonkim</vt:lpstr>
      <vt:lpstr>Munka5</vt:lpstr>
      <vt:lpstr>ÖSSZETOLT!Nyomtatási_terület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Körjegyzoseg Lovaszi</cp:lastModifiedBy>
  <cp:lastPrinted>2015-05-20T09:21:49Z</cp:lastPrinted>
  <dcterms:created xsi:type="dcterms:W3CDTF">2011-02-21T12:16:37Z</dcterms:created>
  <dcterms:modified xsi:type="dcterms:W3CDTF">2015-05-20T09:23:25Z</dcterms:modified>
</cp:coreProperties>
</file>