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1850"/>
  </bookViews>
  <sheets>
    <sheet name="bevétele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B8" i="1"/>
  <c r="B9" i="1"/>
  <c r="B10" i="1"/>
  <c r="B14" i="1"/>
  <c r="B20" i="1"/>
  <c r="B18" i="1" s="1"/>
  <c r="B21" i="1"/>
  <c r="B29" i="1"/>
  <c r="B30" i="1"/>
  <c r="B28" i="1" s="1"/>
  <c r="B33" i="1"/>
  <c r="B32" i="1" s="1"/>
  <c r="B34" i="1"/>
  <c r="B44" i="1"/>
  <c r="B43" i="1" s="1"/>
  <c r="B40" i="1" s="1"/>
  <c r="B46" i="1"/>
  <c r="B48" i="1"/>
  <c r="B50" i="1"/>
  <c r="B51" i="1"/>
  <c r="B52" i="1"/>
  <c r="B55" i="1"/>
  <c r="B54" i="1" s="1"/>
  <c r="B57" i="1"/>
  <c r="B59" i="1"/>
  <c r="B60" i="1"/>
  <c r="B61" i="1"/>
  <c r="B65" i="1"/>
  <c r="B64" i="1" s="1"/>
  <c r="B68" i="1"/>
  <c r="B67" i="1" s="1"/>
  <c r="B70" i="1"/>
  <c r="B69" i="1" s="1"/>
  <c r="B72" i="1"/>
  <c r="B71" i="1" s="1"/>
  <c r="B78" i="1"/>
  <c r="B77" i="1" s="1"/>
  <c r="B81" i="1"/>
  <c r="B88" i="1"/>
  <c r="B93" i="1"/>
  <c r="B76" i="1" l="1"/>
  <c r="B53" i="1"/>
  <c r="B27" i="1"/>
  <c r="B13" i="1"/>
  <c r="B12" i="1" l="1"/>
  <c r="B26" i="1"/>
  <c r="B84" i="1"/>
  <c r="B74" i="1" l="1"/>
  <c r="B86" i="1" l="1"/>
  <c r="B99" i="1" l="1"/>
</calcChain>
</file>

<file path=xl/sharedStrings.xml><?xml version="1.0" encoding="utf-8"?>
<sst xmlns="http://schemas.openxmlformats.org/spreadsheetml/2006/main" count="126" uniqueCount="94">
  <si>
    <t>BEVÉTELEK MINDÖSSZESEN: (I+II+III+IV+V+VI+VII)</t>
  </si>
  <si>
    <t>0981311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</si>
  <si>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</si>
  <si>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</si>
  <si>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</si>
  <si>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</si>
  <si>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</si>
  <si>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3. Folyószámla hitel felvétele</t>
  </si>
  <si>
    <t>0981211</t>
  </si>
  <si>
    <t>2. Magyar Államkötvény értékesítés (előző évi maradvány)</t>
  </si>
  <si>
    <t>1. Magyar Államkötvény értékesítés</t>
  </si>
  <si>
    <t>VI. BELFÖLDI FINANSZÍROZÁSI BEVÉTELEK</t>
  </si>
  <si>
    <t>MŰKÖDÉSI ÉS FELHALMOZÁSI CÉLÚ  BEVÉTELEK  ÖSSZESEN: (I+II+III+IV+V)</t>
  </si>
  <si>
    <t>FELHALMOZÁSI CÉLÚ  BEVÉTELEK  ÖSSZESEN: (IV+V)</t>
  </si>
  <si>
    <t>09521</t>
  </si>
  <si>
    <t>1. Ingatlanértékesítés</t>
  </si>
  <si>
    <t>V. Felhalmozási és tőke jellegű bevételek</t>
  </si>
  <si>
    <t>1.1.1. WIFI4EU program támogatása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</si>
  <si>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</si>
  <si>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</si>
  <si>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</si>
  <si>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</si>
  <si>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09161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</si>
  <si>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</si>
  <si>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</si>
  <si>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</si>
  <si>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</si>
  <si>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</si>
  <si>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</si>
  <si>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>09651</t>
  </si>
  <si>
    <t>2.3.2. Kulturális ágazati pótlék</t>
  </si>
  <si>
    <t>2.3.1. Szociális ágazati pótlék</t>
  </si>
  <si>
    <t>2.3.  Önkormányzat egyéb működési célú átvett pénzeszközei</t>
  </si>
  <si>
    <t>2.2.3. Könyvtári érdekeltségnövelő támogatás</t>
  </si>
  <si>
    <t>2.2.2. Civil szervezetek támogatásai</t>
  </si>
  <si>
    <t>2.2.2. Egyéb működési támogatás</t>
  </si>
  <si>
    <t>2.2.1.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</si>
  <si>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</si>
  <si>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</si>
  <si>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</si>
  <si>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</si>
  <si>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</si>
  <si>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</si>
  <si>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(1.251 Ft/fő x 4863 fő)</t>
  </si>
  <si>
    <t>091131</t>
  </si>
  <si>
    <t>1.3.4 . Szünidei gyermekétkeztetés támogatása</t>
  </si>
  <si>
    <t>1.3.3 .Gyermekétkeztetés támogatása</t>
  </si>
  <si>
    <t>1.3.2.6. Egyes szociális feladatok támogatása</t>
  </si>
  <si>
    <t>1.3.2.5. Bölcsődei ellátás</t>
  </si>
  <si>
    <t>1.3.2.4. Időskorúak nappali intézményi ellátása  (190.000 Ft/fő x 104 fő)</t>
  </si>
  <si>
    <t>1.3.2.3. Házi segítségnyújtás  (330.000Ft/fő x 59 fő + 25.000 Ft/fő x 30 fő )</t>
  </si>
  <si>
    <t>1.3.2.2. Szociális étkeztetés (65.360 Ft/fő x 90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</si>
  <si>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</si>
  <si>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</si>
  <si>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</si>
  <si>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</si>
  <si>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</si>
  <si>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1.2.4. Köznevelési feladatok kiegészítő támogatása</t>
  </si>
  <si>
    <t>091121</t>
  </si>
  <si>
    <t>1.2.3.  Kiegészítő támogatás az óvodapedagógusok minősítéséből adódó többletkiadásokhoz</t>
  </si>
  <si>
    <t>1.2.2. Óvodaműködtetési támogatás</t>
  </si>
  <si>
    <t>1.2.1.3. Óvodai  nevelő munkát segítők bértámogatása (felsőfokú végzettségűek)</t>
  </si>
  <si>
    <t>1.2.1.2. Óvodai  nevelő munkát segítők bértámogatása (középfokú végzettségűek)</t>
  </si>
  <si>
    <t>1.2.1.1. Óvoda pedagógusok bértámogatása</t>
  </si>
  <si>
    <t>1.2.1. Óvoda pedagógusok és a nevelő munkát segítők bértámogatása</t>
  </si>
  <si>
    <t>1.2. Települési önkormányzatok köznevelési feladatainak támogatása</t>
  </si>
  <si>
    <t>091111</t>
  </si>
  <si>
    <t>1.1.3. Polgármesteri illetmény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</si>
  <si>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</si>
  <si>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</si>
  <si>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</si>
  <si>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</si>
  <si>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</si>
  <si>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09361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</si>
  <si>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</si>
  <si>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</si>
  <si>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</si>
  <si>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</si>
  <si>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1.2.1. Földhaszonbér Szja</t>
  </si>
  <si>
    <t>093541</t>
  </si>
  <si>
    <t>1.2.1. Gépjárműadó</t>
  </si>
  <si>
    <t>1.2. Átengedett központi adók</t>
  </si>
  <si>
    <t>1.1.3. Talajterhelési díj bevétele</t>
  </si>
  <si>
    <t>09341</t>
  </si>
  <si>
    <t>1.1.2. Magánszemélyek kommunális adója</t>
  </si>
  <si>
    <t>093511</t>
  </si>
  <si>
    <t>1.1.1. Helyi iparűzési adó</t>
  </si>
  <si>
    <t>1.1. Helyi adók</t>
  </si>
  <si>
    <t>1. Nagyszénás Nagyközség Önkormányzata</t>
  </si>
  <si>
    <t>II. Közhatalmi bevételek</t>
  </si>
  <si>
    <t>ROVAT</t>
  </si>
  <si>
    <t>I.  Önkormányzat működési bevételei összesen</t>
  </si>
  <si>
    <t>2020. évi költségvetési bevételek (adatok Ft-ban)</t>
  </si>
  <si>
    <t>1. melléklet az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</si>
</sst>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\ #,##0.00&quot;     &quot;;\-#,##0.00&quot;     &quot;;&quot; -&quot;#&quot;     &quot;;@\ "/>
    <numFmt numFmtId="166" formatCode="\ #,##0&quot;     &quot;;\-#,##0&quot;     &quot;;&quot; -&quot;#&quot;     &quot;;@\ 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sz val="8"/>
      <color rgb="FFFF0000"/>
      <name val="Arial"/>
      <family val="2"/>
      <charset val="238"/>
    </font>
    <font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2" fillId="0" borderId="0"/>
  </cellStyleXfs>
  <cellXfs count="79">
    <xf numFmtId="0" fontId="0" fillId="0" borderId="0" xfId="0"/>
    <xf numFmtId="3" fontId="2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/>
    <xf numFmtId="49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165" fontId="1" fillId="0" borderId="0" xfId="1"/>
    <xf numFmtId="4" fontId="4" fillId="0" borderId="0" xfId="0" applyNumberFormat="1" applyFont="1" applyFill="1" applyBorder="1"/>
    <xf numFmtId="0" fontId="5" fillId="0" borderId="0" xfId="0" applyFont="1" applyFill="1" applyBorder="1"/>
    <xf numFmtId="49" fontId="2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0" fontId="6" fillId="0" borderId="0" xfId="0" applyFont="1" applyBorder="1"/>
    <xf numFmtId="49" fontId="2" fillId="0" borderId="0" xfId="1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0" fontId="8" fillId="0" borderId="0" xfId="0" applyFont="1" applyBorder="1"/>
    <xf numFmtId="3" fontId="4" fillId="2" borderId="3" xfId="0" applyNumberFormat="1" applyFont="1" applyFill="1" applyBorder="1"/>
    <xf numFmtId="0" fontId="5" fillId="2" borderId="4" xfId="0" applyFont="1" applyFill="1" applyBorder="1"/>
    <xf numFmtId="3" fontId="7" fillId="0" borderId="3" xfId="0" applyNumberFormat="1" applyFont="1" applyBorder="1"/>
    <xf numFmtId="0" fontId="8" fillId="0" borderId="3" xfId="0" applyFont="1" applyFill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Fill="1" applyBorder="1"/>
    <xf numFmtId="3" fontId="10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4" fillId="0" borderId="5" xfId="0" applyNumberFormat="1" applyFont="1" applyFill="1" applyBorder="1"/>
    <xf numFmtId="14" fontId="8" fillId="0" borderId="0" xfId="0" applyNumberFormat="1" applyFont="1" applyBorder="1"/>
    <xf numFmtId="3" fontId="4" fillId="0" borderId="0" xfId="0" applyNumberFormat="1" applyFont="1"/>
    <xf numFmtId="0" fontId="11" fillId="0" borderId="0" xfId="0" applyFont="1" applyBorder="1"/>
    <xf numFmtId="3" fontId="12" fillId="0" borderId="0" xfId="0" applyNumberFormat="1" applyFont="1"/>
    <xf numFmtId="49" fontId="10" fillId="0" borderId="0" xfId="0" applyNumberFormat="1" applyFont="1" applyBorder="1" applyAlignment="1">
      <alignment horizontal="left"/>
    </xf>
    <xf numFmtId="14" fontId="8" fillId="0" borderId="0" xfId="0" applyNumberFormat="1" applyFont="1" applyBorder="1" applyAlignment="1">
      <alignment horizontal="left"/>
    </xf>
    <xf numFmtId="3" fontId="13" fillId="0" borderId="0" xfId="0" applyNumberFormat="1" applyFont="1"/>
    <xf numFmtId="14" fontId="14" fillId="0" borderId="0" xfId="0" applyNumberFormat="1" applyFont="1" applyBorder="1" applyAlignment="1">
      <alignment horizontal="left"/>
    </xf>
    <xf numFmtId="14" fontId="6" fillId="0" borderId="0" xfId="0" applyNumberFormat="1" applyFont="1" applyBorder="1"/>
    <xf numFmtId="166" fontId="1" fillId="0" borderId="0" xfId="1" applyNumberFormat="1"/>
    <xf numFmtId="0" fontId="10" fillId="0" borderId="0" xfId="0" applyFont="1" applyBorder="1"/>
    <xf numFmtId="3" fontId="15" fillId="0" borderId="0" xfId="0" applyNumberFormat="1" applyFont="1"/>
    <xf numFmtId="0" fontId="16" fillId="0" borderId="0" xfId="0" applyFont="1" applyBorder="1" applyAlignment="1">
      <alignment wrapText="1"/>
    </xf>
    <xf numFmtId="3" fontId="9" fillId="0" borderId="0" xfId="0" applyNumberFormat="1" applyFont="1"/>
    <xf numFmtId="0" fontId="17" fillId="0" borderId="0" xfId="0" applyFont="1" applyBorder="1"/>
    <xf numFmtId="3" fontId="18" fillId="0" borderId="0" xfId="0" applyNumberFormat="1" applyFont="1"/>
    <xf numFmtId="0" fontId="19" fillId="0" borderId="0" xfId="0" applyFont="1" applyBorder="1"/>
    <xf numFmtId="3" fontId="0" fillId="0" borderId="0" xfId="0" applyNumberFormat="1"/>
    <xf numFmtId="166" fontId="0" fillId="0" borderId="0" xfId="1" applyNumberFormat="1" applyFont="1"/>
    <xf numFmtId="0" fontId="20" fillId="0" borderId="0" xfId="0" applyFont="1" applyBorder="1"/>
    <xf numFmtId="3" fontId="9" fillId="0" borderId="0" xfId="0" applyNumberFormat="1" applyFont="1" applyFill="1"/>
    <xf numFmtId="3" fontId="18" fillId="0" borderId="0" xfId="0" applyNumberFormat="1" applyFont="1" applyFill="1"/>
    <xf numFmtId="0" fontId="18" fillId="0" borderId="0" xfId="0" applyFont="1"/>
    <xf numFmtId="3" fontId="2" fillId="0" borderId="0" xfId="0" applyNumberFormat="1" applyFont="1" applyFill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Fill="1" applyBorder="1"/>
    <xf numFmtId="0" fontId="21" fillId="0" borderId="0" xfId="0" applyFont="1" applyBorder="1"/>
    <xf numFmtId="3" fontId="5" fillId="2" borderId="6" xfId="0" applyNumberFormat="1" applyFont="1" applyFill="1" applyBorder="1"/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0" fontId="14" fillId="0" borderId="0" xfId="0" applyFont="1" applyBorder="1"/>
    <xf numFmtId="3" fontId="15" fillId="2" borderId="1" xfId="0" applyNumberFormat="1" applyFont="1" applyFill="1" applyBorder="1"/>
    <xf numFmtId="3" fontId="2" fillId="0" borderId="7" xfId="0" applyNumberFormat="1" applyFont="1" applyBorder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1" applyNumberFormat="1" applyFont="1" applyAlignment="1">
      <alignment horizontal="center" vertical="center"/>
    </xf>
    <xf numFmtId="166" fontId="1" fillId="0" borderId="0" xfId="1" applyNumberFormat="1" applyAlignment="1">
      <alignment horizontal="center" vertic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li\20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7">
          <cell r="B7">
            <v>82002689</v>
          </cell>
        </row>
        <row r="56">
          <cell r="B56">
            <v>8089900</v>
          </cell>
        </row>
        <row r="73">
          <cell r="B73">
            <v>18711060</v>
          </cell>
        </row>
        <row r="90">
          <cell r="B90">
            <v>22242790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topLeftCell="A83" zoomScale="175" zoomScaleNormal="175" workbookViewId="0">
      <selection activeCell="D99" sqref="D99"/>
    </sheetView>
  </sheetViews>
  <sheetFormatPr defaultRowHeight="12.75" x14ac:dyDescent="0.2"/>
  <cols>
    <col min="1" max="1" width="67.85546875" customWidth="1"/>
    <col min="2" max="2" width="16.5703125" style="1" customWidth="1"/>
    <col min="3" max="3" width="11.140625" hidden="1" customWidth="1"/>
    <col min="4" max="4" width="3.140625" customWidth="1"/>
    <col min="5" max="5" width="13.5703125" customWidth="1"/>
    <col min="6" max="6" width="14.7109375" customWidth="1"/>
    <col min="7" max="7" width="15" customWidth="1"/>
  </cols>
  <sheetData>
    <row r="1" spans="1:3" x14ac:dyDescent="0.2">
      <c r="A1" s="74"/>
      <c r="B1" s="74"/>
    </row>
    <row r="2" spans="1:3" x14ac:dyDescent="0.2">
      <c r="A2" s="72"/>
      <c r="B2" s="72"/>
    </row>
    <row r="3" spans="1:3" x14ac:dyDescent="0.2">
      <c r="A3" s="75" t="s">
        <v>93</v>
      </c>
      <c r="B3" s="76"/>
    </row>
    <row r="4" spans="1:3" x14ac:dyDescent="0.2">
      <c r="A4" s="3"/>
      <c r="B4" s="3"/>
    </row>
    <row r="5" spans="1:3" ht="13.5" thickBot="1" x14ac:dyDescent="0.25">
      <c r="A5" s="73" t="s">
        <v>92</v>
      </c>
      <c r="B5" s="73"/>
    </row>
    <row r="6" spans="1:3" ht="13.5" thickBot="1" x14ac:dyDescent="0.25">
      <c r="A6" s="15" t="s">
        <v>91</v>
      </c>
      <c r="B6" s="70">
        <f>B7+B8+B9+B10</f>
        <v>131046439</v>
      </c>
      <c r="C6" s="13" t="s">
        <v>90</v>
      </c>
    </row>
    <row r="7" spans="1:3" x14ac:dyDescent="0.2">
      <c r="A7" s="20" t="s">
        <v>5</v>
      </c>
      <c r="B7" s="1">
        <f>'[1]3_melléklet'!B7</f>
        <v>82002689</v>
      </c>
      <c r="C7" s="13"/>
    </row>
    <row r="8" spans="1:3" x14ac:dyDescent="0.2">
      <c r="A8" s="16" t="s">
        <v>4</v>
      </c>
      <c r="B8" s="1">
        <f>'[1]3_melléklet'!B56</f>
        <v>8089900</v>
      </c>
      <c r="C8" s="13"/>
    </row>
    <row r="9" spans="1:3" x14ac:dyDescent="0.2">
      <c r="A9" s="16" t="s">
        <v>3</v>
      </c>
      <c r="B9" s="1">
        <f>'[1]3_melléklet'!B73</f>
        <v>18711060</v>
      </c>
      <c r="C9" s="13"/>
    </row>
    <row r="10" spans="1:3" x14ac:dyDescent="0.2">
      <c r="A10" s="16" t="s">
        <v>2</v>
      </c>
      <c r="B10" s="1">
        <f>'[1]3_melléklet'!B90</f>
        <v>22242790</v>
      </c>
      <c r="C10" s="13"/>
    </row>
    <row r="11" spans="1:3" ht="13.5" thickBot="1" x14ac:dyDescent="0.25">
      <c r="A11" s="16"/>
      <c r="B11" s="71"/>
      <c r="C11" s="13"/>
    </row>
    <row r="12" spans="1:3" ht="13.5" thickBot="1" x14ac:dyDescent="0.25">
      <c r="A12" s="15" t="s">
        <v>89</v>
      </c>
      <c r="B12" s="70">
        <f>B13</f>
        <v>170650000</v>
      </c>
      <c r="C12" s="13"/>
    </row>
    <row r="13" spans="1:3" x14ac:dyDescent="0.2">
      <c r="A13" s="52" t="s">
        <v>88</v>
      </c>
      <c r="B13" s="33">
        <f>B14+B18+B21</f>
        <v>170650000</v>
      </c>
      <c r="C13" s="13"/>
    </row>
    <row r="14" spans="1:3" x14ac:dyDescent="0.2">
      <c r="A14" s="57" t="s">
        <v>87</v>
      </c>
      <c r="B14" s="53">
        <f>SUM(B15:B17)</f>
        <v>169350000</v>
      </c>
      <c r="C14" s="13"/>
    </row>
    <row r="15" spans="1:3" x14ac:dyDescent="0.2">
      <c r="A15" s="20" t="s">
        <v>86</v>
      </c>
      <c r="B15" s="1">
        <v>160000000</v>
      </c>
      <c r="C15" s="13" t="s">
        <v>85</v>
      </c>
    </row>
    <row r="16" spans="1:3" x14ac:dyDescent="0.2">
      <c r="A16" s="20" t="s">
        <v>84</v>
      </c>
      <c r="B16" s="1">
        <v>9000000</v>
      </c>
      <c r="C16" s="13" t="s">
        <v>83</v>
      </c>
    </row>
    <row r="17" spans="1:8" x14ac:dyDescent="0.2">
      <c r="A17" s="20" t="s">
        <v>82</v>
      </c>
      <c r="B17" s="1">
        <v>350000</v>
      </c>
      <c r="C17" s="13" t="s">
        <v>73</v>
      </c>
    </row>
    <row r="18" spans="1:8" x14ac:dyDescent="0.2">
      <c r="A18" s="57" t="s">
        <v>81</v>
      </c>
      <c r="B18" s="53">
        <f>B19+B20</f>
        <v>700000</v>
      </c>
      <c r="C18" s="13"/>
    </row>
    <row r="19" spans="1:8" x14ac:dyDescent="0.2">
      <c r="A19" s="69" t="s">
        <v>80</v>
      </c>
      <c r="C19" s="13" t="s">
        <v>79</v>
      </c>
    </row>
    <row r="20" spans="1:8" x14ac:dyDescent="0.2">
      <c r="A20" s="20" t="s">
        <v>78</v>
      </c>
      <c r="B20" s="1">
        <f>50000+650000</f>
        <v>700000</v>
      </c>
      <c r="C20" s="13" t="s">
        <v>73</v>
      </c>
    </row>
    <row r="21" spans="1:8" x14ac:dyDescent="0.2">
      <c r="A21" s="57" t="s">
        <v>77</v>
      </c>
      <c r="B21" s="53">
        <f>B22+B23+B24</f>
        <v>600000</v>
      </c>
      <c r="C21" s="13"/>
    </row>
    <row r="22" spans="1:8" x14ac:dyDescent="0.2">
      <c r="A22" s="20" t="s">
        <v>76</v>
      </c>
      <c r="B22" s="1">
        <v>500000</v>
      </c>
      <c r="C22" s="13" t="s">
        <v>73</v>
      </c>
    </row>
    <row r="23" spans="1:8" x14ac:dyDescent="0.2">
      <c r="A23" s="20" t="s">
        <v>75</v>
      </c>
      <c r="B23" s="1">
        <v>50000</v>
      </c>
      <c r="C23" s="13" t="s">
        <v>73</v>
      </c>
    </row>
    <row r="24" spans="1:8" x14ac:dyDescent="0.2">
      <c r="A24" s="68" t="s">
        <v>74</v>
      </c>
      <c r="B24" s="1">
        <v>50000</v>
      </c>
      <c r="C24" s="13" t="s">
        <v>73</v>
      </c>
    </row>
    <row r="25" spans="1:8" ht="13.5" thickBot="1" x14ac:dyDescent="0.25">
      <c r="A25" s="16"/>
      <c r="B25" s="67"/>
      <c r="C25" s="13"/>
    </row>
    <row r="26" spans="1:8" ht="13.5" thickBot="1" x14ac:dyDescent="0.25">
      <c r="A26" s="15" t="s">
        <v>72</v>
      </c>
      <c r="B26" s="66">
        <f>B27+B53+B69+B71+B67</f>
        <v>440672143</v>
      </c>
      <c r="C26" s="13"/>
    </row>
    <row r="27" spans="1:8" x14ac:dyDescent="0.2">
      <c r="A27" s="65" t="s">
        <v>71</v>
      </c>
      <c r="B27" s="64">
        <f>B28+B32+B40+B52</f>
        <v>336650785</v>
      </c>
      <c r="C27" s="13"/>
    </row>
    <row r="28" spans="1:8" x14ac:dyDescent="0.2">
      <c r="A28" s="52" t="s">
        <v>70</v>
      </c>
      <c r="B28" s="51">
        <f>SUM(B29:B31)</f>
        <v>101475198</v>
      </c>
      <c r="C28" s="13"/>
      <c r="E28" s="55"/>
      <c r="F28" s="47"/>
      <c r="G28" s="47"/>
      <c r="H28" s="47"/>
    </row>
    <row r="29" spans="1:8" x14ac:dyDescent="0.2">
      <c r="A29" s="62" t="s">
        <v>69</v>
      </c>
      <c r="B29" s="1">
        <f>63707800+10357700+339750</f>
        <v>74405250</v>
      </c>
      <c r="C29" s="13" t="s">
        <v>66</v>
      </c>
      <c r="F29" s="47"/>
      <c r="G29" s="47"/>
      <c r="H29" s="47"/>
    </row>
    <row r="30" spans="1:8" ht="22.5" x14ac:dyDescent="0.2">
      <c r="A30" s="63" t="s">
        <v>68</v>
      </c>
      <c r="B30" s="1">
        <f>4658248+14048000+100000+7422900</f>
        <v>26229148</v>
      </c>
      <c r="C30" s="13" t="s">
        <v>66</v>
      </c>
      <c r="F30" s="47"/>
      <c r="G30" s="47"/>
      <c r="H30" s="47"/>
    </row>
    <row r="31" spans="1:8" x14ac:dyDescent="0.2">
      <c r="A31" s="62" t="s">
        <v>67</v>
      </c>
      <c r="B31" s="1">
        <v>840800</v>
      </c>
      <c r="C31" s="13" t="s">
        <v>66</v>
      </c>
      <c r="F31" s="47"/>
      <c r="G31" s="47"/>
      <c r="H31" s="47"/>
    </row>
    <row r="32" spans="1:8" x14ac:dyDescent="0.2">
      <c r="A32" s="52" t="s">
        <v>65</v>
      </c>
      <c r="B32" s="58">
        <f>B33+B37+B38+B39</f>
        <v>81650150</v>
      </c>
      <c r="C32" s="13"/>
      <c r="E32" s="55"/>
      <c r="F32" s="47"/>
      <c r="G32" s="47"/>
      <c r="H32" s="47"/>
    </row>
    <row r="33" spans="1:9" x14ac:dyDescent="0.2">
      <c r="A33" s="57" t="s">
        <v>64</v>
      </c>
      <c r="B33" s="59">
        <f>SUM(B34:B36)</f>
        <v>64525234</v>
      </c>
      <c r="C33" s="13"/>
      <c r="F33" s="47"/>
      <c r="G33" s="47"/>
      <c r="H33" s="47"/>
    </row>
    <row r="34" spans="1:9" x14ac:dyDescent="0.2">
      <c r="A34" s="16" t="s">
        <v>63</v>
      </c>
      <c r="B34" s="61">
        <f>45026450+727284</f>
        <v>45753734</v>
      </c>
      <c r="C34" s="13" t="s">
        <v>58</v>
      </c>
      <c r="F34" s="47"/>
      <c r="G34" s="47"/>
      <c r="H34" s="47"/>
    </row>
    <row r="35" spans="1:9" x14ac:dyDescent="0.2">
      <c r="A35" s="16" t="s">
        <v>62</v>
      </c>
      <c r="B35" s="61">
        <v>14400000</v>
      </c>
      <c r="C35" s="13" t="s">
        <v>58</v>
      </c>
      <c r="F35" s="47"/>
      <c r="G35" s="47"/>
      <c r="H35" s="47"/>
    </row>
    <row r="36" spans="1:9" x14ac:dyDescent="0.2">
      <c r="A36" s="16" t="s">
        <v>61</v>
      </c>
      <c r="B36" s="61">
        <v>4371500</v>
      </c>
      <c r="C36" s="13" t="s">
        <v>58</v>
      </c>
      <c r="F36" s="47"/>
      <c r="G36" s="47"/>
      <c r="H36" s="47"/>
    </row>
    <row r="37" spans="1:9" x14ac:dyDescent="0.2">
      <c r="A37" s="57" t="s">
        <v>60</v>
      </c>
      <c r="B37" s="59">
        <v>10519200</v>
      </c>
      <c r="C37" s="13" t="s">
        <v>58</v>
      </c>
      <c r="F37" s="47"/>
      <c r="G37" s="47"/>
      <c r="H37" s="47"/>
    </row>
    <row r="38" spans="1:9" x14ac:dyDescent="0.2">
      <c r="A38" s="60" t="s">
        <v>59</v>
      </c>
      <c r="B38" s="59">
        <v>1190100</v>
      </c>
      <c r="C38" s="13" t="s">
        <v>58</v>
      </c>
      <c r="F38" s="47"/>
      <c r="G38" s="47"/>
      <c r="H38" s="47"/>
    </row>
    <row r="39" spans="1:9" x14ac:dyDescent="0.2">
      <c r="A39" s="60" t="s">
        <v>57</v>
      </c>
      <c r="B39" s="59">
        <v>5415616</v>
      </c>
      <c r="C39" s="13"/>
      <c r="F39" s="47"/>
      <c r="G39" s="47"/>
      <c r="H39" s="47"/>
    </row>
    <row r="40" spans="1:9" x14ac:dyDescent="0.2">
      <c r="A40" s="52" t="s">
        <v>56</v>
      </c>
      <c r="B40" s="58">
        <f>B41+B43+B51+B50</f>
        <v>145350734</v>
      </c>
      <c r="C40" s="13"/>
      <c r="E40" s="55"/>
      <c r="F40" s="47"/>
      <c r="G40" s="47"/>
      <c r="H40" s="47"/>
    </row>
    <row r="41" spans="1:9" x14ac:dyDescent="0.2">
      <c r="A41" s="57" t="s">
        <v>55</v>
      </c>
      <c r="B41" s="53">
        <v>21175000</v>
      </c>
      <c r="C41" s="13" t="s">
        <v>44</v>
      </c>
      <c r="E41" s="55"/>
      <c r="F41" s="47"/>
      <c r="G41" s="47"/>
      <c r="H41" s="47"/>
    </row>
    <row r="42" spans="1:9" hidden="1" x14ac:dyDescent="0.2">
      <c r="A42" s="16" t="s">
        <v>54</v>
      </c>
      <c r="B42" s="53"/>
      <c r="C42" s="13"/>
      <c r="F42" s="47"/>
      <c r="G42" s="47"/>
      <c r="H42" s="47"/>
    </row>
    <row r="43" spans="1:9" x14ac:dyDescent="0.2">
      <c r="A43" s="57" t="s">
        <v>53</v>
      </c>
      <c r="B43" s="53">
        <f>B44+B45+B46+B47+B48+B49</f>
        <v>78656600</v>
      </c>
      <c r="C43" s="13"/>
      <c r="F43" s="47"/>
      <c r="G43" s="47"/>
      <c r="H43" s="77"/>
      <c r="I43" s="78"/>
    </row>
    <row r="44" spans="1:9" x14ac:dyDescent="0.2">
      <c r="A44" s="16" t="s">
        <v>52</v>
      </c>
      <c r="B44" s="1">
        <f>3400000+380000+320000</f>
        <v>4100000</v>
      </c>
      <c r="C44" s="13" t="s">
        <v>44</v>
      </c>
      <c r="F44" s="47"/>
      <c r="G44" s="47"/>
      <c r="H44" s="78"/>
      <c r="I44" s="78"/>
    </row>
    <row r="45" spans="1:9" x14ac:dyDescent="0.2">
      <c r="A45" s="16" t="s">
        <v>51</v>
      </c>
      <c r="B45" s="1">
        <v>5882400</v>
      </c>
      <c r="C45" s="13" t="s">
        <v>44</v>
      </c>
      <c r="F45" s="47"/>
      <c r="G45" s="47"/>
      <c r="H45" s="78"/>
      <c r="I45" s="78"/>
    </row>
    <row r="46" spans="1:9" x14ac:dyDescent="0.2">
      <c r="A46" s="16" t="s">
        <v>50</v>
      </c>
      <c r="B46" s="1">
        <f>750000+19470000</f>
        <v>20220000</v>
      </c>
      <c r="C46" s="13" t="s">
        <v>44</v>
      </c>
      <c r="F46" s="47"/>
      <c r="G46" s="47"/>
      <c r="H46" s="56"/>
    </row>
    <row r="47" spans="1:9" x14ac:dyDescent="0.2">
      <c r="A47" s="16" t="s">
        <v>49</v>
      </c>
      <c r="B47" s="1">
        <v>19760000</v>
      </c>
      <c r="C47" s="13" t="s">
        <v>44</v>
      </c>
      <c r="F47" s="47"/>
      <c r="G47" s="47"/>
      <c r="H47" s="47"/>
    </row>
    <row r="48" spans="1:9" x14ac:dyDescent="0.2">
      <c r="A48" s="16" t="s">
        <v>48</v>
      </c>
      <c r="B48" s="1">
        <f>8838000+6883900+7658000+677500+1249800-1458000</f>
        <v>23849200</v>
      </c>
      <c r="C48" s="13" t="s">
        <v>44</v>
      </c>
      <c r="F48" s="47"/>
      <c r="G48" s="47"/>
      <c r="H48" s="47"/>
    </row>
    <row r="49" spans="1:8" x14ac:dyDescent="0.2">
      <c r="A49" s="16" t="s">
        <v>47</v>
      </c>
      <c r="B49" s="1">
        <v>4845000</v>
      </c>
      <c r="C49" s="13"/>
      <c r="F49" s="47"/>
      <c r="G49" s="47"/>
      <c r="H49" s="47"/>
    </row>
    <row r="50" spans="1:8" x14ac:dyDescent="0.2">
      <c r="A50" s="54" t="s">
        <v>46</v>
      </c>
      <c r="B50" s="53">
        <f>17864000+27128290+1415040-1600240</f>
        <v>44807090</v>
      </c>
      <c r="C50" s="13" t="s">
        <v>44</v>
      </c>
      <c r="F50" s="55"/>
      <c r="G50" s="47"/>
      <c r="H50" s="47"/>
    </row>
    <row r="51" spans="1:8" x14ac:dyDescent="0.2">
      <c r="A51" s="54" t="s">
        <v>45</v>
      </c>
      <c r="B51" s="53">
        <f>728460-16416</f>
        <v>712044</v>
      </c>
      <c r="C51" s="13" t="s">
        <v>44</v>
      </c>
      <c r="F51" s="47"/>
      <c r="G51" s="47"/>
      <c r="H51" s="47"/>
    </row>
    <row r="52" spans="1:8" x14ac:dyDescent="0.2">
      <c r="A52" s="52" t="s">
        <v>43</v>
      </c>
      <c r="B52" s="51">
        <f>6083613+2091090</f>
        <v>8174703</v>
      </c>
      <c r="C52" s="13"/>
      <c r="G52" s="47"/>
    </row>
    <row r="53" spans="1:8" ht="22.5" x14ac:dyDescent="0.2">
      <c r="A53" s="50" t="s">
        <v>42</v>
      </c>
      <c r="B53" s="49">
        <f>B54+B59+B64</f>
        <v>78697397</v>
      </c>
      <c r="C53" s="13"/>
      <c r="G53" s="47"/>
    </row>
    <row r="54" spans="1:8" x14ac:dyDescent="0.2">
      <c r="A54" s="48" t="s">
        <v>41</v>
      </c>
      <c r="B54" s="41">
        <f>SUM(B55:B57)</f>
        <v>31138600</v>
      </c>
      <c r="C54" s="13"/>
      <c r="G54" s="47"/>
    </row>
    <row r="55" spans="1:8" x14ac:dyDescent="0.2">
      <c r="A55" s="16" t="s">
        <v>40</v>
      </c>
      <c r="B55" s="19">
        <f>13789200+1122600+1762500</f>
        <v>16674300</v>
      </c>
      <c r="C55" s="13" t="s">
        <v>22</v>
      </c>
    </row>
    <row r="56" spans="1:8" x14ac:dyDescent="0.2">
      <c r="A56" s="16" t="s">
        <v>39</v>
      </c>
      <c r="B56" s="19">
        <v>194400</v>
      </c>
      <c r="C56" s="13" t="s">
        <v>22</v>
      </c>
    </row>
    <row r="57" spans="1:8" x14ac:dyDescent="0.2">
      <c r="A57" s="16" t="s">
        <v>38</v>
      </c>
      <c r="B57" s="19">
        <f>13682400+587500</f>
        <v>14269900</v>
      </c>
      <c r="C57" s="13" t="s">
        <v>22</v>
      </c>
    </row>
    <row r="58" spans="1:8" x14ac:dyDescent="0.2">
      <c r="A58" s="16"/>
      <c r="B58" s="19"/>
      <c r="C58" s="13"/>
    </row>
    <row r="59" spans="1:8" x14ac:dyDescent="0.2">
      <c r="A59" s="42" t="s">
        <v>37</v>
      </c>
      <c r="B59" s="41">
        <f>SUM(B60:B63)</f>
        <v>35603041</v>
      </c>
      <c r="C59" s="13"/>
    </row>
    <row r="60" spans="1:8" x14ac:dyDescent="0.2">
      <c r="A60" s="46" t="s">
        <v>36</v>
      </c>
      <c r="B60" s="19">
        <f>32820629+1607412</f>
        <v>34428041</v>
      </c>
      <c r="C60" s="13" t="s">
        <v>22</v>
      </c>
    </row>
    <row r="61" spans="1:8" hidden="1" x14ac:dyDescent="0.2">
      <c r="A61" s="45" t="s">
        <v>35</v>
      </c>
      <c r="B61" s="44">
        <f>10412200-662100-10357700+607600</f>
        <v>0</v>
      </c>
      <c r="C61" s="13"/>
    </row>
    <row r="62" spans="1:8" x14ac:dyDescent="0.2">
      <c r="A62" s="43" t="s">
        <v>34</v>
      </c>
      <c r="B62" s="1">
        <v>1040000</v>
      </c>
      <c r="C62" s="13"/>
    </row>
    <row r="63" spans="1:8" x14ac:dyDescent="0.2">
      <c r="A63" s="43" t="s">
        <v>33</v>
      </c>
      <c r="B63" s="1">
        <v>135000</v>
      </c>
      <c r="C63" s="13"/>
    </row>
    <row r="64" spans="1:8" x14ac:dyDescent="0.2">
      <c r="A64" s="42" t="s">
        <v>32</v>
      </c>
      <c r="B64" s="41">
        <f>B65+B66</f>
        <v>11955756</v>
      </c>
      <c r="C64" s="13"/>
    </row>
    <row r="65" spans="1:3" x14ac:dyDescent="0.2">
      <c r="A65" s="38" t="s">
        <v>31</v>
      </c>
      <c r="B65" s="19">
        <f>7379000+4255156</f>
        <v>11634156</v>
      </c>
      <c r="C65" s="13" t="s">
        <v>29</v>
      </c>
    </row>
    <row r="66" spans="1:3" x14ac:dyDescent="0.2">
      <c r="A66" s="38" t="s">
        <v>30</v>
      </c>
      <c r="B66" s="19">
        <v>321600</v>
      </c>
      <c r="C66" s="13" t="s">
        <v>29</v>
      </c>
    </row>
    <row r="67" spans="1:3" x14ac:dyDescent="0.2">
      <c r="A67" s="40" t="s">
        <v>28</v>
      </c>
      <c r="B67" s="39">
        <f>B68</f>
        <v>2346573</v>
      </c>
      <c r="C67" s="13"/>
    </row>
    <row r="68" spans="1:3" x14ac:dyDescent="0.2">
      <c r="A68" s="38" t="s">
        <v>27</v>
      </c>
      <c r="B68" s="19">
        <f>347636+1998937</f>
        <v>2346573</v>
      </c>
      <c r="C68" s="13" t="s">
        <v>22</v>
      </c>
    </row>
    <row r="69" spans="1:3" x14ac:dyDescent="0.2">
      <c r="A69" s="40" t="s">
        <v>26</v>
      </c>
      <c r="B69" s="39">
        <f>B70</f>
        <v>17344968</v>
      </c>
      <c r="C69" s="13"/>
    </row>
    <row r="70" spans="1:3" x14ac:dyDescent="0.2">
      <c r="A70" s="38" t="s">
        <v>25</v>
      </c>
      <c r="B70" s="19">
        <f>1919159+11872630+3426995+126184</f>
        <v>17344968</v>
      </c>
      <c r="C70" s="13" t="s">
        <v>22</v>
      </c>
    </row>
    <row r="71" spans="1:3" x14ac:dyDescent="0.2">
      <c r="A71" s="40" t="s">
        <v>24</v>
      </c>
      <c r="B71" s="39">
        <f>SUM(B72)</f>
        <v>5632420</v>
      </c>
      <c r="C71" s="13"/>
    </row>
    <row r="72" spans="1:3" x14ac:dyDescent="0.2">
      <c r="A72" s="38" t="s">
        <v>23</v>
      </c>
      <c r="B72" s="19">
        <f>498596+4090860+1042964</f>
        <v>5632420</v>
      </c>
      <c r="C72" s="13" t="s">
        <v>22</v>
      </c>
    </row>
    <row r="73" spans="1:3" ht="13.5" thickBot="1" x14ac:dyDescent="0.25">
      <c r="A73" s="38"/>
      <c r="C73" s="13"/>
    </row>
    <row r="74" spans="1:3" ht="13.5" thickBot="1" x14ac:dyDescent="0.25">
      <c r="A74" s="15" t="s">
        <v>21</v>
      </c>
      <c r="B74" s="29">
        <f>B6+B12+B26</f>
        <v>742368582</v>
      </c>
      <c r="C74" s="13"/>
    </row>
    <row r="75" spans="1:3" ht="13.5" thickBot="1" x14ac:dyDescent="0.25">
      <c r="A75" s="12"/>
      <c r="B75" s="37"/>
      <c r="C75" s="13"/>
    </row>
    <row r="76" spans="1:3" ht="13.5" thickBot="1" x14ac:dyDescent="0.25">
      <c r="A76" s="36" t="s">
        <v>20</v>
      </c>
      <c r="B76" s="21">
        <f>B77</f>
        <v>5070900</v>
      </c>
      <c r="C76" s="13"/>
    </row>
    <row r="77" spans="1:3" x14ac:dyDescent="0.2">
      <c r="A77" s="35" t="s">
        <v>19</v>
      </c>
      <c r="B77" s="30">
        <f>B78</f>
        <v>5070900</v>
      </c>
      <c r="C77" s="13"/>
    </row>
    <row r="78" spans="1:3" x14ac:dyDescent="0.2">
      <c r="A78" s="34" t="s">
        <v>18</v>
      </c>
      <c r="B78" s="33">
        <f>B79</f>
        <v>5070900</v>
      </c>
      <c r="C78" s="13"/>
    </row>
    <row r="79" spans="1:3" x14ac:dyDescent="0.2">
      <c r="A79" s="32" t="s">
        <v>17</v>
      </c>
      <c r="B79" s="25">
        <v>5070900</v>
      </c>
      <c r="C79" s="13"/>
    </row>
    <row r="80" spans="1:3" ht="13.5" thickBot="1" x14ac:dyDescent="0.25">
      <c r="A80" s="12"/>
      <c r="B80" s="31"/>
      <c r="C80" s="13"/>
    </row>
    <row r="81" spans="1:3" ht="13.5" thickBot="1" x14ac:dyDescent="0.25">
      <c r="A81" s="15" t="s">
        <v>16</v>
      </c>
      <c r="B81" s="21">
        <f>B82</f>
        <v>13600000</v>
      </c>
      <c r="C81" s="13"/>
    </row>
    <row r="82" spans="1:3" x14ac:dyDescent="0.2">
      <c r="A82" s="16" t="s">
        <v>15</v>
      </c>
      <c r="B82" s="18">
        <v>13600000</v>
      </c>
      <c r="C82" s="13" t="s">
        <v>14</v>
      </c>
    </row>
    <row r="83" spans="1:3" ht="13.5" thickBot="1" x14ac:dyDescent="0.25">
      <c r="A83" s="12"/>
      <c r="B83" s="30"/>
      <c r="C83" s="13"/>
    </row>
    <row r="84" spans="1:3" ht="13.5" thickBot="1" x14ac:dyDescent="0.25">
      <c r="A84" s="15" t="s">
        <v>13</v>
      </c>
      <c r="B84" s="29">
        <f>B81+B76</f>
        <v>18670900</v>
      </c>
      <c r="C84" s="13"/>
    </row>
    <row r="85" spans="1:3" ht="13.5" thickBot="1" x14ac:dyDescent="0.25">
      <c r="A85" s="16"/>
      <c r="B85" s="18"/>
      <c r="C85" s="13"/>
    </row>
    <row r="86" spans="1:3" ht="13.5" thickBot="1" x14ac:dyDescent="0.25">
      <c r="A86" s="15" t="s">
        <v>12</v>
      </c>
      <c r="B86" s="29">
        <f>B74+B84</f>
        <v>761039482</v>
      </c>
      <c r="C86" s="13"/>
    </row>
    <row r="87" spans="1:3" ht="13.5" thickBot="1" x14ac:dyDescent="0.25">
      <c r="A87" s="16"/>
      <c r="B87" s="18"/>
      <c r="C87" s="13"/>
    </row>
    <row r="88" spans="1:3" ht="13.5" thickBot="1" x14ac:dyDescent="0.25">
      <c r="A88" s="28" t="s">
        <v>11</v>
      </c>
      <c r="B88" s="27">
        <f>B89+B90+B91</f>
        <v>94000000</v>
      </c>
      <c r="C88" s="13"/>
    </row>
    <row r="89" spans="1:3" x14ac:dyDescent="0.2">
      <c r="A89" s="26" t="s">
        <v>10</v>
      </c>
      <c r="B89" s="25">
        <v>26800000</v>
      </c>
      <c r="C89" s="13" t="s">
        <v>8</v>
      </c>
    </row>
    <row r="90" spans="1:3" x14ac:dyDescent="0.2">
      <c r="A90" s="26" t="s">
        <v>9</v>
      </c>
      <c r="B90" s="25">
        <v>37200000</v>
      </c>
      <c r="C90" s="13" t="s">
        <v>8</v>
      </c>
    </row>
    <row r="91" spans="1:3" x14ac:dyDescent="0.2">
      <c r="A91" s="26" t="s">
        <v>7</v>
      </c>
      <c r="B91" s="25">
        <v>30000000</v>
      </c>
      <c r="C91" s="13"/>
    </row>
    <row r="92" spans="1:3" ht="13.5" thickBot="1" x14ac:dyDescent="0.25">
      <c r="A92" s="24"/>
      <c r="B92" s="23"/>
      <c r="C92" s="13"/>
    </row>
    <row r="93" spans="1:3" ht="13.5" thickBot="1" x14ac:dyDescent="0.25">
      <c r="A93" s="22" t="s">
        <v>6</v>
      </c>
      <c r="B93" s="21">
        <f>B94+B95+B96+B97</f>
        <v>50996639</v>
      </c>
      <c r="C93" s="17"/>
    </row>
    <row r="94" spans="1:3" x14ac:dyDescent="0.2">
      <c r="A94" s="20" t="s">
        <v>5</v>
      </c>
      <c r="B94" s="18">
        <v>48439452</v>
      </c>
      <c r="C94" s="17" t="s">
        <v>1</v>
      </c>
    </row>
    <row r="95" spans="1:3" x14ac:dyDescent="0.2">
      <c r="A95" s="16" t="s">
        <v>4</v>
      </c>
      <c r="B95" s="19">
        <v>1046979</v>
      </c>
      <c r="C95" s="17" t="s">
        <v>1</v>
      </c>
    </row>
    <row r="96" spans="1:3" x14ac:dyDescent="0.2">
      <c r="A96" s="16" t="s">
        <v>3</v>
      </c>
      <c r="B96" s="18">
        <v>830453</v>
      </c>
      <c r="C96" s="17" t="s">
        <v>1</v>
      </c>
    </row>
    <row r="97" spans="1:3" x14ac:dyDescent="0.2">
      <c r="A97" s="16" t="s">
        <v>2</v>
      </c>
      <c r="B97" s="18">
        <v>679755</v>
      </c>
      <c r="C97" s="17" t="s">
        <v>1</v>
      </c>
    </row>
    <row r="98" spans="1:3" ht="13.5" thickBot="1" x14ac:dyDescent="0.25">
      <c r="A98" s="16"/>
      <c r="C98" s="13"/>
    </row>
    <row r="99" spans="1:3" ht="13.5" thickBot="1" x14ac:dyDescent="0.25">
      <c r="A99" s="15" t="s">
        <v>0</v>
      </c>
      <c r="B99" s="14">
        <f>B86+B88+B93</f>
        <v>906036121</v>
      </c>
      <c r="C99" s="13"/>
    </row>
    <row r="100" spans="1:3" x14ac:dyDescent="0.2">
      <c r="A100" s="12"/>
      <c r="B100" s="11"/>
      <c r="C100" s="6"/>
    </row>
    <row r="101" spans="1:3" x14ac:dyDescent="0.2">
      <c r="A101" s="2"/>
      <c r="B101" s="10"/>
      <c r="C101" s="6"/>
    </row>
    <row r="102" spans="1:3" x14ac:dyDescent="0.2">
      <c r="A102" s="2"/>
      <c r="B102" s="7"/>
      <c r="C102" s="6"/>
    </row>
    <row r="103" spans="1:3" x14ac:dyDescent="0.2">
      <c r="A103" s="2"/>
      <c r="B103" s="7"/>
      <c r="C103" s="6"/>
    </row>
    <row r="104" spans="1:3" x14ac:dyDescent="0.2">
      <c r="A104" s="2"/>
      <c r="B104" s="7"/>
      <c r="C104" s="6"/>
    </row>
    <row r="105" spans="1:3" x14ac:dyDescent="0.2">
      <c r="A105" s="9"/>
      <c r="B105" s="8"/>
      <c r="C105" s="6"/>
    </row>
    <row r="106" spans="1:3" x14ac:dyDescent="0.2">
      <c r="A106" s="3"/>
      <c r="B106" s="7"/>
      <c r="C106" s="6"/>
    </row>
    <row r="107" spans="1:3" x14ac:dyDescent="0.2">
      <c r="A107" s="2"/>
      <c r="B107" s="7"/>
      <c r="C107" s="6"/>
    </row>
    <row r="108" spans="1:3" x14ac:dyDescent="0.2">
      <c r="A108" s="2"/>
      <c r="B108" s="7"/>
      <c r="C108" s="6"/>
    </row>
    <row r="109" spans="1:3" x14ac:dyDescent="0.2">
      <c r="A109" s="2"/>
      <c r="B109" s="7"/>
      <c r="C109" s="6"/>
    </row>
    <row r="110" spans="1:3" x14ac:dyDescent="0.2">
      <c r="A110" s="4"/>
      <c r="B110" s="5"/>
    </row>
    <row r="111" spans="1:3" x14ac:dyDescent="0.2">
      <c r="A111" s="4"/>
    </row>
    <row r="112" spans="1:3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</sheetData>
  <mergeCells count="4">
    <mergeCell ref="A5:B5"/>
    <mergeCell ref="A1:B1"/>
    <mergeCell ref="A3:B3"/>
    <mergeCell ref="H43:I45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Krasznai Eszter</dc:creator>
  <cp:lastModifiedBy>Krasznai Eszter</cp:lastModifiedBy>
  <dcterms:created xsi:type="dcterms:W3CDTF">2020-08-17T08:59:29Z</dcterms:created>
  <dcterms:modified xsi:type="dcterms:W3CDTF">2020-08-17T09:41:13Z</dcterms:modified>
</cp:coreProperties>
</file>