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4b melléklet" sheetId="23" r:id="rId1"/>
  </sheets>
  <calcPr calcId="152511"/>
</workbook>
</file>

<file path=xl/calcChain.xml><?xml version="1.0" encoding="utf-8"?>
<calcChain xmlns="http://schemas.openxmlformats.org/spreadsheetml/2006/main">
  <c r="E32" i="23" l="1"/>
  <c r="F32" i="23"/>
  <c r="G32" i="23"/>
  <c r="I32" i="23"/>
  <c r="J32" i="23"/>
  <c r="K32" i="23"/>
  <c r="L32" i="23"/>
  <c r="M32" i="23"/>
  <c r="N32" i="23"/>
  <c r="O32" i="23"/>
  <c r="P32" i="23"/>
  <c r="Q32" i="23"/>
  <c r="R32" i="23"/>
  <c r="S32" i="23"/>
  <c r="D32" i="23"/>
  <c r="T14" i="23"/>
  <c r="U14" i="23"/>
  <c r="T15" i="23"/>
  <c r="U15" i="23"/>
  <c r="T16" i="23"/>
  <c r="U16" i="23"/>
  <c r="T17" i="23"/>
  <c r="U17" i="23"/>
  <c r="E13" i="23"/>
  <c r="F13" i="23"/>
  <c r="G13" i="23"/>
  <c r="H13" i="23"/>
  <c r="H32" i="23" s="1"/>
  <c r="I13" i="23"/>
  <c r="J13" i="23"/>
  <c r="K13" i="23"/>
  <c r="L13" i="23"/>
  <c r="M13" i="23"/>
  <c r="N13" i="23"/>
  <c r="O13" i="23"/>
  <c r="P13" i="23"/>
  <c r="Q13" i="23"/>
  <c r="R13" i="23"/>
  <c r="S13" i="23"/>
  <c r="D13" i="23"/>
  <c r="U13" i="23" l="1"/>
  <c r="T13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2" i="23"/>
  <c r="U11" i="23"/>
  <c r="T31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2" i="23"/>
  <c r="T11" i="23"/>
  <c r="T10" i="23"/>
  <c r="U10" i="23"/>
  <c r="U32" i="23" l="1"/>
  <c r="T32" i="23"/>
  <c r="S40" i="23"/>
  <c r="S41" i="23" s="1"/>
  <c r="R40" i="23"/>
  <c r="R41" i="23" s="1"/>
  <c r="Q40" i="23"/>
  <c r="P40" i="23"/>
  <c r="U39" i="23"/>
  <c r="T39" i="23"/>
  <c r="U38" i="23"/>
  <c r="T38" i="23"/>
  <c r="T40" i="23" l="1"/>
  <c r="Q41" i="23"/>
  <c r="P41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U40" i="23" l="1"/>
  <c r="U41" i="23" s="1"/>
  <c r="D41" i="23"/>
  <c r="G41" i="23"/>
  <c r="T41" i="23"/>
  <c r="H41" i="23"/>
  <c r="I41" i="23"/>
  <c r="F41" i="23"/>
  <c r="E41" i="23"/>
  <c r="O41" i="23"/>
  <c r="L41" i="23"/>
  <c r="J41" i="23"/>
  <c r="M41" i="23"/>
  <c r="N41" i="23"/>
  <c r="K41" i="23"/>
</calcChain>
</file>

<file path=xl/sharedStrings.xml><?xml version="1.0" encoding="utf-8"?>
<sst xmlns="http://schemas.openxmlformats.org/spreadsheetml/2006/main" count="90" uniqueCount="45">
  <si>
    <t>Igazgatás</t>
  </si>
  <si>
    <t>Községgazdálkodás</t>
  </si>
  <si>
    <t>Háziorvos</t>
  </si>
  <si>
    <t>Fogorvos</t>
  </si>
  <si>
    <t>Művelődési ház</t>
  </si>
  <si>
    <t>Könyvtár</t>
  </si>
  <si>
    <t>Mindösszesen</t>
  </si>
  <si>
    <t>Összesen</t>
  </si>
  <si>
    <t>Személyi juttatás</t>
  </si>
  <si>
    <t>Járulékok</t>
  </si>
  <si>
    <t>Dologi kiadás</t>
  </si>
  <si>
    <t>Segély</t>
  </si>
  <si>
    <t>Pénzeszköz átadás</t>
  </si>
  <si>
    <t>Védőnő</t>
  </si>
  <si>
    <t>Temető</t>
  </si>
  <si>
    <t>ÁHT-n belül</t>
  </si>
  <si>
    <t>ÁHT-n kívül</t>
  </si>
  <si>
    <t>Útfenntartás</t>
  </si>
  <si>
    <t>Kötelező feladatok</t>
  </si>
  <si>
    <t>Kötelező feladatok összesen</t>
  </si>
  <si>
    <t>Önként vállalt feladatok</t>
  </si>
  <si>
    <t>Önként vállalt feladatok összesen</t>
  </si>
  <si>
    <t>Egyéb működési célú támogatások</t>
  </si>
  <si>
    <t>Közfoglalkoztatás</t>
  </si>
  <si>
    <t>Zöldterület</t>
  </si>
  <si>
    <t>Közvilágítás</t>
  </si>
  <si>
    <t>Ellátottak pénzbeli juttatásai</t>
  </si>
  <si>
    <t>Felhalmozási kiadások</t>
  </si>
  <si>
    <t>Tanyagondnok</t>
  </si>
  <si>
    <t>Kiemelt önkormányzati rendezvények</t>
  </si>
  <si>
    <t>Egyéb szociális pénbeli és természetbeni ellátások</t>
  </si>
  <si>
    <t>Múzeumi kiállítási tevékenység</t>
  </si>
  <si>
    <t>Finanszírozási kiadások</t>
  </si>
  <si>
    <t>Adatok forintban!</t>
  </si>
  <si>
    <t>Támogatási célú finanszírozási műveletek</t>
  </si>
  <si>
    <t>Intézményen kívüli gyermekétkeztetés</t>
  </si>
  <si>
    <t>Önkormányzatok elszámolásai a központi költségvetéssel</t>
  </si>
  <si>
    <t>Az Önkormányzat 2020. évi kiadásai kormányzati funkciónkénti bontásban</t>
  </si>
  <si>
    <t>2019. évi         tény</t>
  </si>
  <si>
    <t>2020. évi előirányzat</t>
  </si>
  <si>
    <t>Stúdió</t>
  </si>
  <si>
    <t>Teleház</t>
  </si>
  <si>
    <t>Egészségfejlesztési programok</t>
  </si>
  <si>
    <t>4. melléklet folytatása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</si>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</sst>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3" fontId="0" fillId="0" borderId="7" xfId="0" applyNumberFormat="1" applyBorder="1"/>
    <xf numFmtId="3" fontId="0" fillId="0" borderId="14" xfId="0" applyNumberFormat="1" applyBorder="1"/>
    <xf numFmtId="3" fontId="0" fillId="0" borderId="4" xfId="0" applyNumberForma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16" xfId="0" applyNumberFormat="1" applyFont="1" applyBorder="1"/>
    <xf numFmtId="3" fontId="2" fillId="0" borderId="8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/>
    <xf numFmtId="3" fontId="0" fillId="0" borderId="22" xfId="0" applyNumberFormat="1" applyBorder="1"/>
    <xf numFmtId="3" fontId="0" fillId="0" borderId="1" xfId="0" applyNumberFormat="1" applyBorder="1"/>
    <xf numFmtId="3" fontId="2" fillId="0" borderId="21" xfId="0" applyNumberFormat="1" applyFont="1" applyBorder="1"/>
    <xf numFmtId="3" fontId="0" fillId="0" borderId="23" xfId="0" applyNumberFormat="1" applyBorder="1"/>
    <xf numFmtId="3" fontId="0" fillId="0" borderId="6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2" fillId="0" borderId="20" xfId="0" applyNumberFormat="1" applyFont="1" applyBorder="1"/>
    <xf numFmtId="0" fontId="7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3" fontId="0" fillId="0" borderId="28" xfId="0" applyNumberFormat="1" applyBorder="1"/>
    <xf numFmtId="3" fontId="0" fillId="0" borderId="13" xfId="0" applyNumberFormat="1" applyBorder="1"/>
    <xf numFmtId="3" fontId="3" fillId="0" borderId="7" xfId="0" applyNumberFormat="1" applyFont="1" applyBorder="1"/>
    <xf numFmtId="3" fontId="0" fillId="0" borderId="4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3" fontId="2" fillId="0" borderId="5" xfId="0" applyNumberFormat="1" applyFont="1" applyBorder="1"/>
    <xf numFmtId="3" fontId="2" fillId="0" borderId="33" xfId="0" applyNumberFormat="1" applyFont="1" applyBorder="1"/>
    <xf numFmtId="3" fontId="0" fillId="0" borderId="37" xfId="0" applyNumberForma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0" fillId="0" borderId="43" xfId="0" applyNumberFormat="1" applyBorder="1"/>
    <xf numFmtId="3" fontId="0" fillId="0" borderId="41" xfId="0" applyNumberFormat="1" applyBorder="1"/>
    <xf numFmtId="3" fontId="2" fillId="0" borderId="44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/>
    <xf numFmtId="3" fontId="9" fillId="0" borderId="4" xfId="0" applyNumberFormat="1" applyFont="1" applyBorder="1"/>
    <xf numFmtId="3" fontId="9" fillId="0" borderId="7" xfId="0" applyNumberFormat="1" applyFont="1" applyBorder="1"/>
    <xf numFmtId="3" fontId="9" fillId="0" borderId="1" xfId="0" applyNumberFormat="1" applyFont="1" applyBorder="1"/>
    <xf numFmtId="3" fontId="9" fillId="0" borderId="25" xfId="0" applyNumberFormat="1" applyFont="1" applyBorder="1"/>
    <xf numFmtId="3" fontId="10" fillId="0" borderId="0" xfId="0" applyNumberFormat="1" applyFont="1" applyBorder="1"/>
    <xf numFmtId="0" fontId="9" fillId="0" borderId="0" xfId="0" applyFont="1"/>
    <xf numFmtId="3" fontId="9" fillId="0" borderId="6" xfId="0" applyNumberFormat="1" applyFont="1" applyBorder="1"/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4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zoomScaleNormal="100" workbookViewId="0">
      <selection activeCell="A5" sqref="A5:U5"/>
    </sheetView>
  </sheetViews>
  <sheetFormatPr defaultRowHeight="12.75" x14ac:dyDescent="0.2"/>
  <cols>
    <col min="4" max="4" width="10.7109375" bestFit="1" customWidth="1"/>
    <col min="5" max="5" width="10.140625" bestFit="1" customWidth="1"/>
    <col min="6" max="6" width="10.7109375" bestFit="1" customWidth="1"/>
    <col min="7" max="7" width="10.140625" bestFit="1" customWidth="1"/>
    <col min="8" max="9" width="11.140625" bestFit="1" customWidth="1"/>
    <col min="10" max="10" width="10.7109375" bestFit="1" customWidth="1"/>
    <col min="11" max="11" width="10.140625" bestFit="1" customWidth="1"/>
    <col min="12" max="12" width="10.7109375" bestFit="1" customWidth="1"/>
    <col min="13" max="13" width="11.140625" bestFit="1" customWidth="1"/>
    <col min="14" max="14" width="10.7109375" bestFit="1" customWidth="1"/>
    <col min="15" max="15" width="10.140625" bestFit="1" customWidth="1"/>
    <col min="16" max="16" width="11.140625" bestFit="1" customWidth="1"/>
    <col min="17" max="17" width="11.7109375" customWidth="1"/>
    <col min="18" max="19" width="11.140625" bestFit="1" customWidth="1"/>
    <col min="20" max="20" width="11.42578125" bestFit="1" customWidth="1"/>
    <col min="21" max="21" width="13.42578125" customWidth="1"/>
    <col min="22" max="23" width="10.85546875" bestFit="1" customWidth="1"/>
  </cols>
  <sheetData>
    <row r="1" spans="1:23" x14ac:dyDescent="0.2">
      <c r="A1" s="115" t="s">
        <v>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2"/>
      <c r="W1" s="33"/>
    </row>
    <row r="2" spans="1:2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8"/>
      <c r="Q2" s="58"/>
      <c r="R2" s="58"/>
      <c r="S2" s="58"/>
      <c r="T2" s="4"/>
      <c r="U2" s="4"/>
      <c r="V2" s="54"/>
      <c r="W2" s="4"/>
    </row>
    <row r="3" spans="1:23" ht="12.75" customHeight="1" x14ac:dyDescent="0.2">
      <c r="A3" s="116" t="s">
        <v>44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55"/>
      <c r="W3" s="5"/>
    </row>
    <row r="4" spans="1:23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56"/>
      <c r="W4" s="24"/>
    </row>
    <row r="5" spans="1:23" x14ac:dyDescent="0.2">
      <c r="A5" s="117" t="s">
        <v>37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6"/>
      <c r="W5" s="8"/>
    </row>
    <row r="6" spans="1:23" ht="13.5" thickBot="1" x14ac:dyDescent="0.25">
      <c r="T6" s="121" t="s">
        <v>33</v>
      </c>
      <c r="U6" s="122"/>
      <c r="V6" s="30"/>
      <c r="W6" s="30"/>
    </row>
    <row r="7" spans="1:23" ht="13.5" thickTop="1" x14ac:dyDescent="0.2">
      <c r="A7" s="100" t="s">
        <v>18</v>
      </c>
      <c r="B7" s="101"/>
      <c r="C7" s="101"/>
      <c r="D7" s="104" t="s">
        <v>8</v>
      </c>
      <c r="E7" s="105"/>
      <c r="F7" s="104" t="s">
        <v>9</v>
      </c>
      <c r="G7" s="105"/>
      <c r="H7" s="104" t="s">
        <v>10</v>
      </c>
      <c r="I7" s="105"/>
      <c r="J7" s="118" t="s">
        <v>26</v>
      </c>
      <c r="K7" s="91"/>
      <c r="L7" s="111" t="s">
        <v>22</v>
      </c>
      <c r="M7" s="112"/>
      <c r="N7" s="112"/>
      <c r="O7" s="113"/>
      <c r="P7" s="90" t="s">
        <v>27</v>
      </c>
      <c r="Q7" s="91"/>
      <c r="R7" s="118" t="s">
        <v>32</v>
      </c>
      <c r="S7" s="91"/>
      <c r="T7" s="125" t="s">
        <v>7</v>
      </c>
      <c r="U7" s="126"/>
      <c r="V7" s="53"/>
      <c r="W7" s="53"/>
    </row>
    <row r="8" spans="1:23" x14ac:dyDescent="0.2">
      <c r="A8" s="102"/>
      <c r="B8" s="103"/>
      <c r="C8" s="103"/>
      <c r="D8" s="106"/>
      <c r="E8" s="107"/>
      <c r="F8" s="106"/>
      <c r="G8" s="107"/>
      <c r="H8" s="106"/>
      <c r="I8" s="107"/>
      <c r="J8" s="92"/>
      <c r="K8" s="93"/>
      <c r="L8" s="119" t="s">
        <v>15</v>
      </c>
      <c r="M8" s="120"/>
      <c r="N8" s="129" t="s">
        <v>16</v>
      </c>
      <c r="O8" s="130"/>
      <c r="P8" s="92"/>
      <c r="Q8" s="93"/>
      <c r="R8" s="92"/>
      <c r="S8" s="93"/>
      <c r="T8" s="127"/>
      <c r="U8" s="128"/>
      <c r="V8" s="53"/>
      <c r="W8" s="53"/>
    </row>
    <row r="9" spans="1:23" ht="23.25" thickBot="1" x14ac:dyDescent="0.25">
      <c r="A9" s="123"/>
      <c r="B9" s="124"/>
      <c r="C9" s="124"/>
      <c r="D9" s="27" t="s">
        <v>38</v>
      </c>
      <c r="E9" s="28" t="s">
        <v>39</v>
      </c>
      <c r="F9" s="27" t="s">
        <v>38</v>
      </c>
      <c r="G9" s="28" t="s">
        <v>39</v>
      </c>
      <c r="H9" s="27" t="s">
        <v>38</v>
      </c>
      <c r="I9" s="28" t="s">
        <v>39</v>
      </c>
      <c r="J9" s="27" t="s">
        <v>38</v>
      </c>
      <c r="K9" s="28" t="s">
        <v>39</v>
      </c>
      <c r="L9" s="27" t="s">
        <v>38</v>
      </c>
      <c r="M9" s="45" t="s">
        <v>39</v>
      </c>
      <c r="N9" s="46" t="s">
        <v>38</v>
      </c>
      <c r="O9" s="28" t="s">
        <v>39</v>
      </c>
      <c r="P9" s="59" t="s">
        <v>38</v>
      </c>
      <c r="Q9" s="28" t="s">
        <v>39</v>
      </c>
      <c r="R9" s="59" t="s">
        <v>38</v>
      </c>
      <c r="S9" s="28" t="s">
        <v>39</v>
      </c>
      <c r="T9" s="31" t="s">
        <v>38</v>
      </c>
      <c r="U9" s="32" t="s">
        <v>39</v>
      </c>
      <c r="V9" s="53"/>
      <c r="W9" s="53"/>
    </row>
    <row r="10" spans="1:23" s="29" customFormat="1" ht="13.5" thickTop="1" x14ac:dyDescent="0.2">
      <c r="A10" s="131" t="s">
        <v>0</v>
      </c>
      <c r="B10" s="132"/>
      <c r="C10" s="132"/>
      <c r="D10" s="11">
        <v>13334931</v>
      </c>
      <c r="E10" s="9">
        <v>13643000</v>
      </c>
      <c r="F10" s="10">
        <v>2714165</v>
      </c>
      <c r="G10" s="10">
        <v>2505000</v>
      </c>
      <c r="H10" s="11">
        <v>7309577</v>
      </c>
      <c r="I10" s="9">
        <v>11541982</v>
      </c>
      <c r="J10" s="37">
        <v>0</v>
      </c>
      <c r="K10" s="9">
        <v>0</v>
      </c>
      <c r="L10" s="34">
        <v>0</v>
      </c>
      <c r="M10" s="39">
        <v>139426000</v>
      </c>
      <c r="N10" s="34">
        <v>0</v>
      </c>
      <c r="O10" s="9">
        <v>0</v>
      </c>
      <c r="P10" s="60">
        <v>83229</v>
      </c>
      <c r="Q10" s="61">
        <v>50390000</v>
      </c>
      <c r="R10" s="60">
        <v>0</v>
      </c>
      <c r="S10" s="61">
        <v>0</v>
      </c>
      <c r="T10" s="12">
        <f t="shared" ref="T10:T31" si="0">SUM(D10+F10+H10+N10+J10+L10+P10+R10)</f>
        <v>23441902</v>
      </c>
      <c r="U10" s="13">
        <f>E10+G10+I10+O10+K10+M10+Q10+S10</f>
        <v>217505982</v>
      </c>
      <c r="V10" s="42"/>
      <c r="W10" s="42"/>
    </row>
    <row r="11" spans="1:23" x14ac:dyDescent="0.2">
      <c r="A11" s="98" t="s">
        <v>1</v>
      </c>
      <c r="B11" s="99"/>
      <c r="C11" s="99"/>
      <c r="D11" s="16">
        <v>11660976</v>
      </c>
      <c r="E11" s="14">
        <v>14764000</v>
      </c>
      <c r="F11" s="15">
        <v>2111895</v>
      </c>
      <c r="G11" s="15">
        <v>2538000</v>
      </c>
      <c r="H11" s="16">
        <v>19585177</v>
      </c>
      <c r="I11" s="14">
        <v>23713000</v>
      </c>
      <c r="J11" s="38">
        <v>0</v>
      </c>
      <c r="K11" s="14">
        <v>0</v>
      </c>
      <c r="L11" s="35">
        <v>0</v>
      </c>
      <c r="M11" s="40">
        <v>0</v>
      </c>
      <c r="N11" s="35">
        <v>10832275</v>
      </c>
      <c r="O11" s="14">
        <v>10000000</v>
      </c>
      <c r="P11" s="35">
        <v>63297578</v>
      </c>
      <c r="Q11" s="14">
        <v>117565000</v>
      </c>
      <c r="R11" s="35">
        <v>0</v>
      </c>
      <c r="S11" s="14">
        <v>0</v>
      </c>
      <c r="T11" s="17">
        <f t="shared" si="0"/>
        <v>107487901</v>
      </c>
      <c r="U11" s="18">
        <f t="shared" ref="U11:U31" si="1">E11+G11+I11+O11+K11+M11+Q11+S11</f>
        <v>168580000</v>
      </c>
      <c r="V11" s="23"/>
      <c r="W11" s="23"/>
    </row>
    <row r="12" spans="1:23" x14ac:dyDescent="0.2">
      <c r="A12" s="98" t="s">
        <v>13</v>
      </c>
      <c r="B12" s="99"/>
      <c r="C12" s="99"/>
      <c r="D12" s="16">
        <v>5784124</v>
      </c>
      <c r="E12" s="14">
        <v>5304000</v>
      </c>
      <c r="F12" s="15">
        <v>1060379</v>
      </c>
      <c r="G12" s="15">
        <v>952000</v>
      </c>
      <c r="H12" s="16">
        <v>2826744</v>
      </c>
      <c r="I12" s="14">
        <v>1173000</v>
      </c>
      <c r="J12" s="38">
        <v>0</v>
      </c>
      <c r="K12" s="14">
        <v>0</v>
      </c>
      <c r="L12" s="35">
        <v>0</v>
      </c>
      <c r="M12" s="40">
        <v>0</v>
      </c>
      <c r="N12" s="35">
        <v>0</v>
      </c>
      <c r="O12" s="14">
        <v>0</v>
      </c>
      <c r="P12" s="35">
        <v>32201880</v>
      </c>
      <c r="Q12" s="14">
        <v>0</v>
      </c>
      <c r="R12" s="35">
        <v>0</v>
      </c>
      <c r="S12" s="14">
        <v>0</v>
      </c>
      <c r="T12" s="17">
        <f t="shared" si="0"/>
        <v>41873127</v>
      </c>
      <c r="U12" s="18">
        <f t="shared" si="1"/>
        <v>7429000</v>
      </c>
      <c r="V12" s="23"/>
      <c r="W12" s="23"/>
    </row>
    <row r="13" spans="1:23" s="1" customFormat="1" x14ac:dyDescent="0.2">
      <c r="A13" s="94" t="s">
        <v>4</v>
      </c>
      <c r="B13" s="114"/>
      <c r="C13" s="114"/>
      <c r="D13" s="81">
        <f t="shared" ref="D13:S13" si="2">SUM(D14:D17)</f>
        <v>6553159</v>
      </c>
      <c r="E13" s="81">
        <f t="shared" si="2"/>
        <v>8478000</v>
      </c>
      <c r="F13" s="81">
        <f t="shared" si="2"/>
        <v>1245041</v>
      </c>
      <c r="G13" s="81">
        <f t="shared" si="2"/>
        <v>1562000</v>
      </c>
      <c r="H13" s="81">
        <f t="shared" si="2"/>
        <v>11391759</v>
      </c>
      <c r="I13" s="81">
        <f t="shared" si="2"/>
        <v>10550000</v>
      </c>
      <c r="J13" s="81">
        <f t="shared" si="2"/>
        <v>0</v>
      </c>
      <c r="K13" s="81">
        <f t="shared" si="2"/>
        <v>0</v>
      </c>
      <c r="L13" s="81">
        <f t="shared" si="2"/>
        <v>0</v>
      </c>
      <c r="M13" s="81">
        <f t="shared" si="2"/>
        <v>0</v>
      </c>
      <c r="N13" s="81">
        <f t="shared" si="2"/>
        <v>0</v>
      </c>
      <c r="O13" s="81">
        <f t="shared" si="2"/>
        <v>0</v>
      </c>
      <c r="P13" s="81">
        <f t="shared" si="2"/>
        <v>712000</v>
      </c>
      <c r="Q13" s="81">
        <f t="shared" si="2"/>
        <v>42048000</v>
      </c>
      <c r="R13" s="81">
        <f t="shared" si="2"/>
        <v>0</v>
      </c>
      <c r="S13" s="81">
        <f t="shared" si="2"/>
        <v>0</v>
      </c>
      <c r="T13" s="17">
        <f t="shared" ref="T13" si="3">SUM(D13+F13+H13+N13+J13+L13+P13+R13)</f>
        <v>19901959</v>
      </c>
      <c r="U13" s="18">
        <f t="shared" ref="U13" si="4">E13+G13+I13+O13+K13+M13+Q13+S13</f>
        <v>62638000</v>
      </c>
      <c r="V13" s="82"/>
      <c r="W13" s="82"/>
    </row>
    <row r="14" spans="1:23" s="88" customFormat="1" x14ac:dyDescent="0.2">
      <c r="A14" s="133" t="s">
        <v>4</v>
      </c>
      <c r="B14" s="134"/>
      <c r="C14" s="135"/>
      <c r="D14" s="83">
        <v>3896960</v>
      </c>
      <c r="E14" s="84">
        <v>5786000</v>
      </c>
      <c r="F14" s="83">
        <v>730496</v>
      </c>
      <c r="G14" s="84">
        <v>1068000</v>
      </c>
      <c r="H14" s="83">
        <v>5824354</v>
      </c>
      <c r="I14" s="84">
        <v>8243000</v>
      </c>
      <c r="J14" s="83">
        <v>0</v>
      </c>
      <c r="K14" s="84">
        <v>0</v>
      </c>
      <c r="L14" s="85">
        <v>0</v>
      </c>
      <c r="M14" s="86">
        <v>0</v>
      </c>
      <c r="N14" s="85">
        <v>0</v>
      </c>
      <c r="O14" s="84">
        <v>0</v>
      </c>
      <c r="P14" s="85">
        <v>11080</v>
      </c>
      <c r="Q14" s="84">
        <v>40984000</v>
      </c>
      <c r="R14" s="85">
        <v>0</v>
      </c>
      <c r="S14" s="84">
        <v>0</v>
      </c>
      <c r="T14" s="89">
        <f t="shared" si="0"/>
        <v>10462890</v>
      </c>
      <c r="U14" s="84">
        <f t="shared" si="1"/>
        <v>56081000</v>
      </c>
      <c r="V14" s="87"/>
      <c r="W14" s="87"/>
    </row>
    <row r="15" spans="1:23" s="88" customFormat="1" x14ac:dyDescent="0.2">
      <c r="A15" s="133" t="s">
        <v>40</v>
      </c>
      <c r="B15" s="134"/>
      <c r="C15" s="135"/>
      <c r="D15" s="83">
        <v>2656199</v>
      </c>
      <c r="E15" s="84">
        <v>2692000</v>
      </c>
      <c r="F15" s="85">
        <v>514545</v>
      </c>
      <c r="G15" s="85">
        <v>494000</v>
      </c>
      <c r="H15" s="83">
        <v>246873</v>
      </c>
      <c r="I15" s="84">
        <v>274000</v>
      </c>
      <c r="J15" s="83">
        <v>0</v>
      </c>
      <c r="K15" s="84">
        <v>0</v>
      </c>
      <c r="L15" s="85">
        <v>0</v>
      </c>
      <c r="M15" s="86">
        <v>0</v>
      </c>
      <c r="N15" s="85">
        <v>0</v>
      </c>
      <c r="O15" s="84">
        <v>0</v>
      </c>
      <c r="P15" s="85">
        <v>84000</v>
      </c>
      <c r="Q15" s="84">
        <v>1064000</v>
      </c>
      <c r="R15" s="85">
        <v>0</v>
      </c>
      <c r="S15" s="84">
        <v>0</v>
      </c>
      <c r="T15" s="89">
        <f t="shared" ref="T15" si="5">SUM(D15+F15+H15+N15+J15+L15+P15+R15)</f>
        <v>3501617</v>
      </c>
      <c r="U15" s="84">
        <f t="shared" ref="U15" si="6">E15+G15+I15+O15+K15+M15+Q15+S15</f>
        <v>4524000</v>
      </c>
      <c r="V15" s="87"/>
      <c r="W15" s="87"/>
    </row>
    <row r="16" spans="1:23" s="88" customFormat="1" x14ac:dyDescent="0.2">
      <c r="A16" s="133" t="s">
        <v>41</v>
      </c>
      <c r="B16" s="134"/>
      <c r="C16" s="135"/>
      <c r="D16" s="83">
        <v>0</v>
      </c>
      <c r="E16" s="84">
        <v>0</v>
      </c>
      <c r="F16" s="85">
        <v>0</v>
      </c>
      <c r="G16" s="85">
        <v>0</v>
      </c>
      <c r="H16" s="83">
        <v>1633020</v>
      </c>
      <c r="I16" s="84">
        <v>2033000</v>
      </c>
      <c r="J16" s="83">
        <v>0</v>
      </c>
      <c r="K16" s="84">
        <v>0</v>
      </c>
      <c r="L16" s="85">
        <v>0</v>
      </c>
      <c r="M16" s="86">
        <v>0</v>
      </c>
      <c r="N16" s="85">
        <v>0</v>
      </c>
      <c r="O16" s="84">
        <v>0</v>
      </c>
      <c r="P16" s="85">
        <v>0</v>
      </c>
      <c r="Q16" s="84">
        <v>0</v>
      </c>
      <c r="R16" s="85">
        <v>0</v>
      </c>
      <c r="S16" s="84">
        <v>0</v>
      </c>
      <c r="T16" s="89">
        <f t="shared" ref="T16:T17" si="7">SUM(D16+F16+H16+N16+J16+L16+P16+R16)</f>
        <v>1633020</v>
      </c>
      <c r="U16" s="84">
        <f t="shared" ref="U16:U17" si="8">E16+G16+I16+O16+K16+M16+Q16+S16</f>
        <v>2033000</v>
      </c>
      <c r="V16" s="87"/>
      <c r="W16" s="87"/>
    </row>
    <row r="17" spans="1:23" s="88" customFormat="1" x14ac:dyDescent="0.2">
      <c r="A17" s="133" t="s">
        <v>42</v>
      </c>
      <c r="B17" s="134"/>
      <c r="C17" s="135"/>
      <c r="D17" s="83">
        <v>0</v>
      </c>
      <c r="E17" s="84">
        <v>0</v>
      </c>
      <c r="F17" s="85">
        <v>0</v>
      </c>
      <c r="G17" s="85">
        <v>0</v>
      </c>
      <c r="H17" s="83">
        <v>3687512</v>
      </c>
      <c r="I17" s="84">
        <v>0</v>
      </c>
      <c r="J17" s="83">
        <v>0</v>
      </c>
      <c r="K17" s="84">
        <v>0</v>
      </c>
      <c r="L17" s="85">
        <v>0</v>
      </c>
      <c r="M17" s="86">
        <v>0</v>
      </c>
      <c r="N17" s="85">
        <v>0</v>
      </c>
      <c r="O17" s="84">
        <v>0</v>
      </c>
      <c r="P17" s="85">
        <v>616920</v>
      </c>
      <c r="Q17" s="84">
        <v>0</v>
      </c>
      <c r="R17" s="85">
        <v>0</v>
      </c>
      <c r="S17" s="84">
        <v>0</v>
      </c>
      <c r="T17" s="89">
        <f t="shared" si="7"/>
        <v>4304432</v>
      </c>
      <c r="U17" s="84">
        <f t="shared" si="8"/>
        <v>0</v>
      </c>
      <c r="V17" s="87"/>
      <c r="W17" s="87"/>
    </row>
    <row r="18" spans="1:23" s="1" customFormat="1" x14ac:dyDescent="0.2">
      <c r="A18" s="136" t="s">
        <v>17</v>
      </c>
      <c r="B18" s="137"/>
      <c r="C18" s="137"/>
      <c r="D18" s="47">
        <v>0</v>
      </c>
      <c r="E18" s="48">
        <v>0</v>
      </c>
      <c r="F18" s="49">
        <v>0</v>
      </c>
      <c r="G18" s="49">
        <v>0</v>
      </c>
      <c r="H18" s="47">
        <v>21829565</v>
      </c>
      <c r="I18" s="48">
        <v>7049000</v>
      </c>
      <c r="J18" s="50">
        <v>0</v>
      </c>
      <c r="K18" s="48">
        <v>0</v>
      </c>
      <c r="L18" s="51">
        <v>0</v>
      </c>
      <c r="M18" s="52">
        <v>0</v>
      </c>
      <c r="N18" s="51">
        <v>0</v>
      </c>
      <c r="O18" s="48">
        <v>0</v>
      </c>
      <c r="P18" s="51">
        <v>114638512</v>
      </c>
      <c r="Q18" s="48">
        <v>50000000</v>
      </c>
      <c r="R18" s="51">
        <v>0</v>
      </c>
      <c r="S18" s="48">
        <v>0</v>
      </c>
      <c r="T18" s="25">
        <f t="shared" si="0"/>
        <v>136468077</v>
      </c>
      <c r="U18" s="26">
        <f t="shared" si="1"/>
        <v>57049000</v>
      </c>
      <c r="V18" s="23"/>
      <c r="W18" s="23"/>
    </row>
    <row r="19" spans="1:23" x14ac:dyDescent="0.2">
      <c r="A19" s="98" t="s">
        <v>14</v>
      </c>
      <c r="B19" s="99"/>
      <c r="C19" s="99"/>
      <c r="D19" s="16">
        <v>1180849</v>
      </c>
      <c r="E19" s="14">
        <v>1164000</v>
      </c>
      <c r="F19" s="15">
        <v>229801</v>
      </c>
      <c r="G19" s="15">
        <v>203000</v>
      </c>
      <c r="H19" s="16">
        <v>239685</v>
      </c>
      <c r="I19" s="14">
        <v>266000</v>
      </c>
      <c r="J19" s="50">
        <v>0</v>
      </c>
      <c r="K19" s="48">
        <v>0</v>
      </c>
      <c r="L19" s="51">
        <v>0</v>
      </c>
      <c r="M19" s="52">
        <v>0</v>
      </c>
      <c r="N19" s="51">
        <v>0</v>
      </c>
      <c r="O19" s="48">
        <v>0</v>
      </c>
      <c r="P19" s="35">
        <v>0</v>
      </c>
      <c r="Q19" s="14">
        <v>0</v>
      </c>
      <c r="R19" s="35">
        <v>0</v>
      </c>
      <c r="S19" s="14">
        <v>0</v>
      </c>
      <c r="T19" s="17">
        <f t="shared" si="0"/>
        <v>1650335</v>
      </c>
      <c r="U19" s="18">
        <f t="shared" si="1"/>
        <v>1633000</v>
      </c>
      <c r="V19" s="23"/>
      <c r="W19" s="23"/>
    </row>
    <row r="20" spans="1:23" x14ac:dyDescent="0.2">
      <c r="A20" s="98" t="s">
        <v>23</v>
      </c>
      <c r="B20" s="99"/>
      <c r="C20" s="99"/>
      <c r="D20" s="16">
        <v>7644712</v>
      </c>
      <c r="E20" s="14">
        <v>7896000</v>
      </c>
      <c r="F20" s="15">
        <v>736498</v>
      </c>
      <c r="G20" s="15">
        <v>700000</v>
      </c>
      <c r="H20" s="16">
        <v>595170</v>
      </c>
      <c r="I20" s="14">
        <v>655000</v>
      </c>
      <c r="J20" s="38">
        <v>0</v>
      </c>
      <c r="K20" s="14">
        <v>0</v>
      </c>
      <c r="L20" s="35">
        <v>0</v>
      </c>
      <c r="M20" s="40">
        <v>0</v>
      </c>
      <c r="N20" s="35">
        <v>0</v>
      </c>
      <c r="O20" s="14">
        <v>0</v>
      </c>
      <c r="P20" s="35">
        <v>0</v>
      </c>
      <c r="Q20" s="14">
        <v>0</v>
      </c>
      <c r="R20" s="35">
        <v>0</v>
      </c>
      <c r="S20" s="14">
        <v>0</v>
      </c>
      <c r="T20" s="17">
        <f t="shared" si="0"/>
        <v>8976380</v>
      </c>
      <c r="U20" s="18">
        <f t="shared" si="1"/>
        <v>9251000</v>
      </c>
      <c r="V20" s="23"/>
      <c r="W20" s="23"/>
    </row>
    <row r="21" spans="1:23" x14ac:dyDescent="0.2">
      <c r="A21" s="94" t="s">
        <v>28</v>
      </c>
      <c r="B21" s="95"/>
      <c r="C21" s="95"/>
      <c r="D21" s="16">
        <v>3153759</v>
      </c>
      <c r="E21" s="62">
        <v>3191000</v>
      </c>
      <c r="F21" s="15">
        <v>588045</v>
      </c>
      <c r="G21" s="15">
        <v>561000</v>
      </c>
      <c r="H21" s="16">
        <v>1140706</v>
      </c>
      <c r="I21" s="14">
        <v>1264000</v>
      </c>
      <c r="J21" s="38">
        <v>0</v>
      </c>
      <c r="K21" s="14">
        <v>0</v>
      </c>
      <c r="L21" s="35">
        <v>0</v>
      </c>
      <c r="M21" s="40">
        <v>0</v>
      </c>
      <c r="N21" s="35">
        <v>0</v>
      </c>
      <c r="O21" s="14">
        <v>0</v>
      </c>
      <c r="P21" s="35">
        <v>0</v>
      </c>
      <c r="Q21" s="14">
        <v>0</v>
      </c>
      <c r="R21" s="35">
        <v>0</v>
      </c>
      <c r="S21" s="14">
        <v>0</v>
      </c>
      <c r="T21" s="17">
        <f t="shared" si="0"/>
        <v>4882510</v>
      </c>
      <c r="U21" s="18">
        <f t="shared" si="1"/>
        <v>5016000</v>
      </c>
      <c r="V21" s="23"/>
      <c r="W21" s="23"/>
    </row>
    <row r="22" spans="1:23" x14ac:dyDescent="0.2">
      <c r="A22" s="138" t="s">
        <v>5</v>
      </c>
      <c r="B22" s="95"/>
      <c r="C22" s="95"/>
      <c r="D22" s="16">
        <v>1135250</v>
      </c>
      <c r="E22" s="14">
        <v>1195000</v>
      </c>
      <c r="F22" s="15">
        <v>190692</v>
      </c>
      <c r="G22" s="15">
        <v>189000</v>
      </c>
      <c r="H22" s="16">
        <v>326858</v>
      </c>
      <c r="I22" s="14">
        <v>205000</v>
      </c>
      <c r="J22" s="38">
        <v>0</v>
      </c>
      <c r="K22" s="14">
        <v>0</v>
      </c>
      <c r="L22" s="35">
        <v>0</v>
      </c>
      <c r="M22" s="40">
        <v>0</v>
      </c>
      <c r="N22" s="35">
        <v>0</v>
      </c>
      <c r="O22" s="14">
        <v>0</v>
      </c>
      <c r="P22" s="35">
        <v>0</v>
      </c>
      <c r="Q22" s="14">
        <v>0</v>
      </c>
      <c r="R22" s="35">
        <v>0</v>
      </c>
      <c r="S22" s="14">
        <v>0</v>
      </c>
      <c r="T22" s="17">
        <f t="shared" si="0"/>
        <v>1652800</v>
      </c>
      <c r="U22" s="18">
        <f t="shared" si="1"/>
        <v>1589000</v>
      </c>
      <c r="V22" s="23"/>
      <c r="W22" s="23"/>
    </row>
    <row r="23" spans="1:23" x14ac:dyDescent="0.2">
      <c r="A23" s="108" t="s">
        <v>2</v>
      </c>
      <c r="B23" s="99"/>
      <c r="C23" s="99"/>
      <c r="D23" s="16">
        <v>0</v>
      </c>
      <c r="E23" s="14">
        <v>0</v>
      </c>
      <c r="F23" s="15">
        <v>0</v>
      </c>
      <c r="G23" s="15">
        <v>0</v>
      </c>
      <c r="H23" s="16">
        <v>579567</v>
      </c>
      <c r="I23" s="14">
        <v>645000</v>
      </c>
      <c r="J23" s="38">
        <v>0</v>
      </c>
      <c r="K23" s="14">
        <v>0</v>
      </c>
      <c r="L23" s="35">
        <v>0</v>
      </c>
      <c r="M23" s="40">
        <v>0</v>
      </c>
      <c r="N23" s="35">
        <v>0</v>
      </c>
      <c r="O23" s="14">
        <v>0</v>
      </c>
      <c r="P23" s="35">
        <v>2040217</v>
      </c>
      <c r="Q23" s="14">
        <v>0</v>
      </c>
      <c r="R23" s="35">
        <v>0</v>
      </c>
      <c r="S23" s="14">
        <v>0</v>
      </c>
      <c r="T23" s="17">
        <f t="shared" si="0"/>
        <v>2619784</v>
      </c>
      <c r="U23" s="18">
        <f t="shared" si="1"/>
        <v>645000</v>
      </c>
      <c r="V23" s="23"/>
      <c r="W23" s="23"/>
    </row>
    <row r="24" spans="1:23" x14ac:dyDescent="0.2">
      <c r="A24" s="108" t="s">
        <v>3</v>
      </c>
      <c r="B24" s="99"/>
      <c r="C24" s="99"/>
      <c r="D24" s="16">
        <v>0</v>
      </c>
      <c r="E24" s="14">
        <v>0</v>
      </c>
      <c r="F24" s="15">
        <v>0</v>
      </c>
      <c r="G24" s="15">
        <v>0</v>
      </c>
      <c r="H24" s="16">
        <v>4953</v>
      </c>
      <c r="I24" s="14">
        <v>8000</v>
      </c>
      <c r="J24" s="38">
        <v>0</v>
      </c>
      <c r="K24" s="14">
        <v>0</v>
      </c>
      <c r="L24" s="35">
        <v>0</v>
      </c>
      <c r="M24" s="40">
        <v>0</v>
      </c>
      <c r="N24" s="35">
        <v>0</v>
      </c>
      <c r="O24" s="14">
        <v>0</v>
      </c>
      <c r="P24" s="35">
        <v>759699</v>
      </c>
      <c r="Q24" s="14">
        <v>0</v>
      </c>
      <c r="R24" s="35">
        <v>0</v>
      </c>
      <c r="S24" s="14">
        <v>0</v>
      </c>
      <c r="T24" s="17">
        <f t="shared" si="0"/>
        <v>764652</v>
      </c>
      <c r="U24" s="18">
        <f t="shared" si="1"/>
        <v>8000</v>
      </c>
      <c r="V24" s="23"/>
      <c r="W24" s="23"/>
    </row>
    <row r="25" spans="1:23" x14ac:dyDescent="0.2">
      <c r="A25" s="108" t="s">
        <v>24</v>
      </c>
      <c r="B25" s="99"/>
      <c r="C25" s="99"/>
      <c r="D25" s="16">
        <v>5459924</v>
      </c>
      <c r="E25" s="14">
        <v>5597000</v>
      </c>
      <c r="F25" s="15">
        <v>1055102</v>
      </c>
      <c r="G25" s="15">
        <v>1008000</v>
      </c>
      <c r="H25" s="16">
        <v>1329567</v>
      </c>
      <c r="I25" s="14">
        <v>1466000</v>
      </c>
      <c r="J25" s="38">
        <v>0</v>
      </c>
      <c r="K25" s="14">
        <v>0</v>
      </c>
      <c r="L25" s="35">
        <v>0</v>
      </c>
      <c r="M25" s="40">
        <v>0</v>
      </c>
      <c r="N25" s="35">
        <v>0</v>
      </c>
      <c r="O25" s="14">
        <v>0</v>
      </c>
      <c r="P25" s="35">
        <v>0</v>
      </c>
      <c r="Q25" s="14">
        <v>0</v>
      </c>
      <c r="R25" s="35">
        <v>0</v>
      </c>
      <c r="S25" s="14">
        <v>0</v>
      </c>
      <c r="T25" s="17">
        <f t="shared" si="0"/>
        <v>7844593</v>
      </c>
      <c r="U25" s="18">
        <f t="shared" si="1"/>
        <v>8071000</v>
      </c>
      <c r="V25" s="23"/>
      <c r="W25" s="23"/>
    </row>
    <row r="26" spans="1:23" s="7" customFormat="1" ht="25.5" customHeight="1" x14ac:dyDescent="0.2">
      <c r="A26" s="96" t="s">
        <v>29</v>
      </c>
      <c r="B26" s="140"/>
      <c r="C26" s="140"/>
      <c r="D26" s="66">
        <v>223957</v>
      </c>
      <c r="E26" s="64">
        <v>230000</v>
      </c>
      <c r="F26" s="65">
        <v>0</v>
      </c>
      <c r="G26" s="76">
        <v>89000</v>
      </c>
      <c r="H26" s="63">
        <v>3163963</v>
      </c>
      <c r="I26" s="64">
        <v>3485000</v>
      </c>
      <c r="J26" s="66">
        <v>0</v>
      </c>
      <c r="K26" s="64">
        <v>0</v>
      </c>
      <c r="L26" s="67">
        <v>0</v>
      </c>
      <c r="M26" s="68">
        <v>0</v>
      </c>
      <c r="N26" s="67">
        <v>0</v>
      </c>
      <c r="O26" s="64">
        <v>0</v>
      </c>
      <c r="P26" s="67">
        <v>0</v>
      </c>
      <c r="Q26" s="64">
        <v>0</v>
      </c>
      <c r="R26" s="67">
        <v>0</v>
      </c>
      <c r="S26" s="64">
        <v>0</v>
      </c>
      <c r="T26" s="25">
        <f t="shared" si="0"/>
        <v>3387920</v>
      </c>
      <c r="U26" s="26">
        <f t="shared" si="1"/>
        <v>3804000</v>
      </c>
      <c r="V26" s="43"/>
      <c r="W26" s="43"/>
    </row>
    <row r="27" spans="1:23" x14ac:dyDescent="0.2">
      <c r="A27" s="108" t="s">
        <v>25</v>
      </c>
      <c r="B27" s="99"/>
      <c r="C27" s="99"/>
      <c r="D27" s="66">
        <v>0</v>
      </c>
      <c r="E27" s="64">
        <v>0</v>
      </c>
      <c r="F27" s="65">
        <v>0</v>
      </c>
      <c r="G27" s="76">
        <v>0</v>
      </c>
      <c r="H27" s="16">
        <v>2873663</v>
      </c>
      <c r="I27" s="14">
        <v>3162000</v>
      </c>
      <c r="J27" s="66">
        <v>0</v>
      </c>
      <c r="K27" s="64">
        <v>0</v>
      </c>
      <c r="L27" s="67">
        <v>0</v>
      </c>
      <c r="M27" s="68">
        <v>0</v>
      </c>
      <c r="N27" s="67">
        <v>0</v>
      </c>
      <c r="O27" s="64">
        <v>0</v>
      </c>
      <c r="P27" s="67">
        <v>0</v>
      </c>
      <c r="Q27" s="64">
        <v>0</v>
      </c>
      <c r="R27" s="67">
        <v>0</v>
      </c>
      <c r="S27" s="64">
        <v>0</v>
      </c>
      <c r="T27" s="17">
        <f t="shared" si="0"/>
        <v>2873663</v>
      </c>
      <c r="U27" s="18">
        <f t="shared" si="1"/>
        <v>3162000</v>
      </c>
      <c r="V27" s="23"/>
      <c r="W27" s="23"/>
    </row>
    <row r="28" spans="1:23" s="7" customFormat="1" ht="31.5" customHeight="1" x14ac:dyDescent="0.2">
      <c r="A28" s="96" t="s">
        <v>30</v>
      </c>
      <c r="B28" s="140"/>
      <c r="C28" s="140"/>
      <c r="D28" s="66">
        <v>0</v>
      </c>
      <c r="E28" s="64">
        <v>0</v>
      </c>
      <c r="F28" s="65">
        <v>0</v>
      </c>
      <c r="G28" s="76">
        <v>0</v>
      </c>
      <c r="H28" s="66">
        <v>3086767</v>
      </c>
      <c r="I28" s="64">
        <v>2100000</v>
      </c>
      <c r="J28" s="65">
        <v>4523165</v>
      </c>
      <c r="K28" s="76">
        <v>4050000</v>
      </c>
      <c r="L28" s="66">
        <v>0</v>
      </c>
      <c r="M28" s="68">
        <v>0</v>
      </c>
      <c r="N28" s="68">
        <v>0</v>
      </c>
      <c r="O28" s="64">
        <v>0</v>
      </c>
      <c r="P28" s="65">
        <v>0</v>
      </c>
      <c r="Q28" s="76">
        <v>0</v>
      </c>
      <c r="R28" s="66">
        <v>0</v>
      </c>
      <c r="S28" s="64">
        <v>0</v>
      </c>
      <c r="T28" s="77">
        <f t="shared" si="0"/>
        <v>7609932</v>
      </c>
      <c r="U28" s="26">
        <f t="shared" si="1"/>
        <v>6150000</v>
      </c>
      <c r="V28" s="43"/>
      <c r="W28" s="43"/>
    </row>
    <row r="29" spans="1:23" s="7" customFormat="1" ht="31.5" customHeight="1" x14ac:dyDescent="0.2">
      <c r="A29" s="136" t="s">
        <v>35</v>
      </c>
      <c r="B29" s="137"/>
      <c r="C29" s="139"/>
      <c r="D29" s="66">
        <v>0</v>
      </c>
      <c r="E29" s="64">
        <v>0</v>
      </c>
      <c r="F29" s="65">
        <v>0</v>
      </c>
      <c r="G29" s="76">
        <v>0</v>
      </c>
      <c r="H29" s="66">
        <v>76392</v>
      </c>
      <c r="I29" s="64">
        <v>90000</v>
      </c>
      <c r="J29" s="65">
        <v>0</v>
      </c>
      <c r="K29" s="76">
        <v>0</v>
      </c>
      <c r="L29" s="66">
        <v>0</v>
      </c>
      <c r="M29" s="68">
        <v>0</v>
      </c>
      <c r="N29" s="68">
        <v>0</v>
      </c>
      <c r="O29" s="64">
        <v>0</v>
      </c>
      <c r="P29" s="65">
        <v>0</v>
      </c>
      <c r="Q29" s="76">
        <v>0</v>
      </c>
      <c r="R29" s="66">
        <v>0</v>
      </c>
      <c r="S29" s="64">
        <v>0</v>
      </c>
      <c r="T29" s="77">
        <f t="shared" si="0"/>
        <v>76392</v>
      </c>
      <c r="U29" s="26">
        <f t="shared" si="1"/>
        <v>90000</v>
      </c>
      <c r="V29" s="43"/>
      <c r="W29" s="43"/>
    </row>
    <row r="30" spans="1:23" s="7" customFormat="1" ht="31.5" customHeight="1" x14ac:dyDescent="0.2">
      <c r="A30" s="136" t="s">
        <v>36</v>
      </c>
      <c r="B30" s="137"/>
      <c r="C30" s="139"/>
      <c r="D30" s="66">
        <v>0</v>
      </c>
      <c r="E30" s="64">
        <v>0</v>
      </c>
      <c r="F30" s="65">
        <v>0</v>
      </c>
      <c r="G30" s="76">
        <v>0</v>
      </c>
      <c r="H30" s="66">
        <v>700</v>
      </c>
      <c r="I30" s="64">
        <v>5000</v>
      </c>
      <c r="J30" s="65">
        <v>0</v>
      </c>
      <c r="K30" s="76">
        <v>0</v>
      </c>
      <c r="L30" s="66">
        <v>1219419</v>
      </c>
      <c r="M30" s="68">
        <v>200000</v>
      </c>
      <c r="N30" s="68">
        <v>0</v>
      </c>
      <c r="O30" s="64">
        <v>0</v>
      </c>
      <c r="P30" s="65">
        <v>0</v>
      </c>
      <c r="Q30" s="76">
        <v>0</v>
      </c>
      <c r="R30" s="66">
        <v>3458601</v>
      </c>
      <c r="S30" s="64">
        <v>3566018</v>
      </c>
      <c r="T30" s="77">
        <f t="shared" si="0"/>
        <v>4678720</v>
      </c>
      <c r="U30" s="26">
        <f t="shared" si="1"/>
        <v>3771018</v>
      </c>
      <c r="V30" s="43"/>
      <c r="W30" s="43"/>
    </row>
    <row r="31" spans="1:23" s="7" customFormat="1" ht="27" customHeight="1" thickBot="1" x14ac:dyDescent="0.25">
      <c r="A31" s="96" t="s">
        <v>34</v>
      </c>
      <c r="B31" s="97"/>
      <c r="C31" s="97"/>
      <c r="D31" s="66">
        <v>0</v>
      </c>
      <c r="E31" s="64">
        <v>0</v>
      </c>
      <c r="F31" s="65">
        <v>0</v>
      </c>
      <c r="G31" s="76">
        <v>0</v>
      </c>
      <c r="H31" s="66">
        <v>0</v>
      </c>
      <c r="I31" s="64">
        <v>0</v>
      </c>
      <c r="J31" s="65">
        <v>0</v>
      </c>
      <c r="K31" s="76">
        <v>0</v>
      </c>
      <c r="L31" s="66">
        <v>94256949</v>
      </c>
      <c r="M31" s="68">
        <v>94500000</v>
      </c>
      <c r="N31" s="68">
        <v>0</v>
      </c>
      <c r="O31" s="64">
        <v>0</v>
      </c>
      <c r="P31" s="65">
        <v>1098770</v>
      </c>
      <c r="Q31" s="76">
        <v>105000</v>
      </c>
      <c r="R31" s="66">
        <v>66080000</v>
      </c>
      <c r="S31" s="64">
        <v>79142000</v>
      </c>
      <c r="T31" s="77">
        <f t="shared" si="0"/>
        <v>161435719</v>
      </c>
      <c r="U31" s="26">
        <f t="shared" si="1"/>
        <v>173747000</v>
      </c>
      <c r="V31" s="43"/>
      <c r="W31" s="43"/>
    </row>
    <row r="32" spans="1:23" ht="17.25" thickTop="1" thickBot="1" x14ac:dyDescent="0.3">
      <c r="A32" s="109" t="s">
        <v>19</v>
      </c>
      <c r="B32" s="110"/>
      <c r="C32" s="110"/>
      <c r="D32" s="19">
        <f>SUM(D10:D13,D18:D31)</f>
        <v>56131641</v>
      </c>
      <c r="E32" s="19">
        <f t="shared" ref="E32:S32" si="9">SUM(E10:E13,E18:E31)</f>
        <v>61462000</v>
      </c>
      <c r="F32" s="19">
        <f t="shared" si="9"/>
        <v>9931618</v>
      </c>
      <c r="G32" s="19">
        <f t="shared" si="9"/>
        <v>10307000</v>
      </c>
      <c r="H32" s="19">
        <f t="shared" si="9"/>
        <v>76360813</v>
      </c>
      <c r="I32" s="19">
        <f t="shared" si="9"/>
        <v>67377982</v>
      </c>
      <c r="J32" s="19">
        <f t="shared" si="9"/>
        <v>4523165</v>
      </c>
      <c r="K32" s="19">
        <f t="shared" si="9"/>
        <v>4050000</v>
      </c>
      <c r="L32" s="19">
        <f t="shared" si="9"/>
        <v>95476368</v>
      </c>
      <c r="M32" s="19">
        <f t="shared" si="9"/>
        <v>234126000</v>
      </c>
      <c r="N32" s="19">
        <f t="shared" si="9"/>
        <v>10832275</v>
      </c>
      <c r="O32" s="19">
        <f t="shared" si="9"/>
        <v>10000000</v>
      </c>
      <c r="P32" s="19">
        <f t="shared" si="9"/>
        <v>214831885</v>
      </c>
      <c r="Q32" s="19">
        <f t="shared" si="9"/>
        <v>260108000</v>
      </c>
      <c r="R32" s="19">
        <f t="shared" si="9"/>
        <v>69538601</v>
      </c>
      <c r="S32" s="19">
        <f t="shared" si="9"/>
        <v>82708018</v>
      </c>
      <c r="T32" s="19">
        <f>SUM(T10:T13,T18:T31)</f>
        <v>537626366</v>
      </c>
      <c r="U32" s="19">
        <f t="shared" ref="U32" si="10">SUM(U10:U13,U18:U31)</f>
        <v>730139000</v>
      </c>
      <c r="V32" s="44"/>
      <c r="W32" s="44"/>
    </row>
    <row r="33" spans="1:21" ht="13.5" thickTop="1" x14ac:dyDescent="0.2"/>
    <row r="34" spans="1:21" ht="13.5" thickBot="1" x14ac:dyDescent="0.25">
      <c r="T34" s="122" t="s">
        <v>33</v>
      </c>
      <c r="U34" s="122"/>
    </row>
    <row r="35" spans="1:21" ht="13.5" thickTop="1" x14ac:dyDescent="0.2">
      <c r="A35" s="100" t="s">
        <v>20</v>
      </c>
      <c r="B35" s="101"/>
      <c r="C35" s="101"/>
      <c r="D35" s="104" t="s">
        <v>8</v>
      </c>
      <c r="E35" s="105"/>
      <c r="F35" s="104" t="s">
        <v>9</v>
      </c>
      <c r="G35" s="105"/>
      <c r="H35" s="104" t="s">
        <v>10</v>
      </c>
      <c r="I35" s="105"/>
      <c r="J35" s="104" t="s">
        <v>11</v>
      </c>
      <c r="K35" s="105"/>
      <c r="L35" s="111" t="s">
        <v>12</v>
      </c>
      <c r="M35" s="112"/>
      <c r="N35" s="112"/>
      <c r="O35" s="113"/>
      <c r="P35" s="90" t="s">
        <v>27</v>
      </c>
      <c r="Q35" s="91"/>
      <c r="R35" s="118" t="s">
        <v>32</v>
      </c>
      <c r="S35" s="146"/>
      <c r="T35" s="125" t="s">
        <v>7</v>
      </c>
      <c r="U35" s="126"/>
    </row>
    <row r="36" spans="1:21" x14ac:dyDescent="0.2">
      <c r="A36" s="102"/>
      <c r="B36" s="103"/>
      <c r="C36" s="103"/>
      <c r="D36" s="106"/>
      <c r="E36" s="107"/>
      <c r="F36" s="106"/>
      <c r="G36" s="107"/>
      <c r="H36" s="106"/>
      <c r="I36" s="107"/>
      <c r="J36" s="106"/>
      <c r="K36" s="107"/>
      <c r="L36" s="119" t="s">
        <v>15</v>
      </c>
      <c r="M36" s="120"/>
      <c r="N36" s="129" t="s">
        <v>16</v>
      </c>
      <c r="O36" s="130"/>
      <c r="P36" s="92"/>
      <c r="Q36" s="93"/>
      <c r="R36" s="92"/>
      <c r="S36" s="147"/>
      <c r="T36" s="127"/>
      <c r="U36" s="128"/>
    </row>
    <row r="37" spans="1:21" ht="23.25" thickBot="1" x14ac:dyDescent="0.25">
      <c r="A37" s="102"/>
      <c r="B37" s="103"/>
      <c r="C37" s="103"/>
      <c r="D37" s="27" t="s">
        <v>38</v>
      </c>
      <c r="E37" s="28" t="s">
        <v>39</v>
      </c>
      <c r="F37" s="27" t="s">
        <v>38</v>
      </c>
      <c r="G37" s="28" t="s">
        <v>39</v>
      </c>
      <c r="H37" s="27" t="s">
        <v>38</v>
      </c>
      <c r="I37" s="28" t="s">
        <v>39</v>
      </c>
      <c r="J37" s="27" t="s">
        <v>38</v>
      </c>
      <c r="K37" s="28" t="s">
        <v>39</v>
      </c>
      <c r="L37" s="27" t="s">
        <v>38</v>
      </c>
      <c r="M37" s="45" t="s">
        <v>39</v>
      </c>
      <c r="N37" s="46" t="s">
        <v>38</v>
      </c>
      <c r="O37" s="28" t="s">
        <v>39</v>
      </c>
      <c r="P37" s="59" t="s">
        <v>38</v>
      </c>
      <c r="Q37" s="28" t="s">
        <v>39</v>
      </c>
      <c r="R37" s="59" t="s">
        <v>38</v>
      </c>
      <c r="S37" s="28" t="s">
        <v>39</v>
      </c>
      <c r="T37" s="31" t="s">
        <v>38</v>
      </c>
      <c r="U37" s="32" t="s">
        <v>39</v>
      </c>
    </row>
    <row r="38" spans="1:21" ht="13.5" thickTop="1" x14ac:dyDescent="0.2">
      <c r="A38" s="144" t="s">
        <v>1</v>
      </c>
      <c r="B38" s="145"/>
      <c r="C38" s="145"/>
      <c r="D38" s="69">
        <v>0</v>
      </c>
      <c r="E38" s="61">
        <v>0</v>
      </c>
      <c r="F38" s="70">
        <v>0</v>
      </c>
      <c r="G38" s="60">
        <v>0</v>
      </c>
      <c r="H38" s="69">
        <v>0</v>
      </c>
      <c r="I38" s="61">
        <v>0</v>
      </c>
      <c r="J38" s="70">
        <v>0</v>
      </c>
      <c r="K38" s="60">
        <v>0</v>
      </c>
      <c r="L38" s="69">
        <v>0</v>
      </c>
      <c r="M38" s="71">
        <v>0</v>
      </c>
      <c r="N38" s="71">
        <v>5000000</v>
      </c>
      <c r="O38" s="72">
        <v>6100000</v>
      </c>
      <c r="P38" s="60">
        <v>0</v>
      </c>
      <c r="Q38" s="61">
        <v>0</v>
      </c>
      <c r="R38" s="60">
        <v>0</v>
      </c>
      <c r="S38" s="78">
        <v>0</v>
      </c>
      <c r="T38" s="69">
        <f t="shared" ref="T38:T39" si="11">SUM(D38+F38+H38+N38+J38+L38+P38)</f>
        <v>5000000</v>
      </c>
      <c r="U38" s="61">
        <f t="shared" ref="U38:U39" si="12">E38+G38+I38+O38+K38+M38+Q38</f>
        <v>6100000</v>
      </c>
    </row>
    <row r="39" spans="1:21" ht="13.5" thickBot="1" x14ac:dyDescent="0.25">
      <c r="A39" s="94" t="s">
        <v>31</v>
      </c>
      <c r="B39" s="95"/>
      <c r="C39" s="95"/>
      <c r="D39" s="16">
        <v>0</v>
      </c>
      <c r="E39" s="14">
        <v>0</v>
      </c>
      <c r="F39" s="15">
        <v>0</v>
      </c>
      <c r="G39" s="35">
        <v>0</v>
      </c>
      <c r="H39" s="16">
        <v>236000</v>
      </c>
      <c r="I39" s="14">
        <v>198000</v>
      </c>
      <c r="J39" s="15">
        <v>0</v>
      </c>
      <c r="K39" s="35">
        <v>0</v>
      </c>
      <c r="L39" s="16">
        <v>0</v>
      </c>
      <c r="M39" s="40">
        <v>0</v>
      </c>
      <c r="N39" s="40">
        <v>0</v>
      </c>
      <c r="O39" s="73">
        <v>0</v>
      </c>
      <c r="P39" s="35">
        <v>0</v>
      </c>
      <c r="Q39" s="14">
        <v>0</v>
      </c>
      <c r="R39" s="35">
        <v>0</v>
      </c>
      <c r="S39" s="79">
        <v>0</v>
      </c>
      <c r="T39" s="16">
        <f t="shared" si="11"/>
        <v>236000</v>
      </c>
      <c r="U39" s="14">
        <f t="shared" si="12"/>
        <v>198000</v>
      </c>
    </row>
    <row r="40" spans="1:21" s="3" customFormat="1" ht="14.25" thickTop="1" thickBot="1" x14ac:dyDescent="0.25">
      <c r="A40" s="141" t="s">
        <v>21</v>
      </c>
      <c r="B40" s="142"/>
      <c r="C40" s="142"/>
      <c r="D40" s="74">
        <f t="shared" ref="D40:T40" si="13">SUM(D38:D39)</f>
        <v>0</v>
      </c>
      <c r="E40" s="20">
        <f t="shared" si="13"/>
        <v>0</v>
      </c>
      <c r="F40" s="21">
        <f t="shared" si="13"/>
        <v>0</v>
      </c>
      <c r="G40" s="36">
        <f t="shared" si="13"/>
        <v>0</v>
      </c>
      <c r="H40" s="74">
        <f t="shared" si="13"/>
        <v>236000</v>
      </c>
      <c r="I40" s="20">
        <f t="shared" si="13"/>
        <v>198000</v>
      </c>
      <c r="J40" s="21">
        <f t="shared" si="13"/>
        <v>0</v>
      </c>
      <c r="K40" s="36">
        <f t="shared" si="13"/>
        <v>0</v>
      </c>
      <c r="L40" s="74">
        <f t="shared" si="13"/>
        <v>0</v>
      </c>
      <c r="M40" s="41">
        <f t="shared" si="13"/>
        <v>0</v>
      </c>
      <c r="N40" s="41">
        <f t="shared" si="13"/>
        <v>5000000</v>
      </c>
      <c r="O40" s="75">
        <f t="shared" si="13"/>
        <v>6100000</v>
      </c>
      <c r="P40" s="36">
        <f t="shared" si="13"/>
        <v>0</v>
      </c>
      <c r="Q40" s="20">
        <f t="shared" si="13"/>
        <v>0</v>
      </c>
      <c r="R40" s="36">
        <f t="shared" si="13"/>
        <v>0</v>
      </c>
      <c r="S40" s="80">
        <f t="shared" si="13"/>
        <v>0</v>
      </c>
      <c r="T40" s="74">
        <f t="shared" si="13"/>
        <v>5236000</v>
      </c>
      <c r="U40" s="20">
        <f>E40+G40+I40+O40+K40+M40+Q40+S40</f>
        <v>6298000</v>
      </c>
    </row>
    <row r="41" spans="1:21" s="57" customFormat="1" ht="17.25" thickTop="1" thickBot="1" x14ac:dyDescent="0.3">
      <c r="A41" s="141" t="s">
        <v>6</v>
      </c>
      <c r="B41" s="142"/>
      <c r="C41" s="142"/>
      <c r="D41" s="74">
        <f t="shared" ref="D41:U41" si="14">D32+D40</f>
        <v>56131641</v>
      </c>
      <c r="E41" s="20">
        <f t="shared" si="14"/>
        <v>61462000</v>
      </c>
      <c r="F41" s="21">
        <f t="shared" si="14"/>
        <v>9931618</v>
      </c>
      <c r="G41" s="36">
        <f t="shared" si="14"/>
        <v>10307000</v>
      </c>
      <c r="H41" s="74">
        <f t="shared" si="14"/>
        <v>76596813</v>
      </c>
      <c r="I41" s="20">
        <f t="shared" si="14"/>
        <v>67575982</v>
      </c>
      <c r="J41" s="21">
        <f t="shared" si="14"/>
        <v>4523165</v>
      </c>
      <c r="K41" s="36">
        <f t="shared" si="14"/>
        <v>4050000</v>
      </c>
      <c r="L41" s="74">
        <f t="shared" si="14"/>
        <v>95476368</v>
      </c>
      <c r="M41" s="41">
        <f t="shared" si="14"/>
        <v>234126000</v>
      </c>
      <c r="N41" s="41">
        <f t="shared" si="14"/>
        <v>15832275</v>
      </c>
      <c r="O41" s="75">
        <f t="shared" si="14"/>
        <v>16100000</v>
      </c>
      <c r="P41" s="36">
        <f t="shared" si="14"/>
        <v>214831885</v>
      </c>
      <c r="Q41" s="20">
        <f t="shared" si="14"/>
        <v>260108000</v>
      </c>
      <c r="R41" s="36">
        <f t="shared" si="14"/>
        <v>69538601</v>
      </c>
      <c r="S41" s="22">
        <f t="shared" si="14"/>
        <v>82708018</v>
      </c>
      <c r="T41" s="74">
        <f t="shared" si="14"/>
        <v>542862366</v>
      </c>
      <c r="U41" s="20">
        <f t="shared" si="14"/>
        <v>736437000</v>
      </c>
    </row>
    <row r="42" spans="1:21" ht="13.5" thickTop="1" x14ac:dyDescent="0.2">
      <c r="A42" s="143"/>
      <c r="B42" s="143"/>
      <c r="C42" s="143"/>
    </row>
    <row r="43" spans="1:21" x14ac:dyDescent="0.2">
      <c r="A43" s="143"/>
      <c r="B43" s="143"/>
      <c r="C43" s="143"/>
    </row>
    <row r="44" spans="1:21" x14ac:dyDescent="0.2">
      <c r="A44" s="143"/>
      <c r="B44" s="143"/>
      <c r="C44" s="143"/>
    </row>
    <row r="45" spans="1:21" x14ac:dyDescent="0.2">
      <c r="A45" s="143"/>
      <c r="B45" s="143"/>
      <c r="C45" s="143"/>
    </row>
    <row r="46" spans="1:21" x14ac:dyDescent="0.2">
      <c r="A46" s="143"/>
      <c r="B46" s="143"/>
      <c r="C46" s="143"/>
    </row>
    <row r="47" spans="1:21" x14ac:dyDescent="0.2">
      <c r="A47" s="143"/>
      <c r="B47" s="143"/>
      <c r="C47" s="143"/>
    </row>
    <row r="48" spans="1:21" x14ac:dyDescent="0.2">
      <c r="A48" s="143"/>
      <c r="B48" s="143"/>
      <c r="C48" s="143"/>
    </row>
    <row r="49" spans="1:3" x14ac:dyDescent="0.2">
      <c r="A49" s="143"/>
      <c r="B49" s="143"/>
      <c r="C49" s="143"/>
    </row>
    <row r="50" spans="1:3" x14ac:dyDescent="0.2">
      <c r="A50" s="143"/>
      <c r="B50" s="143"/>
      <c r="C50" s="143"/>
    </row>
  </sheetData>
  <mergeCells count="63">
    <mergeCell ref="A47:C47"/>
    <mergeCell ref="A48:C48"/>
    <mergeCell ref="A49:C49"/>
    <mergeCell ref="A50:C50"/>
    <mergeCell ref="A43:C43"/>
    <mergeCell ref="A44:C44"/>
    <mergeCell ref="A45:C45"/>
    <mergeCell ref="A46:C46"/>
    <mergeCell ref="A41:C41"/>
    <mergeCell ref="A42:C42"/>
    <mergeCell ref="A38:C38"/>
    <mergeCell ref="A39:C39"/>
    <mergeCell ref="T35:U36"/>
    <mergeCell ref="L36:M36"/>
    <mergeCell ref="N36:O36"/>
    <mergeCell ref="R35:S36"/>
    <mergeCell ref="A40:C40"/>
    <mergeCell ref="T34:U34"/>
    <mergeCell ref="A12:C12"/>
    <mergeCell ref="A14:C14"/>
    <mergeCell ref="A27:C27"/>
    <mergeCell ref="A20:C20"/>
    <mergeCell ref="A18:C18"/>
    <mergeCell ref="A22:C22"/>
    <mergeCell ref="A29:C29"/>
    <mergeCell ref="A28:C28"/>
    <mergeCell ref="A25:C25"/>
    <mergeCell ref="A26:C26"/>
    <mergeCell ref="A30:C30"/>
    <mergeCell ref="A15:C15"/>
    <mergeCell ref="A16:C16"/>
    <mergeCell ref="A17:C17"/>
    <mergeCell ref="A1:U1"/>
    <mergeCell ref="A3:U3"/>
    <mergeCell ref="A5:U5"/>
    <mergeCell ref="A11:C11"/>
    <mergeCell ref="D7:E8"/>
    <mergeCell ref="F7:G8"/>
    <mergeCell ref="H7:I8"/>
    <mergeCell ref="J7:K8"/>
    <mergeCell ref="L7:O7"/>
    <mergeCell ref="L8:M8"/>
    <mergeCell ref="R7:S8"/>
    <mergeCell ref="T6:U6"/>
    <mergeCell ref="A7:C9"/>
    <mergeCell ref="T7:U8"/>
    <mergeCell ref="N8:O8"/>
    <mergeCell ref="A10:C10"/>
    <mergeCell ref="P7:Q8"/>
    <mergeCell ref="A21:C21"/>
    <mergeCell ref="P35:Q36"/>
    <mergeCell ref="A31:C31"/>
    <mergeCell ref="A19:C19"/>
    <mergeCell ref="A35:C37"/>
    <mergeCell ref="D35:E36"/>
    <mergeCell ref="F35:G36"/>
    <mergeCell ref="H35:I36"/>
    <mergeCell ref="A23:C23"/>
    <mergeCell ref="A24:C24"/>
    <mergeCell ref="A32:C32"/>
    <mergeCell ref="J35:K36"/>
    <mergeCell ref="L35:O35"/>
    <mergeCell ref="A13:C13"/>
  </mergeCells>
  <phoneticPr fontId="1" type="noConversion"/>
  <pageMargins left="0.39370078740157483" right="0.23622047244094491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4b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2018-02-22T08:26:35Z</cp:lastPrinted>
  <dcterms:created xsi:type="dcterms:W3CDTF">2006-01-17T11:47:21Z</dcterms:created>
  <dcterms:modified xsi:type="dcterms:W3CDTF">2020-03-11T13:26:28Z</dcterms:modified>
</cp:coreProperties>
</file>