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8940"/>
  </bookViews>
  <sheets>
    <sheet name="indoklás" sheetId="1" r:id="rId1"/>
  </sheets>
  <calcPr calcId="125725"/>
</workbook>
</file>

<file path=xl/calcChain.xml><?xml version="1.0" encoding="utf-8"?>
<calcChain xmlns="http://schemas.openxmlformats.org/spreadsheetml/2006/main">
  <c r="H6" i="1"/>
  <c r="H599"/>
  <c r="F599"/>
  <c r="H15"/>
  <c r="F15"/>
  <c r="H731"/>
  <c r="H730"/>
  <c r="H728"/>
  <c r="H722"/>
  <c r="H710"/>
  <c r="H709"/>
  <c r="H696"/>
  <c r="H699" s="1"/>
  <c r="H723" s="1"/>
  <c r="F696"/>
  <c r="F699" s="1"/>
  <c r="F723" s="1"/>
  <c r="H681"/>
  <c r="H727" s="1"/>
  <c r="F681"/>
  <c r="F727" s="1"/>
  <c r="H672"/>
  <c r="F672"/>
  <c r="H644"/>
  <c r="F644"/>
  <c r="H639"/>
  <c r="F639"/>
  <c r="H622"/>
  <c r="F622"/>
  <c r="H618"/>
  <c r="F618"/>
  <c r="H590"/>
  <c r="F590"/>
  <c r="H581"/>
  <c r="F581"/>
  <c r="H568"/>
  <c r="F568"/>
  <c r="H560"/>
  <c r="F560"/>
  <c r="H552"/>
  <c r="H720" s="1"/>
  <c r="F552"/>
  <c r="H539"/>
  <c r="F539"/>
  <c r="H535"/>
  <c r="F535"/>
  <c r="H528"/>
  <c r="F528"/>
  <c r="H502"/>
  <c r="F502"/>
  <c r="H491"/>
  <c r="H492" s="1"/>
  <c r="F491"/>
  <c r="F492" s="1"/>
  <c r="H480"/>
  <c r="F480"/>
  <c r="H459"/>
  <c r="F459"/>
  <c r="H456"/>
  <c r="F456"/>
  <c r="H442"/>
  <c r="F442"/>
  <c r="H431"/>
  <c r="F431"/>
  <c r="H421"/>
  <c r="F421"/>
  <c r="H410"/>
  <c r="F410"/>
  <c r="H407"/>
  <c r="F407"/>
  <c r="H403"/>
  <c r="F403"/>
  <c r="H384"/>
  <c r="F384"/>
  <c r="H380"/>
  <c r="F380"/>
  <c r="H364"/>
  <c r="F364"/>
  <c r="H361"/>
  <c r="F361"/>
  <c r="H356"/>
  <c r="H357" s="1"/>
  <c r="F356"/>
  <c r="F357" s="1"/>
  <c r="H335"/>
  <c r="H721" s="1"/>
  <c r="F335"/>
  <c r="H333"/>
  <c r="F333"/>
  <c r="H330"/>
  <c r="F330"/>
  <c r="H321"/>
  <c r="F321"/>
  <c r="H286"/>
  <c r="F286"/>
  <c r="H283"/>
  <c r="F283"/>
  <c r="H280"/>
  <c r="H281" s="1"/>
  <c r="F280"/>
  <c r="F281" s="1"/>
  <c r="H265"/>
  <c r="H266" s="1"/>
  <c r="F265"/>
  <c r="F266" s="1"/>
  <c r="H255"/>
  <c r="H256" s="1"/>
  <c r="F255"/>
  <c r="F256" s="1"/>
  <c r="F242"/>
  <c r="F243" s="1"/>
  <c r="F246" s="1"/>
  <c r="H242"/>
  <c r="H243" s="1"/>
  <c r="H246" s="1"/>
  <c r="H227"/>
  <c r="H228" s="1"/>
  <c r="F227"/>
  <c r="F228" s="1"/>
  <c r="H215"/>
  <c r="F215"/>
  <c r="H212"/>
  <c r="F212"/>
  <c r="H208"/>
  <c r="H209" s="1"/>
  <c r="F208"/>
  <c r="F209" s="1"/>
  <c r="H133"/>
  <c r="H134" s="1"/>
  <c r="F133"/>
  <c r="F134" s="1"/>
  <c r="H118"/>
  <c r="H119" s="1"/>
  <c r="F118"/>
  <c r="F119" s="1"/>
  <c r="H106"/>
  <c r="F106"/>
  <c r="H99"/>
  <c r="F99"/>
  <c r="H175"/>
  <c r="H171"/>
  <c r="H163"/>
  <c r="F163"/>
  <c r="H160"/>
  <c r="F160"/>
  <c r="H64"/>
  <c r="F61"/>
  <c r="H40"/>
  <c r="H25"/>
  <c r="H34" s="1"/>
  <c r="F728"/>
  <c r="F722"/>
  <c r="H56"/>
  <c r="H61" s="1"/>
  <c r="F731"/>
  <c r="F730"/>
  <c r="F64"/>
  <c r="F710"/>
  <c r="F709"/>
  <c r="F171"/>
  <c r="F40"/>
  <c r="F25"/>
  <c r="F34" s="1"/>
  <c r="F6"/>
  <c r="H302"/>
  <c r="F302"/>
  <c r="F175"/>
  <c r="H178"/>
  <c r="F178"/>
  <c r="F216" l="1"/>
  <c r="F217" s="1"/>
  <c r="H365"/>
  <c r="H366" s="1"/>
  <c r="F529"/>
  <c r="F540"/>
  <c r="F640"/>
  <c r="F646" s="1"/>
  <c r="F365"/>
  <c r="F366" s="1"/>
  <c r="F404"/>
  <c r="F100"/>
  <c r="F108" s="1"/>
  <c r="H725"/>
  <c r="H287"/>
  <c r="H288" s="1"/>
  <c r="F287"/>
  <c r="F288" s="1"/>
  <c r="H100"/>
  <c r="H108" s="1"/>
  <c r="H334"/>
  <c r="H404"/>
  <c r="H411"/>
  <c r="F726"/>
  <c r="H179"/>
  <c r="H719"/>
  <c r="H216"/>
  <c r="H217" s="1"/>
  <c r="F334"/>
  <c r="F411"/>
  <c r="F481"/>
  <c r="H529"/>
  <c r="H540"/>
  <c r="H481"/>
  <c r="F725"/>
  <c r="H717"/>
  <c r="H718"/>
  <c r="H726"/>
  <c r="H729" s="1"/>
  <c r="F322"/>
  <c r="H640"/>
  <c r="H646" s="1"/>
  <c r="F718"/>
  <c r="F721"/>
  <c r="H50"/>
  <c r="H712" s="1"/>
  <c r="H172"/>
  <c r="F720"/>
  <c r="F719"/>
  <c r="H322"/>
  <c r="F717"/>
  <c r="F50"/>
  <c r="F712" s="1"/>
  <c r="F172"/>
  <c r="F179"/>
  <c r="H707" l="1"/>
  <c r="F412"/>
  <c r="F338"/>
  <c r="F541"/>
  <c r="H541"/>
  <c r="H338"/>
  <c r="H181"/>
  <c r="H708"/>
  <c r="H724"/>
  <c r="H732" s="1"/>
  <c r="H412"/>
  <c r="F708"/>
  <c r="F729"/>
  <c r="F181"/>
  <c r="F707"/>
  <c r="F724"/>
  <c r="H711" l="1"/>
  <c r="F732"/>
  <c r="F711"/>
</calcChain>
</file>

<file path=xl/sharedStrings.xml><?xml version="1.0" encoding="utf-8"?>
<sst xmlns="http://schemas.openxmlformats.org/spreadsheetml/2006/main" count="502" uniqueCount="202">
  <si>
    <t>Megnevezés</t>
  </si>
  <si>
    <t>Normatív állami hozzájárulás</t>
  </si>
  <si>
    <t>Bevételek mindösszesen:</t>
  </si>
  <si>
    <t>Állami hozzájárulások összesen:</t>
  </si>
  <si>
    <t>Személyi juttatások összesen:</t>
  </si>
  <si>
    <t>Munkaadót terhelő járulékok:</t>
  </si>
  <si>
    <t>Dologi és egyéb folyó kiadások összesen:</t>
  </si>
  <si>
    <t>Működési kiadások összesen:</t>
  </si>
  <si>
    <t>Felhalmozási kiadások összesen:</t>
  </si>
  <si>
    <t>Kiadások mindösszesen:</t>
  </si>
  <si>
    <t>Gépjárműadó</t>
  </si>
  <si>
    <t>Felhalmozási célú kölcsönök nyújtása lakosságnak</t>
  </si>
  <si>
    <t>Működési tartalékok</t>
  </si>
  <si>
    <t>Felhalmozási tartalék</t>
  </si>
  <si>
    <t>Egyéb kommunikációs szolgáltatások</t>
  </si>
  <si>
    <t>Kiadások összesen</t>
  </si>
  <si>
    <t>Felújítási kiadások összesen:</t>
  </si>
  <si>
    <t>Beruházási kiadások összesen:</t>
  </si>
  <si>
    <t>Felhalmozási kiadások összesen</t>
  </si>
  <si>
    <t>Karbantartási, kisjavítási szolgáltatások</t>
  </si>
  <si>
    <t>Szociális hozzájárulási adó</t>
  </si>
  <si>
    <t>Egyéb kötelező önkormányzati felad.tám.</t>
  </si>
  <si>
    <t>Foglalkoztatást helyettesítő támogatás</t>
  </si>
  <si>
    <t>Könyvtári, közművelődési feladatok</t>
  </si>
  <si>
    <t xml:space="preserve">Irodaszer,nyomtatvány,stb. </t>
  </si>
  <si>
    <t>Óvodáztatási támogatás</t>
  </si>
  <si>
    <t>Választott tisztségviselők juttatásai</t>
  </si>
  <si>
    <t>Szakmai anyagok beszerzése</t>
  </si>
  <si>
    <t>Üzemeltetési anyagok beszerzése</t>
  </si>
  <si>
    <t>Informatikai szolgáltatások igénybevétele</t>
  </si>
  <si>
    <t>Közüzemi díjak</t>
  </si>
  <si>
    <t>Szakmai tevékenységet segítő szolgáltatások</t>
  </si>
  <si>
    <t>Egyéb szolgáltatás</t>
  </si>
  <si>
    <t>Működési célú előzetesen felszámított ÁFA</t>
  </si>
  <si>
    <t>Egyéb pénzügyi műveletek kiadásai</t>
  </si>
  <si>
    <t>Egyéb dologi kiadások</t>
  </si>
  <si>
    <t>Választott tisztségviselők költségtérítése</t>
  </si>
  <si>
    <t>Önkormányzatok jogalkotó és általános igazgatási tevékenysége - 011130</t>
  </si>
  <si>
    <t>Köztemető-fenntartás és működtetés - 013320</t>
  </si>
  <si>
    <t>Törvény szerinti illetmények, munkabérek</t>
  </si>
  <si>
    <t>Közlekedési költségtérítés</t>
  </si>
  <si>
    <t>Foglalkoztatottak egyéb személyi juttatásai</t>
  </si>
  <si>
    <t>Közfoglalkoztatási mintaprogram - 041237</t>
  </si>
  <si>
    <t>Bérleti és lízing díjak</t>
  </si>
  <si>
    <t>Egyéb szolgáltatások</t>
  </si>
  <si>
    <t>Közutak,hidak üzemeltetése, fenntartása - 045160</t>
  </si>
  <si>
    <t>Nem veszélyes hulladék kezelése,ártalmatlanítása - 051040</t>
  </si>
  <si>
    <t>Szennyvíz gyűjtése, tisztítása, elhelyezése - 052020</t>
  </si>
  <si>
    <t>Működési célú előzetesen felszámított áfa</t>
  </si>
  <si>
    <t>Dologi és egyéb  folyó kiadások összesen:</t>
  </si>
  <si>
    <t>Közvilágítás - 064010</t>
  </si>
  <si>
    <t>Város-, községgazdálkodási egyéb szolgáltatások - 066020</t>
  </si>
  <si>
    <t>Háziorvosi alapellátás - 072111</t>
  </si>
  <si>
    <t>Egyéb kommunikációs szolgáltatás</t>
  </si>
  <si>
    <t>Háziorvosi ügyeleti ellátás - 072112</t>
  </si>
  <si>
    <t>Fogorvosi ügyeleti ellátás - 072312</t>
  </si>
  <si>
    <t>Közművelődés-hagyományos közösségi kulturális értékek gondozása - 082092</t>
  </si>
  <si>
    <t>Egyéb jogviszonyban nem saját dolgozónak fizetett juttatás</t>
  </si>
  <si>
    <t>könyvtáros megbízási díja</t>
  </si>
  <si>
    <t>Lakásfenntartási támogatás</t>
  </si>
  <si>
    <t>Szennyvizcsatorna építése - 052080</t>
  </si>
  <si>
    <t>Egyéb tárgyi eszközök beszerzése,létesítése</t>
  </si>
  <si>
    <t>Ingatlanok felújítása</t>
  </si>
  <si>
    <t>Beruházási célú előzetesen felszámított ÁFA</t>
  </si>
  <si>
    <t>Beruházások</t>
  </si>
  <si>
    <t>Felújítási célú előzetesen felszámított ÁFA</t>
  </si>
  <si>
    <t>Felújítások</t>
  </si>
  <si>
    <t>Ingatlanok beszerzése, létesítése</t>
  </si>
  <si>
    <t>Gyermekvédelmi pénzbeli és természetbeni ellátások - 104051</t>
  </si>
  <si>
    <t>Családtámogatások - 104052</t>
  </si>
  <si>
    <t>Munkanélküli aktív korúak ellátásai - 105010</t>
  </si>
  <si>
    <t>Lakásfenntartással, lakhatással összefüggő ellátások - 106020</t>
  </si>
  <si>
    <t>Házi segítségnyújtás - 107052</t>
  </si>
  <si>
    <t>Közép-Zalai Szociális és Gyerekjóléti Társulás</t>
  </si>
  <si>
    <t>Rendszeres szociális segély</t>
  </si>
  <si>
    <t>Működési célú támogatás</t>
  </si>
  <si>
    <t>Egyéb szociális pénzbeli ellátások, támogatások - 107060</t>
  </si>
  <si>
    <t>Működési célú támogatások</t>
  </si>
  <si>
    <t>Egyéb tárgyi eszközök beszerzése, létesítése</t>
  </si>
  <si>
    <t>Informatikai eszközök beszerzése, létesítése</t>
  </si>
  <si>
    <t>Táppénz</t>
  </si>
  <si>
    <t>Munkaadókat terhelő járulékok</t>
  </si>
  <si>
    <t>Szociális ellátások, juttatások</t>
  </si>
  <si>
    <t>Víztermelés, -kezelés, -ellátás- 063020</t>
  </si>
  <si>
    <t>Immateriális javak beszerzése, létesítése</t>
  </si>
  <si>
    <t>településrendetési terv</t>
  </si>
  <si>
    <t>Törvény szerinti illetmények,munkabérek</t>
  </si>
  <si>
    <t>Kiküldetések kiadásai</t>
  </si>
  <si>
    <t>Egyéb tárgyi szközök beszerzése, létesítése</t>
  </si>
  <si>
    <t>Falugondnoki, tanyagondnoki szolgáltatás - 107055</t>
  </si>
  <si>
    <t>Béren kívüli juttatás</t>
  </si>
  <si>
    <t>Cafetéria</t>
  </si>
  <si>
    <t>Munkáltatót terhelő személyi jövedelemadó</t>
  </si>
  <si>
    <t>Munkaadókat terhelő járulék</t>
  </si>
  <si>
    <t>Működési célú előzetsen felszámított ÁFA</t>
  </si>
  <si>
    <t>Dologi kiadások összesen:</t>
  </si>
  <si>
    <t xml:space="preserve">Működési célú támogatások </t>
  </si>
  <si>
    <t>Reklám- és propagandakiadások</t>
  </si>
  <si>
    <t>Működési célú támogatás háztartásoknak</t>
  </si>
  <si>
    <t>szennyvíz hozzájárulás</t>
  </si>
  <si>
    <t>Béren kívüli juttatások</t>
  </si>
  <si>
    <t>Egyéb tárgyi eszköz beszerzése, létesítése</t>
  </si>
  <si>
    <t>Család- és nővédelmi egészségügyi gondozás - 074031</t>
  </si>
  <si>
    <t>Egyéb jogviszonyban nem saját dolgozónak fizetett juttatások</t>
  </si>
  <si>
    <t>gyerekorvos megbízási díja</t>
  </si>
  <si>
    <t>Munkaadókat terhelő járulékok:</t>
  </si>
  <si>
    <t>Sportlétesítmények üzemeltetése, fenntartása - 081030</t>
  </si>
  <si>
    <t>Dologi kiadások öszesen:</t>
  </si>
  <si>
    <t xml:space="preserve">Működési célú kölcsön nyújtása </t>
  </si>
  <si>
    <t>Település-üzemeltetéshez kapcsolódó feladatellátás</t>
  </si>
  <si>
    <t>Szociális feladatok egyéb támogatása</t>
  </si>
  <si>
    <t>Falugondnoki szolgáltatás támogatása</t>
  </si>
  <si>
    <t>Működési célú támogatás tb. alapoktól</t>
  </si>
  <si>
    <t>Vagyoni típusú adók</t>
  </si>
  <si>
    <t>magánszemélyek kommunális adója</t>
  </si>
  <si>
    <t>építményadó</t>
  </si>
  <si>
    <t>Értékesítési és forgalmi adók</t>
  </si>
  <si>
    <t>állandó tevékenység után fizetett iparűzési adó</t>
  </si>
  <si>
    <t>helyi önkormányzatot megilletőrész</t>
  </si>
  <si>
    <t>Egyéb közhatalmi bevételek</t>
  </si>
  <si>
    <t>igazgatási szolgáltatási díj, szabálysértési bírság</t>
  </si>
  <si>
    <t>Közhatalmi bevételek</t>
  </si>
  <si>
    <t>készletértékesítés ellenértéke</t>
  </si>
  <si>
    <t>szolgáltatások ellenértéke</t>
  </si>
  <si>
    <t>önk. vagyon üzemeltetési, koncessziós díj</t>
  </si>
  <si>
    <t>kamatbevétel</t>
  </si>
  <si>
    <t>Működési bevételek</t>
  </si>
  <si>
    <t>Felhalmozási célú kölcsön megtérülése</t>
  </si>
  <si>
    <t>Lakott külterülettel kapcsolatos feladatok támogatása</t>
  </si>
  <si>
    <t>12.240x12</t>
  </si>
  <si>
    <t>Központosított, kiegészítő támogatások</t>
  </si>
  <si>
    <t>Egyes jöv.pótló támogatások kiegészítése</t>
  </si>
  <si>
    <t>Óvoda</t>
  </si>
  <si>
    <t>Közös Hivatal</t>
  </si>
  <si>
    <t>Működési célú támogatás helyi önk.-nak</t>
  </si>
  <si>
    <t>szennyvízcsatorna építés önerő</t>
  </si>
  <si>
    <t>Ingatlanok értékesítése</t>
  </si>
  <si>
    <t>Dióskál Község Önkormányzatának 2016. évi költségvetése</t>
  </si>
  <si>
    <t xml:space="preserve">2015. évi várható teljesítés </t>
  </si>
  <si>
    <t xml:space="preserve">2016. évi terv </t>
  </si>
  <si>
    <t>Szociális, gyermekjóléti és gyermekétkezt.fel.tám.</t>
  </si>
  <si>
    <t>Működési célú támogatások központi kezelésű ei.-tól</t>
  </si>
  <si>
    <t>Egyéb működési célú támogatás elkül. állami alapoktól</t>
  </si>
  <si>
    <t>közfoglalkoztatás támogatása</t>
  </si>
  <si>
    <t>Felhalmozási célú önkormányzati támogatások</t>
  </si>
  <si>
    <t>egyéb működési bevétel</t>
  </si>
  <si>
    <t>Rövid lejáratú hitel</t>
  </si>
  <si>
    <t>Előző évi maradvány</t>
  </si>
  <si>
    <t>Áht-n belüli megelőlegezés</t>
  </si>
  <si>
    <t>Egyéb elhalmozási célú támogatások fejezettől</t>
  </si>
  <si>
    <t>Egyéb tárgyi eszközök értékesítése</t>
  </si>
  <si>
    <t>Részesedések értékesítése</t>
  </si>
  <si>
    <t>Működési célú kölcsönök megtérülése önk-tól</t>
  </si>
  <si>
    <t>Működési kölcsön visszatérülése háztartásoktól</t>
  </si>
  <si>
    <t>Fizetendő általános forgalmi adó</t>
  </si>
  <si>
    <t>Működési kölcsön nyújtása helyi önkormányzatnak</t>
  </si>
  <si>
    <t>Működési c. támogatás nyújtása társulásnak</t>
  </si>
  <si>
    <t>Önkormányzatok elszámolásai a központi költségvetéssel - 018010</t>
  </si>
  <si>
    <t>Elvonások és befizetések</t>
  </si>
  <si>
    <t>Áht-n belüli visszafizetések, előző évi elszámolás</t>
  </si>
  <si>
    <t>Szakmai tevékenységes segítő szolgáltatások</t>
  </si>
  <si>
    <t>Működési célú támogatások egyéb vállalkozásnak</t>
  </si>
  <si>
    <t>Zalavíz - lakossági víz- és csatornaszolgáltatás tám.</t>
  </si>
  <si>
    <t>Működési kiadások összesen</t>
  </si>
  <si>
    <t>Fogorvosi alapellátás - 072311</t>
  </si>
  <si>
    <t>Műk. c. támogatás nyújtása helyi önkormányzatnak</t>
  </si>
  <si>
    <t>Szünidei gyermekétkeztetés</t>
  </si>
  <si>
    <t>Egyéb pénzbeli és természetbeni gyermekvéd. tám.</t>
  </si>
  <si>
    <t>Települési támogatás</t>
  </si>
  <si>
    <t>Táppénz hozzájárulás</t>
  </si>
  <si>
    <t>Rövid lejáratú hitelek, kölcsönök törlesztése</t>
  </si>
  <si>
    <t>Kiadások mindösszesen</t>
  </si>
  <si>
    <t>Működési célú ellőzetesen felszámított ÁFA</t>
  </si>
  <si>
    <t>Szociális tüzifa</t>
  </si>
  <si>
    <t>Önkormányzat saját hatáskörben adott pénzügyi ell.</t>
  </si>
  <si>
    <t>Önkormányzati segély</t>
  </si>
  <si>
    <t>Köztemetés</t>
  </si>
  <si>
    <t>Működési kölcsön nyújtása háztartásoknak</t>
  </si>
  <si>
    <t>Lakáshoz jutást segítő támogatások - 061030</t>
  </si>
  <si>
    <t>Átadott pénzeszközök</t>
  </si>
  <si>
    <t>Településfejlesztési projektek és támogatásuk - 062020</t>
  </si>
  <si>
    <t>Hitelek, kölcsönök</t>
  </si>
  <si>
    <t>Egyéb tárgyi eszközök felújítása</t>
  </si>
  <si>
    <t>polgármester  149.600x12</t>
  </si>
  <si>
    <t>képviselők  3x20.000x12, 67.309x12</t>
  </si>
  <si>
    <t>10.096x12, 22.436x12</t>
  </si>
  <si>
    <t>162.454x12</t>
  </si>
  <si>
    <t>136.700x12</t>
  </si>
  <si>
    <t>belső ellenőrzés</t>
  </si>
  <si>
    <t>falubusz /  termelő falu program</t>
  </si>
  <si>
    <t>213.700  -&gt;  156.700x12</t>
  </si>
  <si>
    <t>Közép-Zala Gyöngyszemei Vidékfejlesztési KHE</t>
  </si>
  <si>
    <t>Önkéntes Tűzoltó Egyesület</t>
  </si>
  <si>
    <t>üzemanyag, kis értékű tárgyi eszköz, alapanyag Start</t>
  </si>
  <si>
    <t>igazgatási díj, pályázati tanácsadás, stb.</t>
  </si>
  <si>
    <t>2015. évről áthúzódó bérkompenzáció</t>
  </si>
  <si>
    <t>orvosi eszközök megvásárlása</t>
  </si>
  <si>
    <t>szűrőaudiométer, mérleg, hosszmérő</t>
  </si>
  <si>
    <t>Szociális étkeztetés - 107051</t>
  </si>
  <si>
    <t>7. melléklet</t>
  </si>
  <si>
    <t>üzemanyag, kisértékű tárgyi eszközök</t>
  </si>
  <si>
    <t>gépbérlet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</si>
</sst>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17">
    <xf numFmtId="0" fontId="0" fillId="0" borderId="0" xfId="0"/>
    <xf numFmtId="0" fontId="2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4" fillId="0" borderId="0" xfId="0" applyFont="1"/>
    <xf numFmtId="0" fontId="2" fillId="0" borderId="0" xfId="0" applyFont="1" applyFill="1" applyBorder="1" applyAlignment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2" fillId="0" borderId="0" xfId="0" applyFont="1" applyFill="1" applyBorder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3" fontId="0" fillId="0" borderId="0" xfId="0" applyNumberFormat="1" applyBorder="1" applyAlignment="1"/>
    <xf numFmtId="0" fontId="0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3" fontId="2" fillId="0" borderId="0" xfId="0" applyNumberFormat="1" applyFont="1" applyBorder="1" applyAlignment="1"/>
    <xf numFmtId="3" fontId="8" fillId="0" borderId="0" xfId="0" applyNumberFormat="1" applyFont="1" applyBorder="1" applyAlignment="1"/>
    <xf numFmtId="0" fontId="8" fillId="0" borderId="0" xfId="0" applyFont="1" applyBorder="1" applyAlignment="1"/>
    <xf numFmtId="0" fontId="2" fillId="0" borderId="0" xfId="0" applyFont="1" applyFill="1" applyBorder="1" applyAlignment="1"/>
    <xf numFmtId="3" fontId="2" fillId="0" borderId="0" xfId="0" applyNumberFormat="1" applyFont="1" applyBorder="1" applyAlignment="1"/>
    <xf numFmtId="0" fontId="2" fillId="0" borderId="30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3" fontId="8" fillId="0" borderId="30" xfId="0" applyNumberFormat="1" applyFont="1" applyBorder="1" applyAlignment="1">
      <alignment horizontal="right"/>
    </xf>
    <xf numFmtId="3" fontId="8" fillId="0" borderId="31" xfId="0" applyNumberFormat="1" applyFont="1" applyBorder="1" applyAlignment="1">
      <alignment horizontal="right"/>
    </xf>
    <xf numFmtId="0" fontId="2" fillId="0" borderId="21" xfId="0" applyFont="1" applyFill="1" applyBorder="1" applyAlignment="1"/>
    <xf numFmtId="3" fontId="1" fillId="0" borderId="21" xfId="0" applyNumberFormat="1" applyFont="1" applyBorder="1" applyAlignment="1">
      <alignment horizontal="right"/>
    </xf>
    <xf numFmtId="0" fontId="2" fillId="0" borderId="23" xfId="0" applyFont="1" applyFill="1" applyBorder="1" applyAlignment="1"/>
    <xf numFmtId="3" fontId="1" fillId="0" borderId="23" xfId="0" applyNumberFormat="1" applyFont="1" applyBorder="1" applyAlignment="1">
      <alignment horizontal="right"/>
    </xf>
    <xf numFmtId="0" fontId="2" fillId="0" borderId="30" xfId="0" applyFont="1" applyFill="1" applyBorder="1" applyAlignment="1"/>
    <xf numFmtId="0" fontId="2" fillId="0" borderId="14" xfId="0" applyFont="1" applyFill="1" applyBorder="1" applyAlignment="1"/>
    <xf numFmtId="0" fontId="2" fillId="0" borderId="31" xfId="0" applyFont="1" applyFill="1" applyBorder="1" applyAlignment="1"/>
    <xf numFmtId="3" fontId="2" fillId="0" borderId="30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3" fontId="2" fillId="0" borderId="29" xfId="0" applyNumberFormat="1" applyFont="1" applyBorder="1" applyAlignment="1">
      <alignment horizontal="right"/>
    </xf>
    <xf numFmtId="3" fontId="0" fillId="0" borderId="22" xfId="0" applyNumberFormat="1" applyBorder="1" applyAlignment="1"/>
    <xf numFmtId="3" fontId="2" fillId="0" borderId="12" xfId="0" applyNumberFormat="1" applyFont="1" applyBorder="1" applyAlignment="1"/>
    <xf numFmtId="0" fontId="2" fillId="0" borderId="12" xfId="0" applyFont="1" applyBorder="1" applyAlignment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" xfId="0" applyFont="1" applyFill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3" fontId="1" fillId="0" borderId="9" xfId="0" applyNumberFormat="1" applyFont="1" applyBorder="1" applyAlignment="1"/>
    <xf numFmtId="3" fontId="1" fillId="0" borderId="10" xfId="0" applyNumberFormat="1" applyFont="1" applyBorder="1" applyAlignment="1"/>
    <xf numFmtId="0" fontId="2" fillId="0" borderId="5" xfId="0" applyFont="1" applyFill="1" applyBorder="1" applyAlignment="1"/>
    <xf numFmtId="3" fontId="1" fillId="0" borderId="5" xfId="0" applyNumberFormat="1" applyFont="1" applyBorder="1" applyAlignment="1"/>
    <xf numFmtId="0" fontId="2" fillId="0" borderId="24" xfId="0" applyFont="1" applyBorder="1" applyAlignment="1">
      <alignment horizontal="left"/>
    </xf>
    <xf numFmtId="3" fontId="4" fillId="0" borderId="24" xfId="0" applyNumberFormat="1" applyFont="1" applyBorder="1" applyAlignment="1">
      <alignment horizontal="right"/>
    </xf>
    <xf numFmtId="3" fontId="2" fillId="0" borderId="18" xfId="0" applyNumberFormat="1" applyFont="1" applyBorder="1" applyAlignment="1"/>
    <xf numFmtId="3" fontId="2" fillId="0" borderId="19" xfId="0" applyNumberFormat="1" applyFont="1" applyBorder="1" applyAlignment="1"/>
    <xf numFmtId="3" fontId="5" fillId="0" borderId="2" xfId="0" applyNumberFormat="1" applyFont="1" applyBorder="1" applyAlignment="1"/>
    <xf numFmtId="3" fontId="5" fillId="0" borderId="4" xfId="0" applyNumberFormat="1" applyFont="1" applyBorder="1" applyAlignment="1"/>
    <xf numFmtId="3" fontId="2" fillId="0" borderId="25" xfId="0" applyNumberFormat="1" applyFont="1" applyBorder="1" applyAlignment="1"/>
    <xf numFmtId="0" fontId="2" fillId="0" borderId="26" xfId="0" applyFont="1" applyBorder="1" applyAlignment="1"/>
    <xf numFmtId="0" fontId="2" fillId="0" borderId="27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3" fontId="1" fillId="0" borderId="27" xfId="0" applyNumberFormat="1" applyFont="1" applyBorder="1" applyAlignment="1">
      <alignment horizontal="right"/>
    </xf>
    <xf numFmtId="3" fontId="1" fillId="0" borderId="37" xfId="0" applyNumberFormat="1" applyFont="1" applyBorder="1" applyAlignment="1">
      <alignment horizontal="right"/>
    </xf>
    <xf numFmtId="3" fontId="2" fillId="0" borderId="29" xfId="0" applyNumberFormat="1" applyFont="1" applyBorder="1" applyAlignment="1"/>
    <xf numFmtId="3" fontId="2" fillId="0" borderId="24" xfId="0" applyNumberFormat="1" applyFont="1" applyBorder="1" applyAlignment="1"/>
    <xf numFmtId="0" fontId="2" fillId="0" borderId="24" xfId="0" applyFont="1" applyBorder="1" applyAlignment="1"/>
    <xf numFmtId="0" fontId="2" fillId="0" borderId="27" xfId="0" applyFont="1" applyFill="1" applyBorder="1" applyAlignment="1"/>
    <xf numFmtId="0" fontId="2" fillId="0" borderId="28" xfId="0" applyFont="1" applyFill="1" applyBorder="1" applyAlignment="1"/>
    <xf numFmtId="3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3" fontId="0" fillId="0" borderId="5" xfId="0" applyNumberFormat="1" applyBorder="1" applyAlignment="1"/>
    <xf numFmtId="0" fontId="9" fillId="0" borderId="0" xfId="0" applyFont="1" applyAlignment="1">
      <alignment horizontal="left"/>
    </xf>
    <xf numFmtId="0" fontId="9" fillId="0" borderId="5" xfId="0" applyFont="1" applyBorder="1" applyAlignment="1"/>
    <xf numFmtId="3" fontId="0" fillId="0" borderId="5" xfId="0" applyNumberFormat="1" applyFont="1" applyBorder="1" applyAlignment="1"/>
    <xf numFmtId="0" fontId="1" fillId="0" borderId="5" xfId="0" applyFont="1" applyFill="1" applyBorder="1" applyAlignment="1"/>
    <xf numFmtId="0" fontId="0" fillId="0" borderId="5" xfId="0" applyFont="1" applyBorder="1" applyAlignme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3" fontId="9" fillId="0" borderId="6" xfId="0" applyNumberFormat="1" applyFont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0" fontId="9" fillId="0" borderId="18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3" fontId="9" fillId="0" borderId="18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3" fontId="0" fillId="0" borderId="0" xfId="0" applyNumberFormat="1" applyBorder="1" applyAlignme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0" fillId="0" borderId="2" xfId="0" applyNumberFormat="1" applyBorder="1" applyAlignment="1"/>
    <xf numFmtId="3" fontId="0" fillId="0" borderId="4" xfId="0" applyNumberFormat="1" applyBorder="1" applyAlignment="1"/>
    <xf numFmtId="3" fontId="0" fillId="0" borderId="18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3" fontId="6" fillId="0" borderId="30" xfId="0" applyNumberFormat="1" applyFont="1" applyBorder="1" applyAlignment="1">
      <alignment horizontal="right"/>
    </xf>
    <xf numFmtId="3" fontId="6" fillId="0" borderId="31" xfId="0" applyNumberFormat="1" applyFont="1" applyBorder="1" applyAlignment="1">
      <alignment horizontal="right"/>
    </xf>
    <xf numFmtId="3" fontId="0" fillId="0" borderId="18" xfId="0" applyNumberFormat="1" applyBorder="1" applyAlignment="1"/>
    <xf numFmtId="3" fontId="0" fillId="0" borderId="19" xfId="0" applyNumberFormat="1" applyBorder="1" applyAlignment="1"/>
    <xf numFmtId="3" fontId="0" fillId="0" borderId="2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2" fillId="0" borderId="22" xfId="0" applyFont="1" applyFill="1" applyBorder="1" applyAlignment="1"/>
    <xf numFmtId="0" fontId="2" fillId="0" borderId="33" xfId="0" applyFont="1" applyFill="1" applyBorder="1" applyAlignment="1"/>
    <xf numFmtId="0" fontId="2" fillId="0" borderId="39" xfId="0" applyFont="1" applyFill="1" applyBorder="1" applyAlignment="1"/>
    <xf numFmtId="0" fontId="2" fillId="0" borderId="0" xfId="0" applyFont="1" applyFill="1" applyBorder="1" applyAlignment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3" fontId="4" fillId="0" borderId="12" xfId="0" applyNumberFormat="1" applyFont="1" applyBorder="1" applyAlignment="1"/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/>
    </xf>
    <xf numFmtId="0" fontId="2" fillId="0" borderId="2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3" fontId="5" fillId="0" borderId="5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2" fillId="0" borderId="2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1" fillId="0" borderId="21" xfId="0" applyNumberFormat="1" applyFont="1" applyBorder="1" applyAlignment="1"/>
    <xf numFmtId="3" fontId="0" fillId="0" borderId="9" xfId="0" applyNumberFormat="1" applyBorder="1" applyAlignment="1"/>
    <xf numFmtId="3" fontId="0" fillId="0" borderId="10" xfId="0" applyNumberFormat="1" applyBorder="1" applyAlignment="1"/>
    <xf numFmtId="3" fontId="4" fillId="0" borderId="30" xfId="0" applyNumberFormat="1" applyFont="1" applyBorder="1" applyAlignment="1">
      <alignment horizontal="right"/>
    </xf>
    <xf numFmtId="3" fontId="4" fillId="0" borderId="3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2" fillId="0" borderId="14" xfId="0" applyFont="1" applyBorder="1" applyAlignment="1"/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0" fillId="0" borderId="1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0" fontId="0" fillId="0" borderId="22" xfId="0" applyFont="1" applyFill="1" applyBorder="1" applyAlignment="1"/>
    <xf numFmtId="0" fontId="0" fillId="0" borderId="33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0" borderId="2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5" fillId="0" borderId="5" xfId="0" applyNumberFormat="1" applyFont="1" applyBorder="1" applyAlignment="1"/>
    <xf numFmtId="0" fontId="0" fillId="0" borderId="5" xfId="0" applyFont="1" applyFill="1" applyBorder="1" applyAlignment="1"/>
    <xf numFmtId="3" fontId="1" fillId="0" borderId="23" xfId="0" applyNumberFormat="1" applyFont="1" applyBorder="1" applyAlignment="1"/>
    <xf numFmtId="3" fontId="2" fillId="0" borderId="30" xfId="0" applyNumberFormat="1" applyFont="1" applyBorder="1" applyAlignment="1"/>
    <xf numFmtId="3" fontId="2" fillId="0" borderId="31" xfId="0" applyNumberFormat="1" applyFont="1" applyBorder="1" applyAlignment="1"/>
    <xf numFmtId="0" fontId="1" fillId="0" borderId="2" xfId="0" applyFont="1" applyFill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3" xfId="0" applyFont="1" applyBorder="1"/>
    <xf numFmtId="3" fontId="0" fillId="0" borderId="2" xfId="0" applyNumberFormat="1" applyFont="1" applyBorder="1" applyAlignment="1"/>
    <xf numFmtId="3" fontId="0" fillId="0" borderId="4" xfId="0" applyNumberFormat="1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3" fontId="4" fillId="0" borderId="12" xfId="0" applyNumberFormat="1" applyFont="1" applyBorder="1" applyAlignment="1">
      <alignment horizontal="right"/>
    </xf>
    <xf numFmtId="0" fontId="2" fillId="0" borderId="24" xfId="0" applyFont="1" applyBorder="1"/>
    <xf numFmtId="3" fontId="6" fillId="0" borderId="24" xfId="0" applyNumberFormat="1" applyFont="1" applyBorder="1"/>
    <xf numFmtId="3" fontId="2" fillId="0" borderId="5" xfId="0" applyNumberFormat="1" applyFont="1" applyBorder="1" applyAlignment="1"/>
    <xf numFmtId="0" fontId="0" fillId="0" borderId="5" xfId="0" applyBorder="1" applyAlignment="1"/>
    <xf numFmtId="0" fontId="2" fillId="0" borderId="46" xfId="0" applyFont="1" applyFill="1" applyBorder="1" applyAlignment="1"/>
    <xf numFmtId="0" fontId="2" fillId="0" borderId="47" xfId="0" applyFont="1" applyFill="1" applyBorder="1" applyAlignment="1"/>
    <xf numFmtId="0" fontId="2" fillId="0" borderId="48" xfId="0" applyFont="1" applyFill="1" applyBorder="1" applyAlignment="1"/>
    <xf numFmtId="3" fontId="4" fillId="0" borderId="27" xfId="0" applyNumberFormat="1" applyFont="1" applyBorder="1" applyAlignment="1">
      <alignment horizontal="right"/>
    </xf>
    <xf numFmtId="3" fontId="4" fillId="0" borderId="37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/>
    </xf>
    <xf numFmtId="3" fontId="0" fillId="0" borderId="23" xfId="0" applyNumberFormat="1" applyBorder="1" applyAlignment="1"/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3" fontId="4" fillId="0" borderId="29" xfId="0" applyNumberFormat="1" applyFont="1" applyBorder="1" applyAlignment="1">
      <alignment horizontal="right"/>
    </xf>
    <xf numFmtId="3" fontId="0" fillId="0" borderId="21" xfId="0" applyNumberFormat="1" applyBorder="1" applyAlignment="1"/>
    <xf numFmtId="3" fontId="2" fillId="0" borderId="40" xfId="0" applyNumberFormat="1" applyFont="1" applyBorder="1" applyAlignment="1"/>
    <xf numFmtId="0" fontId="2" fillId="0" borderId="42" xfId="0" applyFont="1" applyBorder="1" applyAlignment="1"/>
    <xf numFmtId="3" fontId="0" fillId="0" borderId="22" xfId="0" applyNumberForma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2" fillId="0" borderId="21" xfId="0" applyFont="1" applyFill="1" applyBorder="1" applyAlignment="1">
      <alignment horizontal="left"/>
    </xf>
    <xf numFmtId="3" fontId="5" fillId="0" borderId="21" xfId="0" applyNumberFormat="1" applyFont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" xfId="0" applyFont="1" applyBorder="1" applyAlignment="1"/>
    <xf numFmtId="0" fontId="2" fillId="0" borderId="18" xfId="0" applyFont="1" applyFill="1" applyBorder="1" applyAlignment="1"/>
    <xf numFmtId="0" fontId="2" fillId="0" borderId="1" xfId="0" applyFont="1" applyFill="1" applyBorder="1" applyAlignment="1"/>
    <xf numFmtId="3" fontId="2" fillId="0" borderId="30" xfId="0" applyNumberFormat="1" applyFont="1" applyBorder="1" applyAlignment="1">
      <alignment horizontal="right" vertical="center" wrapText="1"/>
    </xf>
    <xf numFmtId="3" fontId="2" fillId="0" borderId="3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0" borderId="39" xfId="0" applyFont="1" applyFill="1" applyBorder="1" applyAlignment="1"/>
    <xf numFmtId="0" fontId="0" fillId="0" borderId="0" xfId="0" applyFont="1" applyFill="1" applyBorder="1" applyAlignment="1"/>
    <xf numFmtId="0" fontId="0" fillId="0" borderId="5" xfId="0" applyFill="1" applyBorder="1" applyAlignment="1"/>
    <xf numFmtId="0" fontId="2" fillId="0" borderId="25" xfId="0" applyFont="1" applyFill="1" applyBorder="1" applyAlignment="1"/>
    <xf numFmtId="0" fontId="2" fillId="0" borderId="11" xfId="0" applyFont="1" applyFill="1" applyBorder="1" applyAlignment="1"/>
    <xf numFmtId="0" fontId="2" fillId="0" borderId="26" xfId="0" applyFont="1" applyFill="1" applyBorder="1" applyAlignment="1"/>
    <xf numFmtId="3" fontId="2" fillId="0" borderId="24" xfId="0" applyNumberFormat="1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3" fontId="2" fillId="0" borderId="9" xfId="0" applyNumberFormat="1" applyFont="1" applyBorder="1" applyAlignment="1"/>
    <xf numFmtId="3" fontId="2" fillId="0" borderId="10" xfId="0" applyNumberFormat="1" applyFont="1" applyBorder="1" applyAlignment="1"/>
    <xf numFmtId="0" fontId="1" fillId="0" borderId="23" xfId="0" applyFont="1" applyBorder="1" applyAlignment="1">
      <alignment horizontal="left"/>
    </xf>
    <xf numFmtId="3" fontId="4" fillId="0" borderId="21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0" fontId="2" fillId="0" borderId="2" xfId="0" applyFont="1" applyBorder="1" applyAlignment="1"/>
    <xf numFmtId="0" fontId="2" fillId="0" borderId="30" xfId="0" applyFont="1" applyBorder="1" applyAlignment="1"/>
    <xf numFmtId="0" fontId="2" fillId="0" borderId="31" xfId="0" applyFont="1" applyBorder="1" applyAlignment="1"/>
    <xf numFmtId="0" fontId="2" fillId="0" borderId="21" xfId="0" applyFont="1" applyBorder="1" applyAlignment="1">
      <alignment horizontal="left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3" fontId="4" fillId="0" borderId="6" xfId="0" applyNumberFormat="1" applyFont="1" applyBorder="1" applyAlignment="1"/>
    <xf numFmtId="3" fontId="4" fillId="0" borderId="8" xfId="0" applyNumberFormat="1" applyFont="1" applyBorder="1" applyAlignment="1"/>
    <xf numFmtId="3" fontId="4" fillId="0" borderId="30" xfId="0" applyNumberFormat="1" applyFont="1" applyBorder="1" applyAlignment="1"/>
    <xf numFmtId="3" fontId="4" fillId="0" borderId="31" xfId="0" applyNumberFormat="1" applyFont="1" applyBorder="1" applyAlignment="1"/>
    <xf numFmtId="3" fontId="7" fillId="0" borderId="5" xfId="0" applyNumberFormat="1" applyFont="1" applyBorder="1" applyAlignment="1"/>
    <xf numFmtId="0" fontId="2" fillId="0" borderId="12" xfId="0" applyFont="1" applyFill="1" applyBorder="1" applyAlignment="1">
      <alignment horizontal="left"/>
    </xf>
    <xf numFmtId="0" fontId="0" fillId="0" borderId="2" xfId="0" applyFont="1" applyFill="1" applyBorder="1" applyAlignment="1"/>
    <xf numFmtId="3" fontId="5" fillId="0" borderId="44" xfId="0" applyNumberFormat="1" applyFont="1" applyBorder="1" applyAlignment="1">
      <alignment horizontal="right"/>
    </xf>
    <xf numFmtId="0" fontId="5" fillId="0" borderId="45" xfId="0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1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2" fillId="0" borderId="40" xfId="0" applyFont="1" applyFill="1" applyBorder="1" applyAlignment="1"/>
    <xf numFmtId="0" fontId="2" fillId="0" borderId="41" xfId="0" applyFont="1" applyFill="1" applyBorder="1" applyAlignment="1"/>
    <xf numFmtId="0" fontId="2" fillId="0" borderId="42" xfId="0" applyFont="1" applyFill="1" applyBorder="1" applyAlignment="1"/>
    <xf numFmtId="3" fontId="2" fillId="0" borderId="42" xfId="0" applyNumberFormat="1" applyFont="1" applyBorder="1" applyAlignment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" fillId="0" borderId="2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/>
    <xf numFmtId="3" fontId="0" fillId="0" borderId="23" xfId="0" applyNumberFormat="1" applyBorder="1"/>
    <xf numFmtId="3" fontId="0" fillId="0" borderId="9" xfId="0" applyNumberFormat="1" applyFont="1" applyBorder="1" applyAlignment="1"/>
    <xf numFmtId="3" fontId="0" fillId="0" borderId="10" xfId="0" applyNumberFormat="1" applyFont="1" applyBorder="1" applyAlignment="1"/>
    <xf numFmtId="0" fontId="0" fillId="0" borderId="31" xfId="0" applyBorder="1" applyAlignme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0" fillId="0" borderId="12" xfId="0" applyNumberFormat="1" applyBorder="1" applyAlignment="1"/>
    <xf numFmtId="3" fontId="2" fillId="0" borderId="46" xfId="0" applyNumberFormat="1" applyFont="1" applyBorder="1" applyAlignment="1"/>
    <xf numFmtId="0" fontId="2" fillId="0" borderId="48" xfId="0" applyFont="1" applyBorder="1" applyAlignment="1"/>
    <xf numFmtId="3" fontId="4" fillId="0" borderId="2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12" xfId="0" applyFont="1" applyFill="1" applyBorder="1" applyAlignment="1"/>
    <xf numFmtId="0" fontId="1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2" fillId="0" borderId="32" xfId="0" applyFont="1" applyFill="1" applyBorder="1" applyAlignment="1"/>
    <xf numFmtId="3" fontId="2" fillId="0" borderId="32" xfId="0" applyNumberFormat="1" applyFont="1" applyBorder="1" applyAlignment="1"/>
    <xf numFmtId="0" fontId="2" fillId="0" borderId="32" xfId="0" applyFont="1" applyBorder="1" applyAlignment="1"/>
    <xf numFmtId="0" fontId="2" fillId="0" borderId="49" xfId="0" applyFont="1" applyBorder="1" applyAlignment="1">
      <alignment horizontal="center" vertical="center" wrapText="1"/>
    </xf>
    <xf numFmtId="0" fontId="2" fillId="0" borderId="18" xfId="0" applyFont="1" applyBorder="1" applyAlignment="1"/>
    <xf numFmtId="0" fontId="2" fillId="0" borderId="1" xfId="0" applyFont="1" applyBorder="1" applyAlignment="1"/>
    <xf numFmtId="0" fontId="2" fillId="0" borderId="19" xfId="0" applyFont="1" applyBorder="1" applyAlignment="1"/>
    <xf numFmtId="0" fontId="0" fillId="0" borderId="9" xfId="0" applyFont="1" applyBorder="1" applyAlignment="1"/>
    <xf numFmtId="0" fontId="0" fillId="0" borderId="13" xfId="0" applyFont="1" applyBorder="1" applyAlignment="1"/>
    <xf numFmtId="0" fontId="0" fillId="0" borderId="10" xfId="0" applyFont="1" applyBorder="1" applyAlignment="1"/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0" fillId="0" borderId="32" xfId="0" applyFont="1" applyBorder="1" applyAlignment="1"/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right"/>
    </xf>
    <xf numFmtId="3" fontId="5" fillId="0" borderId="37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3" fontId="6" fillId="0" borderId="30" xfId="0" applyNumberFormat="1" applyFont="1" applyBorder="1" applyAlignment="1"/>
    <xf numFmtId="3" fontId="6" fillId="0" borderId="31" xfId="0" applyNumberFormat="1" applyFont="1" applyBorder="1" applyAlignment="1"/>
    <xf numFmtId="3" fontId="1" fillId="0" borderId="12" xfId="0" applyNumberFormat="1" applyFont="1" applyBorder="1" applyAlignment="1"/>
    <xf numFmtId="3" fontId="2" fillId="0" borderId="2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7" fillId="0" borderId="23" xfId="0" applyNumberFormat="1" applyFont="1" applyBorder="1" applyAlignment="1">
      <alignment horizontal="right"/>
    </xf>
    <xf numFmtId="3" fontId="2" fillId="0" borderId="21" xfId="0" applyNumberFormat="1" applyFont="1" applyBorder="1" applyAlignment="1"/>
    <xf numFmtId="0" fontId="2" fillId="0" borderId="21" xfId="0" applyFont="1" applyBorder="1" applyAlignment="1"/>
    <xf numFmtId="0" fontId="0" fillId="0" borderId="28" xfId="0" applyFont="1" applyBorder="1" applyAlignment="1"/>
    <xf numFmtId="0" fontId="0" fillId="0" borderId="37" xfId="0" applyFont="1" applyBorder="1" applyAlignment="1"/>
    <xf numFmtId="0" fontId="2" fillId="0" borderId="9" xfId="0" applyFont="1" applyFill="1" applyBorder="1" applyAlignment="1"/>
    <xf numFmtId="0" fontId="9" fillId="0" borderId="13" xfId="0" applyFont="1" applyBorder="1" applyAlignment="1"/>
    <xf numFmtId="0" fontId="9" fillId="0" borderId="10" xfId="0" applyFont="1" applyBorder="1" applyAlignment="1"/>
    <xf numFmtId="3" fontId="1" fillId="0" borderId="39" xfId="0" applyNumberFormat="1" applyFont="1" applyBorder="1" applyAlignment="1"/>
    <xf numFmtId="0" fontId="0" fillId="0" borderId="33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10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3" fontId="2" fillId="0" borderId="43" xfId="0" applyNumberFormat="1" applyFont="1" applyBorder="1" applyAlignment="1"/>
    <xf numFmtId="3" fontId="0" fillId="0" borderId="23" xfId="0" applyNumberFormat="1" applyFont="1" applyBorder="1" applyAlignment="1"/>
    <xf numFmtId="3" fontId="0" fillId="0" borderId="27" xfId="0" applyNumberFormat="1" applyBorder="1" applyAlignment="1">
      <alignment horizontal="right"/>
    </xf>
    <xf numFmtId="3" fontId="0" fillId="0" borderId="37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3" fontId="10" fillId="0" borderId="5" xfId="0" applyNumberFormat="1" applyFont="1" applyBorder="1" applyAlignment="1"/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0" fillId="0" borderId="14" xfId="0" applyFont="1" applyBorder="1" applyAlignment="1"/>
    <xf numFmtId="0" fontId="0" fillId="0" borderId="31" xfId="0" applyFont="1" applyBorder="1" applyAlignment="1"/>
    <xf numFmtId="3" fontId="0" fillId="0" borderId="5" xfId="0" applyNumberFormat="1" applyFill="1" applyBorder="1" applyAlignment="1"/>
    <xf numFmtId="0" fontId="0" fillId="0" borderId="0" xfId="0" applyFont="1" applyBorder="1" applyAlignment="1"/>
    <xf numFmtId="3" fontId="0" fillId="0" borderId="6" xfId="0" applyNumberFormat="1" applyBorder="1" applyAlignment="1"/>
    <xf numFmtId="3" fontId="0" fillId="0" borderId="8" xfId="0" applyNumberFormat="1" applyBorder="1" applyAlignment="1"/>
    <xf numFmtId="0" fontId="0" fillId="0" borderId="6" xfId="0" applyFont="1" applyFill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3" fontId="2" fillId="0" borderId="0" xfId="0" applyNumberFormat="1" applyFont="1" applyBorder="1" applyAlignment="1"/>
    <xf numFmtId="3" fontId="4" fillId="0" borderId="5" xfId="0" applyNumberFormat="1" applyFont="1" applyBorder="1" applyAlignment="1"/>
    <xf numFmtId="3" fontId="5" fillId="0" borderId="5" xfId="0" applyNumberFormat="1" applyFont="1" applyFill="1" applyBorder="1" applyAlignment="1"/>
    <xf numFmtId="3" fontId="0" fillId="0" borderId="5" xfId="0" applyNumberForma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4" xfId="0" applyFont="1" applyFill="1" applyBorder="1" applyAlignment="1"/>
    <xf numFmtId="3" fontId="2" fillId="0" borderId="27" xfId="0" applyNumberFormat="1" applyFont="1" applyBorder="1" applyAlignment="1"/>
    <xf numFmtId="3" fontId="2" fillId="0" borderId="37" xfId="0" applyNumberFormat="1" applyFont="1" applyBorder="1" applyAlignment="1"/>
    <xf numFmtId="3" fontId="0" fillId="0" borderId="5" xfId="0" applyNumberFormat="1" applyFont="1" applyBorder="1" applyAlignment="1">
      <alignment horizontal="right"/>
    </xf>
    <xf numFmtId="3" fontId="4" fillId="0" borderId="2" xfId="0" applyNumberFormat="1" applyFont="1" applyBorder="1" applyAlignment="1"/>
    <xf numFmtId="3" fontId="4" fillId="0" borderId="4" xfId="0" applyNumberFormat="1" applyFont="1" applyBorder="1" applyAlignment="1"/>
    <xf numFmtId="0" fontId="1" fillId="0" borderId="2" xfId="0" applyFont="1" applyBorder="1" applyAlignment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3" fontId="8" fillId="0" borderId="5" xfId="0" applyNumberFormat="1" applyFont="1" applyBorder="1" applyAlignment="1"/>
    <xf numFmtId="3" fontId="4" fillId="0" borderId="5" xfId="0" applyNumberFormat="1" applyFont="1" applyFill="1" applyBorder="1" applyAlignment="1"/>
    <xf numFmtId="3" fontId="8" fillId="0" borderId="2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9" fillId="0" borderId="5" xfId="0" applyNumberFormat="1" applyFont="1" applyBorder="1" applyAlignment="1"/>
    <xf numFmtId="0" fontId="5" fillId="0" borderId="5" xfId="0" applyFont="1" applyBorder="1" applyAlignment="1"/>
    <xf numFmtId="3" fontId="8" fillId="0" borderId="2" xfId="0" applyNumberFormat="1" applyFont="1" applyBorder="1" applyAlignment="1"/>
    <xf numFmtId="3" fontId="8" fillId="0" borderId="4" xfId="0" applyNumberFormat="1" applyFont="1" applyBorder="1" applyAlignment="1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5" xfId="0" applyFont="1" applyFill="1" applyBorder="1" applyAlignment="1">
      <alignment horizontal="left"/>
    </xf>
    <xf numFmtId="3" fontId="8" fillId="0" borderId="5" xfId="0" applyNumberFormat="1" applyFont="1" applyBorder="1" applyAlignment="1">
      <alignment horizontal="right"/>
    </xf>
    <xf numFmtId="3" fontId="5" fillId="0" borderId="34" xfId="0" applyNumberFormat="1" applyFont="1" applyBorder="1" applyAlignment="1"/>
    <xf numFmtId="3" fontId="5" fillId="0" borderId="35" xfId="0" applyNumberFormat="1" applyFont="1" applyBorder="1" applyAlignment="1"/>
    <xf numFmtId="3" fontId="5" fillId="0" borderId="24" xfId="0" applyNumberFormat="1" applyFont="1" applyBorder="1" applyAlignment="1"/>
    <xf numFmtId="0" fontId="2" fillId="0" borderId="44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3" fontId="6" fillId="0" borderId="12" xfId="0" applyNumberFormat="1" applyFont="1" applyBorder="1" applyAlignment="1">
      <alignment horizontal="right"/>
    </xf>
    <xf numFmtId="3" fontId="2" fillId="0" borderId="6" xfId="0" applyNumberFormat="1" applyFont="1" applyBorder="1" applyAlignment="1"/>
    <xf numFmtId="3" fontId="2" fillId="0" borderId="8" xfId="0" applyNumberFormat="1" applyFont="1" applyBorder="1" applyAlignment="1"/>
    <xf numFmtId="3" fontId="1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0" fontId="0" fillId="0" borderId="22" xfId="0" applyFill="1" applyBorder="1" applyAlignment="1"/>
    <xf numFmtId="3" fontId="10" fillId="0" borderId="22" xfId="0" applyNumberFormat="1" applyFont="1" applyBorder="1" applyAlignment="1"/>
    <xf numFmtId="3" fontId="10" fillId="0" borderId="2" xfId="0" applyNumberFormat="1" applyFont="1" applyBorder="1" applyAlignment="1"/>
    <xf numFmtId="3" fontId="10" fillId="0" borderId="4" xfId="0" applyNumberFormat="1" applyFont="1" applyBorder="1" applyAlignment="1"/>
    <xf numFmtId="3" fontId="7" fillId="0" borderId="9" xfId="0" applyNumberFormat="1" applyFont="1" applyBorder="1" applyAlignment="1"/>
    <xf numFmtId="3" fontId="7" fillId="0" borderId="10" xfId="0" applyNumberFormat="1" applyFont="1" applyBorder="1" applyAlignment="1"/>
    <xf numFmtId="0" fontId="1" fillId="0" borderId="9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3" fontId="1" fillId="0" borderId="44" xfId="0" applyNumberFormat="1" applyFont="1" applyBorder="1" applyAlignment="1">
      <alignment horizontal="right"/>
    </xf>
    <xf numFmtId="3" fontId="1" fillId="0" borderId="4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0" fillId="0" borderId="22" xfId="0" applyBorder="1" applyAlignment="1"/>
    <xf numFmtId="0" fontId="10" fillId="0" borderId="3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2" fillId="0" borderId="34" xfId="0" applyFont="1" applyFill="1" applyBorder="1" applyAlignment="1"/>
    <xf numFmtId="0" fontId="2" fillId="0" borderId="36" xfId="0" applyFont="1" applyFill="1" applyBorder="1" applyAlignment="1"/>
    <xf numFmtId="0" fontId="2" fillId="0" borderId="35" xfId="0" applyFont="1" applyFill="1" applyBorder="1" applyAlignment="1"/>
    <xf numFmtId="0" fontId="10" fillId="0" borderId="4" xfId="0" applyFont="1" applyBorder="1" applyAlignment="1">
      <alignment horizontal="right"/>
    </xf>
    <xf numFmtId="0" fontId="2" fillId="0" borderId="18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3" fontId="7" fillId="0" borderId="21" xfId="0" applyNumberFormat="1" applyFont="1" applyBorder="1" applyAlignment="1">
      <alignment horizontal="righ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9" xfId="0" applyFill="1" applyBorder="1" applyAlignment="1"/>
    <xf numFmtId="0" fontId="2" fillId="0" borderId="23" xfId="0" applyFont="1" applyBorder="1" applyAlignment="1"/>
    <xf numFmtId="0" fontId="2" fillId="0" borderId="54" xfId="0" applyFont="1" applyFill="1" applyBorder="1" applyAlignment="1"/>
    <xf numFmtId="3" fontId="2" fillId="0" borderId="54" xfId="0" applyNumberFormat="1" applyFont="1" applyBorder="1" applyAlignment="1"/>
    <xf numFmtId="0" fontId="2" fillId="0" borderId="54" xfId="0" applyFont="1" applyBorder="1" applyAlignment="1"/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3" xfId="0" applyFont="1" applyFill="1" applyBorder="1" applyAlignment="1"/>
    <xf numFmtId="3" fontId="2" fillId="0" borderId="53" xfId="0" applyNumberFormat="1" applyFont="1" applyBorder="1" applyAlignment="1"/>
    <xf numFmtId="0" fontId="2" fillId="0" borderId="32" xfId="0" applyFont="1" applyFill="1" applyBorder="1" applyAlignment="1">
      <alignment horizontal="left"/>
    </xf>
    <xf numFmtId="3" fontId="2" fillId="0" borderId="32" xfId="0" applyNumberFormat="1" applyFont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Border="1" applyAlignment="1"/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1" fillId="0" borderId="37" xfId="0" applyFont="1" applyBorder="1" applyAlignment="1">
      <alignment horizontal="right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25" xfId="0" applyNumberFormat="1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3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3" fontId="5" fillId="0" borderId="23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2" fillId="0" borderId="12" xfId="0" applyFont="1" applyBorder="1" applyAlignment="1">
      <alignment horizontal="right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3" fontId="5" fillId="0" borderId="24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2"/>
  <sheetViews>
    <sheetView tabSelected="1" topLeftCell="A42" zoomScaleNormal="100" workbookViewId="0">
      <selection sqref="A1:J51"/>
    </sheetView>
  </sheetViews>
  <sheetFormatPr defaultRowHeight="15"/>
  <cols>
    <col min="1" max="4" width="9.140625" style="24"/>
    <col min="5" max="5" width="12" style="24" customWidth="1"/>
    <col min="7" max="7" width="6.7109375" customWidth="1"/>
    <col min="9" max="9" width="5" customWidth="1"/>
  </cols>
  <sheetData>
    <row r="1" spans="1:11" s="18" customFormat="1">
      <c r="A1" s="24"/>
      <c r="B1" s="24"/>
      <c r="C1" s="24"/>
      <c r="D1" s="24"/>
      <c r="E1" s="24"/>
      <c r="G1" s="511" t="s">
        <v>199</v>
      </c>
      <c r="H1" s="511"/>
      <c r="I1" s="511"/>
    </row>
    <row r="2" spans="1:11">
      <c r="A2" s="398" t="s">
        <v>137</v>
      </c>
      <c r="B2" s="398"/>
      <c r="C2" s="398"/>
      <c r="D2" s="398"/>
      <c r="E2" s="398"/>
      <c r="F2" s="398"/>
      <c r="G2" s="398"/>
      <c r="H2" s="398"/>
      <c r="I2" s="398"/>
    </row>
    <row r="4" spans="1:11" ht="15" customHeight="1">
      <c r="A4" s="59" t="s">
        <v>0</v>
      </c>
      <c r="B4" s="59"/>
      <c r="C4" s="59"/>
      <c r="D4" s="59"/>
      <c r="E4" s="59"/>
      <c r="F4" s="89" t="s">
        <v>138</v>
      </c>
      <c r="G4" s="89"/>
      <c r="H4" s="89" t="s">
        <v>139</v>
      </c>
      <c r="I4" s="89"/>
    </row>
    <row r="5" spans="1:11" ht="14.25" customHeight="1">
      <c r="A5" s="60"/>
      <c r="B5" s="60"/>
      <c r="C5" s="60"/>
      <c r="D5" s="60"/>
      <c r="E5" s="60"/>
      <c r="F5" s="90"/>
      <c r="G5" s="90"/>
      <c r="H5" s="90"/>
      <c r="I5" s="90"/>
    </row>
    <row r="6" spans="1:11">
      <c r="A6" s="300" t="s">
        <v>1</v>
      </c>
      <c r="B6" s="300"/>
      <c r="C6" s="300"/>
      <c r="D6" s="300"/>
      <c r="E6" s="300"/>
      <c r="F6" s="202">
        <f>SUM(F7:G13)</f>
        <v>20790121</v>
      </c>
      <c r="G6" s="202"/>
      <c r="H6" s="202">
        <f>SUM(H7:I14)</f>
        <v>22161889</v>
      </c>
      <c r="I6" s="202"/>
    </row>
    <row r="7" spans="1:11">
      <c r="A7" s="405" t="s">
        <v>109</v>
      </c>
      <c r="B7" s="192"/>
      <c r="C7" s="192"/>
      <c r="D7" s="192"/>
      <c r="E7" s="193"/>
      <c r="F7" s="195">
        <v>8675687</v>
      </c>
      <c r="G7" s="196"/>
      <c r="H7" s="195">
        <v>8676760</v>
      </c>
      <c r="I7" s="196"/>
    </row>
    <row r="8" spans="1:11">
      <c r="A8" s="405" t="s">
        <v>21</v>
      </c>
      <c r="B8" s="192"/>
      <c r="C8" s="192"/>
      <c r="D8" s="192"/>
      <c r="E8" s="193"/>
      <c r="F8" s="195">
        <v>3600234</v>
      </c>
      <c r="G8" s="196"/>
      <c r="H8" s="195">
        <v>3914535</v>
      </c>
      <c r="I8" s="196"/>
    </row>
    <row r="9" spans="1:11">
      <c r="A9" s="405" t="s">
        <v>23</v>
      </c>
      <c r="B9" s="192"/>
      <c r="C9" s="192"/>
      <c r="D9" s="192"/>
      <c r="E9" s="193"/>
      <c r="F9" s="195">
        <v>1200000</v>
      </c>
      <c r="G9" s="196"/>
      <c r="H9" s="195">
        <v>1200000</v>
      </c>
      <c r="I9" s="196"/>
      <c r="K9" s="6"/>
    </row>
    <row r="10" spans="1:11">
      <c r="A10" s="405" t="s">
        <v>110</v>
      </c>
      <c r="B10" s="192"/>
      <c r="C10" s="192"/>
      <c r="D10" s="192"/>
      <c r="E10" s="193"/>
      <c r="F10" s="195">
        <v>4798900</v>
      </c>
      <c r="G10" s="196"/>
      <c r="H10" s="195">
        <v>4708282</v>
      </c>
      <c r="I10" s="196"/>
    </row>
    <row r="11" spans="1:11" s="15" customFormat="1">
      <c r="A11" s="370" t="s">
        <v>140</v>
      </c>
      <c r="B11" s="371"/>
      <c r="C11" s="371"/>
      <c r="D11" s="371"/>
      <c r="E11" s="372"/>
      <c r="F11" s="135">
        <v>0</v>
      </c>
      <c r="G11" s="136"/>
      <c r="H11" s="135">
        <v>1129740</v>
      </c>
      <c r="I11" s="136"/>
    </row>
    <row r="12" spans="1:11">
      <c r="A12" s="405" t="s">
        <v>111</v>
      </c>
      <c r="B12" s="192"/>
      <c r="C12" s="192"/>
      <c r="D12" s="192"/>
      <c r="E12" s="193"/>
      <c r="F12" s="195">
        <v>2500000</v>
      </c>
      <c r="G12" s="196"/>
      <c r="H12" s="195">
        <v>2500000</v>
      </c>
      <c r="I12" s="196"/>
    </row>
    <row r="13" spans="1:11">
      <c r="A13" s="191" t="s">
        <v>128</v>
      </c>
      <c r="B13" s="390"/>
      <c r="C13" s="390"/>
      <c r="D13" s="390"/>
      <c r="E13" s="391"/>
      <c r="F13" s="93">
        <v>15300</v>
      </c>
      <c r="G13" s="93"/>
      <c r="H13" s="93">
        <v>15300</v>
      </c>
      <c r="I13" s="93"/>
    </row>
    <row r="14" spans="1:11" s="18" customFormat="1">
      <c r="A14" s="406" t="s">
        <v>195</v>
      </c>
      <c r="B14" s="407"/>
      <c r="C14" s="407"/>
      <c r="D14" s="407"/>
      <c r="E14" s="408"/>
      <c r="F14" s="102">
        <v>0</v>
      </c>
      <c r="G14" s="103"/>
      <c r="H14" s="102">
        <v>17272</v>
      </c>
      <c r="I14" s="103"/>
    </row>
    <row r="15" spans="1:11">
      <c r="A15" s="61" t="s">
        <v>3</v>
      </c>
      <c r="B15" s="91"/>
      <c r="C15" s="91"/>
      <c r="D15" s="91"/>
      <c r="E15" s="92"/>
      <c r="F15" s="393">
        <f>SUM(F7:G14)</f>
        <v>20790121</v>
      </c>
      <c r="G15" s="393"/>
      <c r="H15" s="393">
        <f>SUM(H7:I14)</f>
        <v>22161889</v>
      </c>
      <c r="I15" s="393"/>
    </row>
    <row r="16" spans="1:11">
      <c r="A16" s="61" t="s">
        <v>130</v>
      </c>
      <c r="B16" s="91"/>
      <c r="C16" s="91"/>
      <c r="D16" s="91"/>
      <c r="E16" s="92"/>
      <c r="F16" s="410">
        <v>7107976</v>
      </c>
      <c r="G16" s="410"/>
      <c r="H16" s="383">
        <v>0</v>
      </c>
      <c r="I16" s="383"/>
    </row>
    <row r="17" spans="1:9">
      <c r="A17" s="61" t="s">
        <v>131</v>
      </c>
      <c r="B17" s="91"/>
      <c r="C17" s="91"/>
      <c r="D17" s="91"/>
      <c r="E17" s="92"/>
      <c r="F17" s="403">
        <v>3032019</v>
      </c>
      <c r="G17" s="404"/>
      <c r="H17" s="403">
        <v>0</v>
      </c>
      <c r="I17" s="404"/>
    </row>
    <row r="18" spans="1:9">
      <c r="A18" s="61" t="s">
        <v>141</v>
      </c>
      <c r="B18" s="197"/>
      <c r="C18" s="197"/>
      <c r="D18" s="197"/>
      <c r="E18" s="198"/>
      <c r="F18" s="202">
        <v>638000</v>
      </c>
      <c r="G18" s="300"/>
      <c r="H18" s="202">
        <v>0</v>
      </c>
      <c r="I18" s="300"/>
    </row>
    <row r="19" spans="1:9">
      <c r="A19" s="259" t="s">
        <v>112</v>
      </c>
      <c r="B19" s="197"/>
      <c r="C19" s="197"/>
      <c r="D19" s="197"/>
      <c r="E19" s="198"/>
      <c r="F19" s="403">
        <v>12771500</v>
      </c>
      <c r="G19" s="404"/>
      <c r="H19" s="415">
        <v>12771500</v>
      </c>
      <c r="I19" s="416"/>
    </row>
    <row r="20" spans="1:9">
      <c r="A20" s="259" t="s">
        <v>142</v>
      </c>
      <c r="B20" s="197"/>
      <c r="C20" s="197"/>
      <c r="D20" s="197"/>
      <c r="E20" s="198"/>
      <c r="F20" s="202">
        <v>38655371</v>
      </c>
      <c r="G20" s="202"/>
      <c r="H20" s="409">
        <v>40319917</v>
      </c>
      <c r="I20" s="409"/>
    </row>
    <row r="21" spans="1:9">
      <c r="A21" s="191" t="s">
        <v>143</v>
      </c>
      <c r="B21" s="390"/>
      <c r="C21" s="390"/>
      <c r="D21" s="390"/>
      <c r="E21" s="391"/>
      <c r="F21" s="93"/>
      <c r="G21" s="93"/>
      <c r="H21" s="93"/>
      <c r="I21" s="93"/>
    </row>
    <row r="22" spans="1:9">
      <c r="A22" s="61" t="s">
        <v>144</v>
      </c>
      <c r="B22" s="91"/>
      <c r="C22" s="91"/>
      <c r="D22" s="91"/>
      <c r="E22" s="92"/>
      <c r="F22" s="202">
        <v>0</v>
      </c>
      <c r="G22" s="202"/>
      <c r="H22" s="202">
        <v>0</v>
      </c>
      <c r="I22" s="202"/>
    </row>
    <row r="23" spans="1:9">
      <c r="A23" s="61" t="s">
        <v>149</v>
      </c>
      <c r="B23" s="91"/>
      <c r="C23" s="91"/>
      <c r="D23" s="91"/>
      <c r="E23" s="92"/>
      <c r="F23" s="413">
        <v>7990000</v>
      </c>
      <c r="G23" s="413"/>
      <c r="H23" s="413">
        <v>8500000</v>
      </c>
      <c r="I23" s="413"/>
    </row>
    <row r="24" spans="1:9" s="18" customFormat="1">
      <c r="A24" s="406" t="s">
        <v>189</v>
      </c>
      <c r="B24" s="407"/>
      <c r="C24" s="407"/>
      <c r="D24" s="407"/>
      <c r="E24" s="408"/>
      <c r="F24" s="135"/>
      <c r="G24" s="136"/>
      <c r="H24" s="135"/>
      <c r="I24" s="136"/>
    </row>
    <row r="25" spans="1:9">
      <c r="A25" s="61" t="s">
        <v>113</v>
      </c>
      <c r="B25" s="91"/>
      <c r="C25" s="91"/>
      <c r="D25" s="91"/>
      <c r="E25" s="92"/>
      <c r="F25" s="393">
        <f>SUM(F26:G27)</f>
        <v>2860933</v>
      </c>
      <c r="G25" s="393"/>
      <c r="H25" s="393">
        <f>SUM(H26:I27)</f>
        <v>2900000</v>
      </c>
      <c r="I25" s="393"/>
    </row>
    <row r="26" spans="1:9">
      <c r="A26" s="191" t="s">
        <v>115</v>
      </c>
      <c r="B26" s="390"/>
      <c r="C26" s="390"/>
      <c r="D26" s="390"/>
      <c r="E26" s="391"/>
      <c r="F26" s="186">
        <v>1001266</v>
      </c>
      <c r="G26" s="414"/>
      <c r="H26" s="186">
        <v>0</v>
      </c>
      <c r="I26" s="414"/>
    </row>
    <row r="27" spans="1:9">
      <c r="A27" s="191" t="s">
        <v>114</v>
      </c>
      <c r="B27" s="390"/>
      <c r="C27" s="390"/>
      <c r="D27" s="390"/>
      <c r="E27" s="391"/>
      <c r="F27" s="394">
        <v>1859667</v>
      </c>
      <c r="G27" s="394"/>
      <c r="H27" s="394">
        <v>2900000</v>
      </c>
      <c r="I27" s="394"/>
    </row>
    <row r="28" spans="1:9">
      <c r="A28" s="61" t="s">
        <v>116</v>
      </c>
      <c r="B28" s="91"/>
      <c r="C28" s="91"/>
      <c r="D28" s="91"/>
      <c r="E28" s="92"/>
      <c r="F28" s="202">
        <v>14830271</v>
      </c>
      <c r="G28" s="202"/>
      <c r="H28" s="409">
        <v>8000000</v>
      </c>
      <c r="I28" s="409"/>
    </row>
    <row r="29" spans="1:9">
      <c r="A29" s="191" t="s">
        <v>117</v>
      </c>
      <c r="B29" s="390"/>
      <c r="C29" s="390"/>
      <c r="D29" s="390"/>
      <c r="E29" s="391"/>
      <c r="F29" s="93"/>
      <c r="G29" s="93"/>
      <c r="H29" s="93"/>
      <c r="I29" s="93"/>
    </row>
    <row r="30" spans="1:9">
      <c r="A30" s="61" t="s">
        <v>10</v>
      </c>
      <c r="B30" s="91"/>
      <c r="C30" s="91"/>
      <c r="D30" s="91"/>
      <c r="E30" s="92"/>
      <c r="F30" s="393">
        <v>947213</v>
      </c>
      <c r="G30" s="393"/>
      <c r="H30" s="393">
        <v>950000</v>
      </c>
      <c r="I30" s="393"/>
    </row>
    <row r="31" spans="1:9">
      <c r="A31" s="191" t="s">
        <v>118</v>
      </c>
      <c r="B31" s="192"/>
      <c r="C31" s="192"/>
      <c r="D31" s="192"/>
      <c r="E31" s="193"/>
      <c r="F31" s="195"/>
      <c r="G31" s="196"/>
      <c r="H31" s="195"/>
      <c r="I31" s="196"/>
    </row>
    <row r="32" spans="1:9">
      <c r="A32" s="61" t="s">
        <v>119</v>
      </c>
      <c r="B32" s="91"/>
      <c r="C32" s="91"/>
      <c r="D32" s="91"/>
      <c r="E32" s="92"/>
      <c r="F32" s="202">
        <v>6600</v>
      </c>
      <c r="G32" s="202"/>
      <c r="H32" s="202">
        <v>5000</v>
      </c>
      <c r="I32" s="202"/>
    </row>
    <row r="33" spans="1:9">
      <c r="A33" s="191" t="s">
        <v>120</v>
      </c>
      <c r="B33" s="390"/>
      <c r="C33" s="390"/>
      <c r="D33" s="390"/>
      <c r="E33" s="391"/>
      <c r="F33" s="202"/>
      <c r="G33" s="202"/>
      <c r="H33" s="202"/>
      <c r="I33" s="202"/>
    </row>
    <row r="34" spans="1:9">
      <c r="A34" s="61" t="s">
        <v>121</v>
      </c>
      <c r="B34" s="91"/>
      <c r="C34" s="91"/>
      <c r="D34" s="91"/>
      <c r="E34" s="92"/>
      <c r="F34" s="202">
        <f>SUM(F25,F28,F30,F32)</f>
        <v>18645017</v>
      </c>
      <c r="G34" s="202"/>
      <c r="H34" s="202">
        <f>SUM(H25,H28,H30,H32)</f>
        <v>11855000</v>
      </c>
      <c r="I34" s="202"/>
    </row>
    <row r="35" spans="1:9">
      <c r="A35" s="191" t="s">
        <v>122</v>
      </c>
      <c r="B35" s="62"/>
      <c r="C35" s="62"/>
      <c r="D35" s="62"/>
      <c r="E35" s="63"/>
      <c r="F35" s="153">
        <v>3866405</v>
      </c>
      <c r="G35" s="153"/>
      <c r="H35" s="270">
        <v>2000000</v>
      </c>
      <c r="I35" s="270"/>
    </row>
    <row r="36" spans="1:9">
      <c r="A36" s="191" t="s">
        <v>123</v>
      </c>
      <c r="B36" s="390"/>
      <c r="C36" s="390"/>
      <c r="D36" s="390"/>
      <c r="E36" s="391"/>
      <c r="F36" s="153">
        <v>976300</v>
      </c>
      <c r="G36" s="153"/>
      <c r="H36" s="186">
        <v>600000</v>
      </c>
      <c r="I36" s="186"/>
    </row>
    <row r="37" spans="1:9">
      <c r="A37" s="191" t="s">
        <v>124</v>
      </c>
      <c r="B37" s="390"/>
      <c r="C37" s="390"/>
      <c r="D37" s="390"/>
      <c r="E37" s="391"/>
      <c r="F37" s="395">
        <v>769500</v>
      </c>
      <c r="G37" s="395"/>
      <c r="H37" s="383">
        <v>500000</v>
      </c>
      <c r="I37" s="383"/>
    </row>
    <row r="38" spans="1:9">
      <c r="A38" s="191" t="s">
        <v>125</v>
      </c>
      <c r="B38" s="390"/>
      <c r="C38" s="390"/>
      <c r="D38" s="390"/>
      <c r="E38" s="391"/>
      <c r="F38" s="402">
        <v>1255</v>
      </c>
      <c r="G38" s="402"/>
      <c r="H38" s="96">
        <v>0</v>
      </c>
      <c r="I38" s="96"/>
    </row>
    <row r="39" spans="1:9">
      <c r="A39" s="191" t="s">
        <v>145</v>
      </c>
      <c r="B39" s="192"/>
      <c r="C39" s="192"/>
      <c r="D39" s="192"/>
      <c r="E39" s="193"/>
      <c r="F39" s="396">
        <v>373549</v>
      </c>
      <c r="G39" s="397"/>
      <c r="H39" s="72">
        <v>200000</v>
      </c>
      <c r="I39" s="73"/>
    </row>
    <row r="40" spans="1:9">
      <c r="A40" s="61" t="s">
        <v>126</v>
      </c>
      <c r="B40" s="91"/>
      <c r="C40" s="91"/>
      <c r="D40" s="91"/>
      <c r="E40" s="92"/>
      <c r="F40" s="279">
        <f>SUM(F35:G39)</f>
        <v>5987009</v>
      </c>
      <c r="G40" s="279"/>
      <c r="H40" s="279">
        <f>SUM(H35:I39)</f>
        <v>3300000</v>
      </c>
      <c r="I40" s="279"/>
    </row>
    <row r="41" spans="1:9" s="13" customFormat="1">
      <c r="A41" s="61" t="s">
        <v>136</v>
      </c>
      <c r="B41" s="91"/>
      <c r="C41" s="91"/>
      <c r="D41" s="91"/>
      <c r="E41" s="92"/>
      <c r="F41" s="279">
        <v>15000000</v>
      </c>
      <c r="G41" s="279"/>
      <c r="H41" s="279">
        <v>0</v>
      </c>
      <c r="I41" s="279"/>
    </row>
    <row r="42" spans="1:9" s="18" customFormat="1">
      <c r="A42" s="164" t="s">
        <v>150</v>
      </c>
      <c r="B42" s="165"/>
      <c r="C42" s="165"/>
      <c r="D42" s="165"/>
      <c r="E42" s="166"/>
      <c r="F42" s="167">
        <v>1800000</v>
      </c>
      <c r="G42" s="168"/>
      <c r="H42" s="167">
        <v>0</v>
      </c>
      <c r="I42" s="168"/>
    </row>
    <row r="43" spans="1:9" s="18" customFormat="1">
      <c r="A43" s="164" t="s">
        <v>151</v>
      </c>
      <c r="B43" s="165"/>
      <c r="C43" s="165"/>
      <c r="D43" s="165"/>
      <c r="E43" s="166"/>
      <c r="F43" s="167">
        <v>1480000</v>
      </c>
      <c r="G43" s="168"/>
      <c r="H43" s="167">
        <v>0</v>
      </c>
      <c r="I43" s="168"/>
    </row>
    <row r="44" spans="1:9">
      <c r="A44" s="19" t="s">
        <v>152</v>
      </c>
      <c r="B44" s="20"/>
      <c r="C44" s="20"/>
      <c r="D44" s="20"/>
      <c r="E44" s="21"/>
      <c r="F44" s="171">
        <v>8100000</v>
      </c>
      <c r="G44" s="171"/>
      <c r="H44" s="171">
        <v>0</v>
      </c>
      <c r="I44" s="171"/>
    </row>
    <row r="45" spans="1:9" s="18" customFormat="1">
      <c r="A45" s="164" t="s">
        <v>153</v>
      </c>
      <c r="B45" s="165"/>
      <c r="C45" s="165"/>
      <c r="D45" s="165"/>
      <c r="E45" s="166"/>
      <c r="F45" s="169">
        <v>212260</v>
      </c>
      <c r="G45" s="170"/>
      <c r="H45" s="411">
        <v>20000</v>
      </c>
      <c r="I45" s="412"/>
    </row>
    <row r="46" spans="1:9">
      <c r="A46" s="66" t="s">
        <v>127</v>
      </c>
      <c r="B46" s="66"/>
      <c r="C46" s="66"/>
      <c r="D46" s="66"/>
      <c r="E46" s="66"/>
      <c r="F46" s="171">
        <v>205000</v>
      </c>
      <c r="G46" s="171"/>
      <c r="H46" s="420">
        <v>300000</v>
      </c>
      <c r="I46" s="420"/>
    </row>
    <row r="47" spans="1:9" s="15" customFormat="1">
      <c r="A47" s="419" t="s">
        <v>146</v>
      </c>
      <c r="B47" s="419"/>
      <c r="C47" s="419"/>
      <c r="D47" s="419"/>
      <c r="E47" s="419"/>
      <c r="F47" s="171">
        <v>7990000</v>
      </c>
      <c r="G47" s="171"/>
      <c r="H47" s="171">
        <v>0</v>
      </c>
      <c r="I47" s="171"/>
    </row>
    <row r="48" spans="1:9">
      <c r="A48" s="419" t="s">
        <v>147</v>
      </c>
      <c r="B48" s="419"/>
      <c r="C48" s="419"/>
      <c r="D48" s="419"/>
      <c r="E48" s="419"/>
      <c r="F48" s="171">
        <v>10758415</v>
      </c>
      <c r="G48" s="171"/>
      <c r="H48" s="171">
        <v>15827442</v>
      </c>
      <c r="I48" s="171"/>
    </row>
    <row r="49" spans="1:9" s="15" customFormat="1" ht="15.75" thickBot="1">
      <c r="A49" s="462" t="s">
        <v>148</v>
      </c>
      <c r="B49" s="463"/>
      <c r="C49" s="463"/>
      <c r="D49" s="463"/>
      <c r="E49" s="464"/>
      <c r="F49" s="512">
        <v>840595</v>
      </c>
      <c r="G49" s="513"/>
      <c r="H49" s="514">
        <v>0</v>
      </c>
      <c r="I49" s="515"/>
    </row>
    <row r="50" spans="1:9" ht="15.75" thickTop="1">
      <c r="A50" s="399" t="s">
        <v>2</v>
      </c>
      <c r="B50" s="399"/>
      <c r="C50" s="399"/>
      <c r="D50" s="399"/>
      <c r="E50" s="399"/>
      <c r="F50" s="400">
        <f>SUM(F15,F16,F17,F18,F19,F20,F22,F34,F40,F44,F46,F48,F23,F41,F42,F43,F45,F47,F49)</f>
        <v>162003283</v>
      </c>
      <c r="G50" s="401"/>
      <c r="H50" s="400">
        <f>SUM(H15,H16,H17,H18,H19,H20,H22,H34,H40,H44,H46,H48,H23,H41,H42,H43,H45,H47,H49)</f>
        <v>115055748</v>
      </c>
      <c r="I50" s="401"/>
    </row>
    <row r="51" spans="1:9">
      <c r="A51" s="140"/>
      <c r="B51" s="384"/>
      <c r="C51" s="384"/>
      <c r="D51" s="384"/>
      <c r="E51" s="384"/>
      <c r="F51" s="392"/>
      <c r="G51" s="120"/>
      <c r="H51" s="392"/>
      <c r="I51" s="120"/>
    </row>
    <row r="52" spans="1:9">
      <c r="A52" s="417" t="s">
        <v>37</v>
      </c>
      <c r="B52" s="418"/>
      <c r="C52" s="418"/>
      <c r="D52" s="418"/>
      <c r="E52" s="418"/>
      <c r="F52" s="418"/>
      <c r="G52" s="418"/>
      <c r="H52" s="418"/>
      <c r="I52" s="418"/>
    </row>
    <row r="53" spans="1:9">
      <c r="A53" s="4"/>
      <c r="B53" s="4"/>
      <c r="C53" s="4"/>
      <c r="D53" s="4"/>
      <c r="E53" s="4"/>
      <c r="F53" s="5"/>
      <c r="G53" s="5"/>
      <c r="H53" s="5"/>
      <c r="I53" s="5"/>
    </row>
    <row r="54" spans="1:9" ht="15" customHeight="1">
      <c r="A54" s="59" t="s">
        <v>0</v>
      </c>
      <c r="B54" s="59"/>
      <c r="C54" s="59"/>
      <c r="D54" s="59"/>
      <c r="E54" s="59"/>
      <c r="F54" s="89" t="s">
        <v>138</v>
      </c>
      <c r="G54" s="89"/>
      <c r="H54" s="89" t="s">
        <v>139</v>
      </c>
      <c r="I54" s="89"/>
    </row>
    <row r="55" spans="1:9" ht="14.25" customHeight="1">
      <c r="A55" s="60"/>
      <c r="B55" s="60"/>
      <c r="C55" s="60"/>
      <c r="D55" s="60"/>
      <c r="E55" s="60"/>
      <c r="F55" s="90"/>
      <c r="G55" s="90"/>
      <c r="H55" s="90"/>
      <c r="I55" s="90"/>
    </row>
    <row r="56" spans="1:9">
      <c r="A56" s="61" t="s">
        <v>26</v>
      </c>
      <c r="B56" s="91"/>
      <c r="C56" s="91"/>
      <c r="D56" s="91"/>
      <c r="E56" s="91"/>
      <c r="F56" s="93">
        <v>3653000</v>
      </c>
      <c r="G56" s="93"/>
      <c r="H56" s="93">
        <f>SUM(H57:I58)</f>
        <v>3323000</v>
      </c>
      <c r="I56" s="93"/>
    </row>
    <row r="57" spans="1:9">
      <c r="A57" s="187" t="s">
        <v>183</v>
      </c>
      <c r="B57" s="187"/>
      <c r="C57" s="187"/>
      <c r="D57" s="187"/>
      <c r="E57" s="187"/>
      <c r="F57" s="93"/>
      <c r="G57" s="93"/>
      <c r="H57" s="93">
        <v>1795000</v>
      </c>
      <c r="I57" s="93"/>
    </row>
    <row r="58" spans="1:9">
      <c r="A58" s="187" t="s">
        <v>184</v>
      </c>
      <c r="B58" s="187"/>
      <c r="C58" s="187"/>
      <c r="D58" s="187"/>
      <c r="E58" s="187"/>
      <c r="F58" s="93"/>
      <c r="G58" s="93"/>
      <c r="H58" s="93">
        <v>1528000</v>
      </c>
      <c r="I58" s="93"/>
    </row>
    <row r="59" spans="1:9">
      <c r="A59" s="66" t="s">
        <v>36</v>
      </c>
      <c r="B59" s="300"/>
      <c r="C59" s="300"/>
      <c r="D59" s="300"/>
      <c r="E59" s="300"/>
      <c r="F59" s="93"/>
      <c r="G59" s="93"/>
      <c r="H59" s="93">
        <v>390000</v>
      </c>
      <c r="I59" s="93"/>
    </row>
    <row r="60" spans="1:9" ht="15.75" thickBot="1">
      <c r="A60" s="387" t="s">
        <v>185</v>
      </c>
      <c r="B60" s="388"/>
      <c r="C60" s="388"/>
      <c r="D60" s="388"/>
      <c r="E60" s="389"/>
      <c r="F60" s="385"/>
      <c r="G60" s="386"/>
      <c r="H60" s="385"/>
      <c r="I60" s="386"/>
    </row>
    <row r="61" spans="1:9" ht="16.5" thickTop="1" thickBot="1">
      <c r="A61" s="48" t="s">
        <v>4</v>
      </c>
      <c r="B61" s="49"/>
      <c r="C61" s="49"/>
      <c r="D61" s="49"/>
      <c r="E61" s="49"/>
      <c r="F61" s="57">
        <f>SUM(F56,F59)</f>
        <v>3653000</v>
      </c>
      <c r="G61" s="57"/>
      <c r="H61" s="57">
        <f>SUM(H56,H59)</f>
        <v>3713000</v>
      </c>
      <c r="I61" s="57"/>
    </row>
    <row r="62" spans="1:9" ht="15.75" thickTop="1">
      <c r="A62" s="61" t="s">
        <v>20</v>
      </c>
      <c r="B62" s="91"/>
      <c r="C62" s="91"/>
      <c r="D62" s="91"/>
      <c r="E62" s="91"/>
      <c r="F62" s="93">
        <v>936000</v>
      </c>
      <c r="G62" s="93"/>
      <c r="H62" s="93">
        <v>1003000</v>
      </c>
      <c r="I62" s="93"/>
    </row>
    <row r="63" spans="1:9" ht="15.75" thickBot="1">
      <c r="A63" s="177"/>
      <c r="B63" s="178"/>
      <c r="C63" s="178"/>
      <c r="D63" s="178"/>
      <c r="E63" s="178"/>
      <c r="F63" s="56"/>
      <c r="G63" s="56"/>
      <c r="H63" s="56"/>
      <c r="I63" s="56"/>
    </row>
    <row r="64" spans="1:9" ht="16.5" thickTop="1" thickBot="1">
      <c r="A64" s="48" t="s">
        <v>5</v>
      </c>
      <c r="B64" s="49"/>
      <c r="C64" s="49"/>
      <c r="D64" s="49"/>
      <c r="E64" s="49"/>
      <c r="F64" s="57">
        <f>SUM(F62:G62)</f>
        <v>936000</v>
      </c>
      <c r="G64" s="57"/>
      <c r="H64" s="57">
        <f>SUM(H62:I62)</f>
        <v>1003000</v>
      </c>
      <c r="I64" s="57"/>
    </row>
    <row r="65" spans="1:11" ht="15.75" thickTop="1">
      <c r="A65" s="61" t="s">
        <v>27</v>
      </c>
      <c r="B65" s="91"/>
      <c r="C65" s="91"/>
      <c r="D65" s="91"/>
      <c r="E65" s="92"/>
      <c r="F65" s="93">
        <v>43000</v>
      </c>
      <c r="G65" s="93"/>
      <c r="H65" s="93">
        <v>50000</v>
      </c>
      <c r="I65" s="93"/>
    </row>
    <row r="66" spans="1:11">
      <c r="A66" s="246" t="s">
        <v>24</v>
      </c>
      <c r="B66" s="247"/>
      <c r="C66" s="247"/>
      <c r="D66" s="247"/>
      <c r="E66" s="247"/>
      <c r="F66" s="56"/>
      <c r="G66" s="56"/>
      <c r="H66" s="56"/>
      <c r="I66" s="56"/>
    </row>
    <row r="67" spans="1:11">
      <c r="A67" s="61" t="s">
        <v>28</v>
      </c>
      <c r="B67" s="91"/>
      <c r="C67" s="91"/>
      <c r="D67" s="91"/>
      <c r="E67" s="91"/>
      <c r="F67" s="93">
        <v>210000</v>
      </c>
      <c r="G67" s="93"/>
      <c r="H67" s="93">
        <v>255000</v>
      </c>
      <c r="I67" s="93"/>
    </row>
    <row r="68" spans="1:11">
      <c r="A68" s="246"/>
      <c r="B68" s="247"/>
      <c r="C68" s="247"/>
      <c r="D68" s="247"/>
      <c r="E68" s="247"/>
      <c r="F68" s="56"/>
      <c r="G68" s="56"/>
      <c r="H68" s="56"/>
      <c r="I68" s="56"/>
    </row>
    <row r="69" spans="1:11">
      <c r="A69" s="61" t="s">
        <v>29</v>
      </c>
      <c r="B69" s="91"/>
      <c r="C69" s="91"/>
      <c r="D69" s="91"/>
      <c r="E69" s="91"/>
      <c r="F69" s="93">
        <v>198000</v>
      </c>
      <c r="G69" s="93"/>
      <c r="H69" s="93">
        <v>210000</v>
      </c>
      <c r="I69" s="93"/>
    </row>
    <row r="70" spans="1:11">
      <c r="A70" s="246"/>
      <c r="B70" s="247"/>
      <c r="C70" s="247"/>
      <c r="D70" s="247"/>
      <c r="E70" s="247"/>
      <c r="F70" s="56"/>
      <c r="G70" s="56"/>
      <c r="H70" s="56"/>
      <c r="I70" s="56"/>
    </row>
    <row r="71" spans="1:11">
      <c r="A71" s="61" t="s">
        <v>14</v>
      </c>
      <c r="B71" s="91"/>
      <c r="C71" s="91"/>
      <c r="D71" s="91"/>
      <c r="E71" s="91"/>
      <c r="F71" s="93">
        <v>57000</v>
      </c>
      <c r="G71" s="93"/>
      <c r="H71" s="93">
        <v>70000</v>
      </c>
      <c r="I71" s="93"/>
    </row>
    <row r="72" spans="1:11">
      <c r="A72" s="246"/>
      <c r="B72" s="247"/>
      <c r="C72" s="247"/>
      <c r="D72" s="247"/>
      <c r="E72" s="247"/>
      <c r="F72" s="56"/>
      <c r="G72" s="56"/>
      <c r="H72" s="56"/>
      <c r="I72" s="56"/>
    </row>
    <row r="73" spans="1:11">
      <c r="A73" s="66" t="s">
        <v>30</v>
      </c>
      <c r="B73" s="66"/>
      <c r="C73" s="66"/>
      <c r="D73" s="66"/>
      <c r="E73" s="66"/>
      <c r="F73" s="93">
        <v>115000</v>
      </c>
      <c r="G73" s="93"/>
      <c r="H73" s="93">
        <v>150000</v>
      </c>
      <c r="I73" s="93"/>
    </row>
    <row r="74" spans="1:11">
      <c r="A74" s="177"/>
      <c r="B74" s="178"/>
      <c r="C74" s="178"/>
      <c r="D74" s="178"/>
      <c r="E74" s="178"/>
      <c r="F74" s="56"/>
      <c r="G74" s="56"/>
      <c r="H74" s="56"/>
      <c r="I74" s="56"/>
    </row>
    <row r="75" spans="1:11">
      <c r="A75" s="164" t="s">
        <v>43</v>
      </c>
      <c r="B75" s="165"/>
      <c r="C75" s="165"/>
      <c r="D75" s="165"/>
      <c r="E75" s="166"/>
      <c r="F75" s="102">
        <v>97000</v>
      </c>
      <c r="G75" s="103"/>
      <c r="H75" s="102">
        <v>120000</v>
      </c>
      <c r="I75" s="103"/>
    </row>
    <row r="76" spans="1:11">
      <c r="A76" s="172"/>
      <c r="B76" s="173"/>
      <c r="C76" s="173"/>
      <c r="D76" s="173"/>
      <c r="E76" s="174"/>
      <c r="F76" s="175"/>
      <c r="G76" s="176"/>
      <c r="H76" s="175"/>
      <c r="I76" s="176"/>
    </row>
    <row r="77" spans="1:11">
      <c r="A77" s="61" t="s">
        <v>19</v>
      </c>
      <c r="B77" s="91"/>
      <c r="C77" s="91"/>
      <c r="D77" s="91"/>
      <c r="E77" s="91"/>
      <c r="F77" s="93">
        <v>113000</v>
      </c>
      <c r="G77" s="93"/>
      <c r="H77" s="93">
        <v>120000</v>
      </c>
      <c r="I77" s="93"/>
    </row>
    <row r="78" spans="1:11">
      <c r="A78" s="246"/>
      <c r="B78" s="247"/>
      <c r="C78" s="247"/>
      <c r="D78" s="247"/>
      <c r="E78" s="247"/>
      <c r="F78" s="56"/>
      <c r="G78" s="56"/>
      <c r="H78" s="56"/>
      <c r="I78" s="56"/>
      <c r="K78" s="6"/>
    </row>
    <row r="79" spans="1:11">
      <c r="A79" s="66" t="s">
        <v>31</v>
      </c>
      <c r="B79" s="66"/>
      <c r="C79" s="66"/>
      <c r="D79" s="66"/>
      <c r="E79" s="66"/>
      <c r="F79" s="93">
        <v>244000</v>
      </c>
      <c r="G79" s="93"/>
      <c r="H79" s="93">
        <v>634000</v>
      </c>
      <c r="I79" s="93"/>
      <c r="K79" s="6"/>
    </row>
    <row r="80" spans="1:11">
      <c r="A80" s="248" t="s">
        <v>194</v>
      </c>
      <c r="B80" s="187"/>
      <c r="C80" s="187"/>
      <c r="D80" s="187"/>
      <c r="E80" s="187"/>
      <c r="F80" s="93"/>
      <c r="G80" s="93"/>
      <c r="H80" s="93"/>
      <c r="I80" s="93"/>
      <c r="K80" s="6"/>
    </row>
    <row r="81" spans="1:9">
      <c r="A81" s="61" t="s">
        <v>32</v>
      </c>
      <c r="B81" s="91"/>
      <c r="C81" s="91"/>
      <c r="D81" s="91"/>
      <c r="E81" s="91"/>
      <c r="F81" s="93">
        <v>131000</v>
      </c>
      <c r="G81" s="93"/>
      <c r="H81" s="93">
        <v>130000</v>
      </c>
      <c r="I81" s="93"/>
    </row>
    <row r="82" spans="1:9">
      <c r="A82" s="177"/>
      <c r="B82" s="178"/>
      <c r="C82" s="178"/>
      <c r="D82" s="178"/>
      <c r="E82" s="178"/>
      <c r="F82" s="56"/>
      <c r="G82" s="56"/>
      <c r="H82" s="56"/>
      <c r="I82" s="56"/>
    </row>
    <row r="83" spans="1:9">
      <c r="A83" s="164" t="s">
        <v>87</v>
      </c>
      <c r="B83" s="165"/>
      <c r="C83" s="165"/>
      <c r="D83" s="165"/>
      <c r="E83" s="166"/>
      <c r="F83" s="102">
        <v>9000</v>
      </c>
      <c r="G83" s="103"/>
      <c r="H83" s="102">
        <v>0</v>
      </c>
      <c r="I83" s="103"/>
    </row>
    <row r="84" spans="1:9">
      <c r="A84" s="172"/>
      <c r="B84" s="173"/>
      <c r="C84" s="173"/>
      <c r="D84" s="173"/>
      <c r="E84" s="174"/>
      <c r="F84" s="175"/>
      <c r="G84" s="176"/>
      <c r="H84" s="175"/>
      <c r="I84" s="176"/>
    </row>
    <row r="85" spans="1:9" s="18" customFormat="1">
      <c r="A85" s="164" t="s">
        <v>97</v>
      </c>
      <c r="B85" s="165"/>
      <c r="C85" s="165"/>
      <c r="D85" s="165"/>
      <c r="E85" s="166"/>
      <c r="F85" s="102">
        <v>0</v>
      </c>
      <c r="G85" s="103"/>
      <c r="H85" s="102">
        <v>40000</v>
      </c>
      <c r="I85" s="103"/>
    </row>
    <row r="86" spans="1:9" s="18" customFormat="1">
      <c r="A86" s="172"/>
      <c r="B86" s="173"/>
      <c r="C86" s="173"/>
      <c r="D86" s="173"/>
      <c r="E86" s="174"/>
      <c r="F86" s="175"/>
      <c r="G86" s="176"/>
      <c r="H86" s="175"/>
      <c r="I86" s="176"/>
    </row>
    <row r="87" spans="1:9">
      <c r="A87" s="61" t="s">
        <v>33</v>
      </c>
      <c r="B87" s="91"/>
      <c r="C87" s="91"/>
      <c r="D87" s="91"/>
      <c r="E87" s="91"/>
      <c r="F87" s="93">
        <v>439000</v>
      </c>
      <c r="G87" s="93"/>
      <c r="H87" s="93">
        <v>530000</v>
      </c>
      <c r="I87" s="93"/>
    </row>
    <row r="88" spans="1:9">
      <c r="A88" s="177"/>
      <c r="B88" s="178"/>
      <c r="C88" s="178"/>
      <c r="D88" s="178"/>
      <c r="E88" s="178"/>
      <c r="F88" s="56"/>
      <c r="G88" s="56"/>
      <c r="H88" s="56"/>
      <c r="I88" s="56"/>
    </row>
    <row r="89" spans="1:9" s="18" customFormat="1">
      <c r="A89" s="164" t="s">
        <v>154</v>
      </c>
      <c r="B89" s="165"/>
      <c r="C89" s="165"/>
      <c r="D89" s="165"/>
      <c r="E89" s="166"/>
      <c r="F89" s="102">
        <v>652000</v>
      </c>
      <c r="G89" s="103"/>
      <c r="H89" s="102">
        <v>0</v>
      </c>
      <c r="I89" s="103"/>
    </row>
    <row r="90" spans="1:9" s="18" customFormat="1">
      <c r="A90" s="172"/>
      <c r="B90" s="173"/>
      <c r="C90" s="173"/>
      <c r="D90" s="173"/>
      <c r="E90" s="174"/>
      <c r="F90" s="175"/>
      <c r="G90" s="176"/>
      <c r="H90" s="175"/>
      <c r="I90" s="176"/>
    </row>
    <row r="91" spans="1:9">
      <c r="A91" s="61" t="s">
        <v>34</v>
      </c>
      <c r="B91" s="91"/>
      <c r="C91" s="91"/>
      <c r="D91" s="91"/>
      <c r="E91" s="91"/>
      <c r="F91" s="93">
        <v>1053000</v>
      </c>
      <c r="G91" s="93"/>
      <c r="H91" s="93">
        <v>1100000</v>
      </c>
      <c r="I91" s="93"/>
    </row>
    <row r="92" spans="1:9">
      <c r="A92" s="246"/>
      <c r="B92" s="247"/>
      <c r="C92" s="247"/>
      <c r="D92" s="247"/>
      <c r="E92" s="247"/>
      <c r="F92" s="56"/>
      <c r="G92" s="56"/>
      <c r="H92" s="56"/>
      <c r="I92" s="56"/>
    </row>
    <row r="93" spans="1:9">
      <c r="A93" s="61" t="s">
        <v>35</v>
      </c>
      <c r="B93" s="91"/>
      <c r="C93" s="91"/>
      <c r="D93" s="91"/>
      <c r="E93" s="91"/>
      <c r="F93" s="93">
        <v>174000</v>
      </c>
      <c r="G93" s="93"/>
      <c r="H93" s="93">
        <v>180000</v>
      </c>
      <c r="I93" s="93"/>
    </row>
    <row r="94" spans="1:9" s="18" customFormat="1">
      <c r="A94" s="179"/>
      <c r="B94" s="180"/>
      <c r="C94" s="180"/>
      <c r="D94" s="180"/>
      <c r="E94" s="181"/>
      <c r="F94" s="182"/>
      <c r="G94" s="183"/>
      <c r="H94" s="182"/>
      <c r="I94" s="183"/>
    </row>
    <row r="95" spans="1:9" s="18" customFormat="1">
      <c r="A95" s="164" t="s">
        <v>155</v>
      </c>
      <c r="B95" s="165"/>
      <c r="C95" s="165"/>
      <c r="D95" s="165"/>
      <c r="E95" s="166"/>
      <c r="F95" s="102">
        <v>7000000</v>
      </c>
      <c r="G95" s="103"/>
      <c r="H95" s="102">
        <v>0</v>
      </c>
      <c r="I95" s="103"/>
    </row>
    <row r="96" spans="1:9" s="18" customFormat="1">
      <c r="A96" s="164"/>
      <c r="B96" s="165"/>
      <c r="C96" s="165"/>
      <c r="D96" s="165"/>
      <c r="E96" s="166"/>
      <c r="F96" s="102"/>
      <c r="G96" s="103"/>
      <c r="H96" s="102"/>
      <c r="I96" s="103"/>
    </row>
    <row r="97" spans="1:14" s="18" customFormat="1">
      <c r="A97" s="164" t="s">
        <v>156</v>
      </c>
      <c r="B97" s="165"/>
      <c r="C97" s="165"/>
      <c r="D97" s="165"/>
      <c r="E97" s="166"/>
      <c r="F97" s="102">
        <v>59000</v>
      </c>
      <c r="G97" s="103"/>
      <c r="H97" s="219">
        <v>89000</v>
      </c>
      <c r="I97" s="220"/>
    </row>
    <row r="98" spans="1:14" ht="15.75" thickBot="1">
      <c r="A98" s="452" t="s">
        <v>188</v>
      </c>
      <c r="B98" s="453"/>
      <c r="C98" s="453"/>
      <c r="D98" s="453"/>
      <c r="E98" s="453"/>
      <c r="F98" s="218"/>
      <c r="G98" s="218"/>
      <c r="H98" s="218"/>
      <c r="I98" s="218"/>
    </row>
    <row r="99" spans="1:14" ht="16.5" thickTop="1" thickBot="1">
      <c r="A99" s="48" t="s">
        <v>6</v>
      </c>
      <c r="B99" s="49"/>
      <c r="C99" s="49"/>
      <c r="D99" s="49"/>
      <c r="E99" s="49"/>
      <c r="F99" s="57">
        <f>SUM(F65:G98)</f>
        <v>10594000</v>
      </c>
      <c r="G99" s="58"/>
      <c r="H99" s="57">
        <f>SUM(H65:I98)</f>
        <v>3678000</v>
      </c>
      <c r="I99" s="58"/>
    </row>
    <row r="100" spans="1:14" ht="16.5" thickTop="1" thickBot="1">
      <c r="A100" s="48" t="s">
        <v>7</v>
      </c>
      <c r="B100" s="381"/>
      <c r="C100" s="381"/>
      <c r="D100" s="381"/>
      <c r="E100" s="382"/>
      <c r="F100" s="189">
        <f>SUM(F99,F64,F61)</f>
        <v>15183000</v>
      </c>
      <c r="G100" s="304"/>
      <c r="H100" s="189">
        <f>SUM(H99,H64,H61)</f>
        <v>8394000</v>
      </c>
      <c r="I100" s="304"/>
    </row>
    <row r="101" spans="1:14" ht="16.5" thickTop="1" thickBot="1">
      <c r="A101" s="48" t="s">
        <v>12</v>
      </c>
      <c r="B101" s="49"/>
      <c r="C101" s="49"/>
      <c r="D101" s="49"/>
      <c r="E101" s="49"/>
      <c r="F101" s="57">
        <v>0</v>
      </c>
      <c r="G101" s="58"/>
      <c r="H101" s="57">
        <v>2683444</v>
      </c>
      <c r="I101" s="58"/>
    </row>
    <row r="102" spans="1:14" ht="15.75" thickTop="1">
      <c r="A102" s="84" t="s">
        <v>79</v>
      </c>
      <c r="B102" s="85"/>
      <c r="C102" s="85"/>
      <c r="D102" s="85"/>
      <c r="E102" s="85"/>
      <c r="F102" s="423">
        <v>590000</v>
      </c>
      <c r="G102" s="423"/>
      <c r="H102" s="423">
        <v>158000</v>
      </c>
      <c r="I102" s="423"/>
    </row>
    <row r="103" spans="1:14">
      <c r="A103" s="177"/>
      <c r="B103" s="178"/>
      <c r="C103" s="178"/>
      <c r="D103" s="178"/>
      <c r="E103" s="178"/>
      <c r="F103" s="451"/>
      <c r="G103" s="451"/>
      <c r="H103" s="451"/>
      <c r="I103" s="451"/>
    </row>
    <row r="104" spans="1:14">
      <c r="A104" s="66" t="s">
        <v>78</v>
      </c>
      <c r="B104" s="300"/>
      <c r="C104" s="300"/>
      <c r="D104" s="300"/>
      <c r="E104" s="300"/>
      <c r="F104" s="67">
        <v>124000</v>
      </c>
      <c r="G104" s="67"/>
      <c r="H104" s="67">
        <v>0</v>
      </c>
      <c r="I104" s="67"/>
    </row>
    <row r="105" spans="1:14" ht="15.75" thickBot="1">
      <c r="A105" s="454" t="s">
        <v>63</v>
      </c>
      <c r="B105" s="455"/>
      <c r="C105" s="455"/>
      <c r="D105" s="455"/>
      <c r="E105" s="456"/>
      <c r="F105" s="421">
        <v>193000</v>
      </c>
      <c r="G105" s="422"/>
      <c r="H105" s="421">
        <v>43000</v>
      </c>
      <c r="I105" s="422"/>
      <c r="N105" s="25"/>
    </row>
    <row r="106" spans="1:14" ht="16.5" thickTop="1" thickBot="1">
      <c r="A106" s="48" t="s">
        <v>8</v>
      </c>
      <c r="B106" s="49"/>
      <c r="C106" s="49"/>
      <c r="D106" s="49"/>
      <c r="E106" s="49"/>
      <c r="F106" s="57">
        <f>SUM(F102+F104+F105)</f>
        <v>907000</v>
      </c>
      <c r="G106" s="57"/>
      <c r="H106" s="57">
        <f>SUM(H102+H104+H105)</f>
        <v>201000</v>
      </c>
      <c r="I106" s="57"/>
    </row>
    <row r="107" spans="1:14" ht="16.5" thickTop="1" thickBot="1">
      <c r="A107" s="48" t="s">
        <v>13</v>
      </c>
      <c r="B107" s="381"/>
      <c r="C107" s="381"/>
      <c r="D107" s="381"/>
      <c r="E107" s="382"/>
      <c r="F107" s="189">
        <v>0</v>
      </c>
      <c r="G107" s="190"/>
      <c r="H107" s="189">
        <v>2000000</v>
      </c>
      <c r="I107" s="190"/>
    </row>
    <row r="108" spans="1:14" ht="15.75" thickTop="1">
      <c r="A108" s="84" t="s">
        <v>9</v>
      </c>
      <c r="B108" s="85"/>
      <c r="C108" s="85"/>
      <c r="D108" s="85"/>
      <c r="E108" s="85"/>
      <c r="F108" s="82">
        <f>SUM(F100+F101+F106+F107)</f>
        <v>16090000</v>
      </c>
      <c r="G108" s="83"/>
      <c r="H108" s="82">
        <f>SUM(H100+H101+H106+H107)</f>
        <v>13278444</v>
      </c>
      <c r="I108" s="83"/>
    </row>
    <row r="109" spans="1:14" s="18" customFormat="1">
      <c r="A109" s="8"/>
      <c r="B109" s="8"/>
      <c r="C109" s="8"/>
      <c r="D109" s="8"/>
      <c r="E109" s="8"/>
      <c r="F109" s="2"/>
      <c r="G109" s="3"/>
      <c r="H109" s="2"/>
      <c r="I109" s="3"/>
    </row>
    <row r="110" spans="1:14" s="18" customFormat="1">
      <c r="A110" s="8"/>
      <c r="B110" s="8"/>
      <c r="C110" s="8"/>
      <c r="D110" s="8"/>
      <c r="E110" s="8"/>
      <c r="F110" s="2"/>
      <c r="G110" s="3"/>
      <c r="H110" s="2"/>
      <c r="I110" s="3"/>
    </row>
    <row r="111" spans="1:14" s="18" customFormat="1">
      <c r="A111" s="8"/>
      <c r="B111" s="8"/>
      <c r="C111" s="8"/>
      <c r="D111" s="8"/>
      <c r="E111" s="8"/>
      <c r="F111" s="2"/>
      <c r="G111" s="3"/>
      <c r="H111" s="2"/>
      <c r="I111" s="3"/>
    </row>
    <row r="112" spans="1:14" s="18" customFormat="1">
      <c r="A112" s="88" t="s">
        <v>157</v>
      </c>
      <c r="B112" s="88"/>
      <c r="C112" s="88"/>
      <c r="D112" s="88"/>
      <c r="E112" s="88"/>
      <c r="F112" s="88"/>
      <c r="G112" s="88"/>
      <c r="H112" s="88"/>
      <c r="I112" s="88"/>
    </row>
    <row r="113" spans="1:9" s="18" customFormat="1">
      <c r="A113" s="24"/>
      <c r="B113" s="24"/>
      <c r="C113" s="24"/>
      <c r="D113" s="24"/>
      <c r="E113" s="24"/>
    </row>
    <row r="114" spans="1:9" s="18" customFormat="1">
      <c r="A114" s="59" t="s">
        <v>0</v>
      </c>
      <c r="B114" s="59"/>
      <c r="C114" s="59"/>
      <c r="D114" s="59"/>
      <c r="E114" s="59"/>
      <c r="F114" s="89" t="s">
        <v>138</v>
      </c>
      <c r="G114" s="89"/>
      <c r="H114" s="89" t="s">
        <v>139</v>
      </c>
      <c r="I114" s="89"/>
    </row>
    <row r="115" spans="1:9" s="18" customFormat="1">
      <c r="A115" s="60"/>
      <c r="B115" s="60"/>
      <c r="C115" s="60"/>
      <c r="D115" s="60"/>
      <c r="E115" s="60"/>
      <c r="F115" s="90"/>
      <c r="G115" s="90"/>
      <c r="H115" s="90"/>
      <c r="I115" s="90"/>
    </row>
    <row r="116" spans="1:9" s="18" customFormat="1">
      <c r="A116" s="61" t="s">
        <v>158</v>
      </c>
      <c r="B116" s="91"/>
      <c r="C116" s="91"/>
      <c r="D116" s="91"/>
      <c r="E116" s="92"/>
      <c r="F116" s="93">
        <v>917000</v>
      </c>
      <c r="G116" s="93"/>
      <c r="H116" s="374">
        <v>841000</v>
      </c>
      <c r="I116" s="374"/>
    </row>
    <row r="117" spans="1:9" s="18" customFormat="1" ht="15.75" thickBot="1">
      <c r="A117" s="246" t="s">
        <v>159</v>
      </c>
      <c r="B117" s="247"/>
      <c r="C117" s="247"/>
      <c r="D117" s="247"/>
      <c r="E117" s="247"/>
      <c r="F117" s="56"/>
      <c r="G117" s="56"/>
      <c r="H117" s="439"/>
      <c r="I117" s="439"/>
    </row>
    <row r="118" spans="1:9" s="18" customFormat="1" ht="16.5" thickTop="1" thickBot="1">
      <c r="A118" s="48" t="s">
        <v>6</v>
      </c>
      <c r="B118" s="49"/>
      <c r="C118" s="49"/>
      <c r="D118" s="49"/>
      <c r="E118" s="49"/>
      <c r="F118" s="57">
        <f>SUM(F116:G117)</f>
        <v>917000</v>
      </c>
      <c r="G118" s="58"/>
      <c r="H118" s="57">
        <f>SUM(H116:I117)</f>
        <v>841000</v>
      </c>
      <c r="I118" s="58"/>
    </row>
    <row r="119" spans="1:9" s="18" customFormat="1" ht="15.75" thickTop="1">
      <c r="A119" s="284" t="s">
        <v>7</v>
      </c>
      <c r="B119" s="285"/>
      <c r="C119" s="285"/>
      <c r="D119" s="285"/>
      <c r="E119" s="286"/>
      <c r="F119" s="216">
        <f>SUM(F118)</f>
        <v>917000</v>
      </c>
      <c r="G119" s="217"/>
      <c r="H119" s="216">
        <f>SUM(H118)</f>
        <v>841000</v>
      </c>
      <c r="I119" s="217"/>
    </row>
    <row r="120" spans="1:9" s="18" customFormat="1">
      <c r="A120" s="8"/>
      <c r="B120" s="8"/>
      <c r="C120" s="8"/>
      <c r="D120" s="8"/>
      <c r="E120" s="8"/>
      <c r="F120" s="2"/>
      <c r="G120" s="3"/>
      <c r="H120" s="35"/>
      <c r="I120" s="36"/>
    </row>
    <row r="121" spans="1:9" s="18" customFormat="1">
      <c r="A121" s="8"/>
      <c r="B121" s="8"/>
      <c r="C121" s="8"/>
      <c r="D121" s="8"/>
      <c r="E121" s="8"/>
      <c r="F121" s="2"/>
      <c r="G121" s="3"/>
      <c r="H121" s="2"/>
      <c r="I121" s="3"/>
    </row>
    <row r="122" spans="1:9" s="18" customFormat="1">
      <c r="A122" s="8"/>
      <c r="B122" s="8"/>
      <c r="C122" s="8"/>
      <c r="D122" s="8"/>
      <c r="E122" s="8"/>
      <c r="F122" s="2"/>
      <c r="G122" s="3"/>
      <c r="H122" s="2"/>
      <c r="I122" s="3"/>
    </row>
    <row r="123" spans="1:9">
      <c r="A123" s="88" t="s">
        <v>38</v>
      </c>
      <c r="B123" s="88"/>
      <c r="C123" s="88"/>
      <c r="D123" s="88"/>
      <c r="E123" s="88"/>
      <c r="F123" s="88"/>
      <c r="G123" s="88"/>
      <c r="H123" s="88"/>
      <c r="I123" s="88"/>
    </row>
    <row r="125" spans="1:9">
      <c r="A125" s="59" t="s">
        <v>0</v>
      </c>
      <c r="B125" s="59"/>
      <c r="C125" s="59"/>
      <c r="D125" s="59"/>
      <c r="E125" s="59"/>
      <c r="F125" s="89" t="s">
        <v>138</v>
      </c>
      <c r="G125" s="89"/>
      <c r="H125" s="89" t="s">
        <v>139</v>
      </c>
      <c r="I125" s="89"/>
    </row>
    <row r="126" spans="1:9">
      <c r="A126" s="60"/>
      <c r="B126" s="60"/>
      <c r="C126" s="60"/>
      <c r="D126" s="60"/>
      <c r="E126" s="60"/>
      <c r="F126" s="90"/>
      <c r="G126" s="90"/>
      <c r="H126" s="90"/>
      <c r="I126" s="90"/>
    </row>
    <row r="127" spans="1:9">
      <c r="A127" s="61" t="s">
        <v>28</v>
      </c>
      <c r="B127" s="91"/>
      <c r="C127" s="91"/>
      <c r="D127" s="91"/>
      <c r="E127" s="92"/>
      <c r="F127" s="93">
        <v>0</v>
      </c>
      <c r="G127" s="93"/>
      <c r="H127" s="93">
        <v>10000</v>
      </c>
      <c r="I127" s="93"/>
    </row>
    <row r="128" spans="1:9">
      <c r="A128" s="246"/>
      <c r="B128" s="247"/>
      <c r="C128" s="247"/>
      <c r="D128" s="247"/>
      <c r="E128" s="247"/>
      <c r="F128" s="56"/>
      <c r="G128" s="56"/>
      <c r="H128" s="56"/>
      <c r="I128" s="56"/>
    </row>
    <row r="129" spans="1:9">
      <c r="A129" s="61" t="s">
        <v>30</v>
      </c>
      <c r="B129" s="91"/>
      <c r="C129" s="91"/>
      <c r="D129" s="91"/>
      <c r="E129" s="91"/>
      <c r="F129" s="93">
        <v>20000</v>
      </c>
      <c r="G129" s="93"/>
      <c r="H129" s="93">
        <v>25000</v>
      </c>
      <c r="I129" s="93"/>
    </row>
    <row r="130" spans="1:9">
      <c r="A130" s="246"/>
      <c r="B130" s="247"/>
      <c r="C130" s="247"/>
      <c r="D130" s="247"/>
      <c r="E130" s="247"/>
      <c r="F130" s="56"/>
      <c r="G130" s="56"/>
      <c r="H130" s="56"/>
      <c r="I130" s="56"/>
    </row>
    <row r="131" spans="1:9">
      <c r="A131" s="61" t="s">
        <v>33</v>
      </c>
      <c r="B131" s="91"/>
      <c r="C131" s="91"/>
      <c r="D131" s="91"/>
      <c r="E131" s="91"/>
      <c r="F131" s="93">
        <v>6000</v>
      </c>
      <c r="G131" s="93"/>
      <c r="H131" s="93">
        <v>10000</v>
      </c>
      <c r="I131" s="93"/>
    </row>
    <row r="132" spans="1:9" ht="15.75" thickBot="1">
      <c r="A132" s="246"/>
      <c r="B132" s="247"/>
      <c r="C132" s="247"/>
      <c r="D132" s="247"/>
      <c r="E132" s="247"/>
      <c r="F132" s="56"/>
      <c r="G132" s="56"/>
      <c r="H132" s="56"/>
      <c r="I132" s="56"/>
    </row>
    <row r="133" spans="1:9" ht="16.5" thickTop="1" thickBot="1">
      <c r="A133" s="48" t="s">
        <v>6</v>
      </c>
      <c r="B133" s="49"/>
      <c r="C133" s="49"/>
      <c r="D133" s="49"/>
      <c r="E133" s="49"/>
      <c r="F133" s="57">
        <f>SUM(F127:G132)</f>
        <v>26000</v>
      </c>
      <c r="G133" s="58"/>
      <c r="H133" s="57">
        <f>SUM(H127:I132)</f>
        <v>45000</v>
      </c>
      <c r="I133" s="58"/>
    </row>
    <row r="134" spans="1:9" ht="15.75" thickTop="1">
      <c r="A134" s="284" t="s">
        <v>7</v>
      </c>
      <c r="B134" s="285"/>
      <c r="C134" s="285"/>
      <c r="D134" s="285"/>
      <c r="E134" s="286"/>
      <c r="F134" s="216">
        <f>SUM(F133)</f>
        <v>26000</v>
      </c>
      <c r="G134" s="217"/>
      <c r="H134" s="216">
        <f>SUM(H133)</f>
        <v>45000</v>
      </c>
      <c r="I134" s="217"/>
    </row>
    <row r="135" spans="1:9" s="18" customFormat="1">
      <c r="A135" s="28"/>
      <c r="B135" s="28"/>
      <c r="C135" s="28"/>
      <c r="D135" s="28"/>
      <c r="E135" s="28"/>
      <c r="F135" s="29"/>
      <c r="G135" s="30"/>
      <c r="H135" s="29"/>
      <c r="I135" s="30"/>
    </row>
    <row r="136" spans="1:9" s="18" customFormat="1">
      <c r="A136" s="28"/>
      <c r="B136" s="28"/>
      <c r="C136" s="28"/>
      <c r="D136" s="28"/>
      <c r="E136" s="28"/>
      <c r="F136" s="29"/>
      <c r="G136" s="30"/>
      <c r="H136" s="29"/>
      <c r="I136" s="30"/>
    </row>
    <row r="137" spans="1:9" s="18" customFormat="1">
      <c r="A137" s="28"/>
      <c r="B137" s="28"/>
      <c r="C137" s="28"/>
      <c r="D137" s="28"/>
      <c r="E137" s="28"/>
      <c r="F137" s="29"/>
      <c r="G137" s="30"/>
      <c r="H137" s="29"/>
      <c r="I137" s="30"/>
    </row>
    <row r="138" spans="1:9" s="18" customFormat="1">
      <c r="A138" s="28"/>
      <c r="B138" s="28"/>
      <c r="C138" s="28"/>
      <c r="D138" s="28"/>
      <c r="E138" s="28"/>
      <c r="F138" s="29"/>
      <c r="G138" s="30"/>
      <c r="H138" s="29"/>
      <c r="I138" s="30"/>
    </row>
    <row r="139" spans="1:9" s="18" customFormat="1">
      <c r="A139" s="28"/>
      <c r="B139" s="28"/>
      <c r="C139" s="28"/>
      <c r="D139" s="28"/>
      <c r="E139" s="28"/>
      <c r="F139" s="29"/>
      <c r="G139" s="30"/>
      <c r="H139" s="29"/>
      <c r="I139" s="30"/>
    </row>
    <row r="140" spans="1:9" s="18" customFormat="1">
      <c r="A140" s="28"/>
      <c r="B140" s="28"/>
      <c r="C140" s="28"/>
      <c r="D140" s="28"/>
      <c r="E140" s="28"/>
      <c r="F140" s="29"/>
      <c r="G140" s="30"/>
      <c r="H140" s="29"/>
      <c r="I140" s="30"/>
    </row>
    <row r="141" spans="1:9" s="18" customFormat="1">
      <c r="A141" s="28"/>
      <c r="B141" s="28"/>
      <c r="C141" s="28"/>
      <c r="D141" s="28"/>
      <c r="E141" s="28"/>
      <c r="F141" s="29"/>
      <c r="G141" s="30"/>
      <c r="H141" s="29"/>
      <c r="I141" s="30"/>
    </row>
    <row r="142" spans="1:9" s="18" customFormat="1">
      <c r="A142" s="28"/>
      <c r="B142" s="28"/>
      <c r="C142" s="28"/>
      <c r="D142" s="28"/>
      <c r="E142" s="28"/>
      <c r="F142" s="29"/>
      <c r="G142" s="30"/>
      <c r="H142" s="29"/>
      <c r="I142" s="30"/>
    </row>
    <row r="143" spans="1:9" s="18" customFormat="1">
      <c r="A143" s="28"/>
      <c r="B143" s="28"/>
      <c r="C143" s="28"/>
      <c r="D143" s="28"/>
      <c r="E143" s="28"/>
      <c r="F143" s="29"/>
      <c r="G143" s="30"/>
      <c r="H143" s="29"/>
      <c r="I143" s="30"/>
    </row>
    <row r="144" spans="1:9" s="18" customFormat="1">
      <c r="A144" s="28"/>
      <c r="B144" s="28"/>
      <c r="C144" s="28"/>
      <c r="D144" s="28"/>
      <c r="E144" s="28"/>
      <c r="F144" s="29"/>
      <c r="G144" s="30"/>
      <c r="H144" s="29"/>
      <c r="I144" s="30"/>
    </row>
    <row r="145" spans="1:9" s="18" customFormat="1">
      <c r="A145" s="28"/>
      <c r="B145" s="28"/>
      <c r="C145" s="28"/>
      <c r="D145" s="28"/>
      <c r="E145" s="28"/>
      <c r="F145" s="29"/>
      <c r="G145" s="30"/>
      <c r="H145" s="29"/>
      <c r="I145" s="30"/>
    </row>
    <row r="146" spans="1:9" s="18" customFormat="1">
      <c r="A146" s="28"/>
      <c r="B146" s="28"/>
      <c r="C146" s="28"/>
      <c r="D146" s="28"/>
      <c r="E146" s="28"/>
      <c r="F146" s="29"/>
      <c r="G146" s="30"/>
      <c r="H146" s="29"/>
      <c r="I146" s="30"/>
    </row>
    <row r="147" spans="1:9" s="18" customFormat="1">
      <c r="A147" s="28"/>
      <c r="B147" s="28"/>
      <c r="C147" s="28"/>
      <c r="D147" s="28"/>
      <c r="E147" s="28"/>
      <c r="F147" s="29"/>
      <c r="G147" s="30"/>
      <c r="H147" s="29"/>
      <c r="I147" s="30"/>
    </row>
    <row r="148" spans="1:9" s="18" customFormat="1">
      <c r="A148" s="28"/>
      <c r="B148" s="28"/>
      <c r="C148" s="28"/>
      <c r="D148" s="28"/>
      <c r="E148" s="28"/>
      <c r="F148" s="29"/>
      <c r="G148" s="30"/>
      <c r="H148" s="29"/>
      <c r="I148" s="30"/>
    </row>
    <row r="150" spans="1:9">
      <c r="A150" s="140" t="s">
        <v>42</v>
      </c>
      <c r="B150" s="88"/>
      <c r="C150" s="88"/>
      <c r="D150" s="88"/>
      <c r="E150" s="88"/>
      <c r="F150" s="88"/>
      <c r="G150" s="88"/>
      <c r="H150" s="88"/>
      <c r="I150" s="88"/>
    </row>
    <row r="151" spans="1:9">
      <c r="A151" s="8"/>
      <c r="B151" s="8"/>
      <c r="C151" s="8"/>
      <c r="D151" s="8"/>
      <c r="E151" s="8"/>
      <c r="F151" s="2"/>
      <c r="G151" s="3"/>
      <c r="H151" s="2"/>
      <c r="I151" s="3"/>
    </row>
    <row r="152" spans="1:9" ht="15" customHeight="1">
      <c r="A152" s="59" t="s">
        <v>0</v>
      </c>
      <c r="B152" s="59"/>
      <c r="C152" s="59"/>
      <c r="D152" s="59"/>
      <c r="E152" s="59"/>
      <c r="F152" s="89" t="s">
        <v>138</v>
      </c>
      <c r="G152" s="89"/>
      <c r="H152" s="89" t="s">
        <v>139</v>
      </c>
      <c r="I152" s="89"/>
    </row>
    <row r="153" spans="1:9">
      <c r="A153" s="60"/>
      <c r="B153" s="60"/>
      <c r="C153" s="60"/>
      <c r="D153" s="60"/>
      <c r="E153" s="60"/>
      <c r="F153" s="90"/>
      <c r="G153" s="90"/>
      <c r="H153" s="90"/>
      <c r="I153" s="90"/>
    </row>
    <row r="154" spans="1:9">
      <c r="A154" s="275" t="s">
        <v>39</v>
      </c>
      <c r="B154" s="278"/>
      <c r="C154" s="278"/>
      <c r="D154" s="278"/>
      <c r="E154" s="278"/>
      <c r="F154" s="402">
        <v>27956000</v>
      </c>
      <c r="G154" s="402"/>
      <c r="H154" s="402">
        <v>27349000</v>
      </c>
      <c r="I154" s="402"/>
    </row>
    <row r="155" spans="1:9">
      <c r="A155" s="276"/>
      <c r="B155" s="276"/>
      <c r="C155" s="276"/>
      <c r="D155" s="276"/>
      <c r="E155" s="276"/>
      <c r="F155" s="499"/>
      <c r="G155" s="499"/>
      <c r="H155" s="499"/>
      <c r="I155" s="499"/>
    </row>
    <row r="156" spans="1:9">
      <c r="A156" s="275" t="s">
        <v>40</v>
      </c>
      <c r="B156" s="276"/>
      <c r="C156" s="276"/>
      <c r="D156" s="276"/>
      <c r="E156" s="276"/>
      <c r="F156" s="465">
        <v>0</v>
      </c>
      <c r="G156" s="466"/>
      <c r="H156" s="429">
        <v>0</v>
      </c>
      <c r="I156" s="430"/>
    </row>
    <row r="157" spans="1:9">
      <c r="A157" s="275"/>
      <c r="B157" s="276"/>
      <c r="C157" s="276"/>
      <c r="D157" s="276"/>
      <c r="E157" s="276"/>
      <c r="F157" s="465"/>
      <c r="G157" s="467"/>
      <c r="H157" s="429"/>
      <c r="I157" s="430"/>
    </row>
    <row r="158" spans="1:9">
      <c r="A158" s="275" t="s">
        <v>41</v>
      </c>
      <c r="B158" s="276"/>
      <c r="C158" s="276"/>
      <c r="D158" s="276"/>
      <c r="E158" s="276"/>
      <c r="F158" s="465">
        <v>537000</v>
      </c>
      <c r="G158" s="467"/>
      <c r="H158" s="429">
        <v>0</v>
      </c>
      <c r="I158" s="430"/>
    </row>
    <row r="159" spans="1:9" ht="15.75" thickBot="1">
      <c r="A159" s="500"/>
      <c r="B159" s="501"/>
      <c r="C159" s="501"/>
      <c r="D159" s="501"/>
      <c r="E159" s="501"/>
      <c r="F159" s="502"/>
      <c r="G159" s="503"/>
      <c r="H159" s="510"/>
      <c r="I159" s="503"/>
    </row>
    <row r="160" spans="1:9" ht="16.5" thickTop="1" thickBot="1">
      <c r="A160" s="53" t="s">
        <v>4</v>
      </c>
      <c r="B160" s="54"/>
      <c r="C160" s="54"/>
      <c r="D160" s="54"/>
      <c r="E160" s="54"/>
      <c r="F160" s="55">
        <f>SUM(F154:G159)</f>
        <v>28493000</v>
      </c>
      <c r="G160" s="55"/>
      <c r="H160" s="55">
        <f>SUM(H154:I159)</f>
        <v>27349000</v>
      </c>
      <c r="I160" s="55"/>
    </row>
    <row r="161" spans="1:9" ht="15.75" thickTop="1">
      <c r="A161" s="424" t="s">
        <v>20</v>
      </c>
      <c r="B161" s="425"/>
      <c r="C161" s="425"/>
      <c r="D161" s="425"/>
      <c r="E161" s="425"/>
      <c r="F161" s="447">
        <v>3915000</v>
      </c>
      <c r="G161" s="448"/>
      <c r="H161" s="447">
        <v>3692000</v>
      </c>
      <c r="I161" s="448"/>
    </row>
    <row r="162" spans="1:9" ht="15.75" thickBot="1">
      <c r="A162" s="491" t="s">
        <v>80</v>
      </c>
      <c r="B162" s="492"/>
      <c r="C162" s="492"/>
      <c r="D162" s="492"/>
      <c r="E162" s="493"/>
      <c r="F162" s="367">
        <v>251000</v>
      </c>
      <c r="G162" s="368"/>
      <c r="H162" s="367">
        <v>0</v>
      </c>
      <c r="I162" s="368"/>
    </row>
    <row r="163" spans="1:9" ht="16.5" thickTop="1" thickBot="1">
      <c r="A163" s="239" t="s">
        <v>81</v>
      </c>
      <c r="B163" s="240"/>
      <c r="C163" s="240"/>
      <c r="D163" s="240"/>
      <c r="E163" s="241"/>
      <c r="F163" s="449">
        <f>SUM(F161:G162)</f>
        <v>4166000</v>
      </c>
      <c r="G163" s="450"/>
      <c r="H163" s="449">
        <f>SUM(H161:I162)</f>
        <v>3692000</v>
      </c>
      <c r="I163" s="450"/>
    </row>
    <row r="164" spans="1:9" ht="15.75" thickTop="1">
      <c r="A164" s="496" t="s">
        <v>28</v>
      </c>
      <c r="B164" s="497"/>
      <c r="C164" s="497"/>
      <c r="D164" s="497"/>
      <c r="E164" s="498"/>
      <c r="F164" s="273">
        <v>1052000</v>
      </c>
      <c r="G164" s="274"/>
      <c r="H164" s="79">
        <v>5354000</v>
      </c>
      <c r="I164" s="490"/>
    </row>
    <row r="165" spans="1:9">
      <c r="A165" s="278" t="s">
        <v>200</v>
      </c>
      <c r="B165" s="276"/>
      <c r="C165" s="276"/>
      <c r="D165" s="276"/>
      <c r="E165" s="276"/>
      <c r="F165" s="279"/>
      <c r="G165" s="280"/>
      <c r="H165" s="290"/>
      <c r="I165" s="291"/>
    </row>
    <row r="166" spans="1:9">
      <c r="A166" s="275" t="s">
        <v>43</v>
      </c>
      <c r="B166" s="276"/>
      <c r="C166" s="276"/>
      <c r="D166" s="276"/>
      <c r="E166" s="276"/>
      <c r="F166" s="153">
        <v>0</v>
      </c>
      <c r="G166" s="277"/>
      <c r="H166" s="290">
        <v>865000</v>
      </c>
      <c r="I166" s="291"/>
    </row>
    <row r="167" spans="1:9">
      <c r="A167" s="278" t="s">
        <v>201</v>
      </c>
      <c r="B167" s="276"/>
      <c r="C167" s="276"/>
      <c r="D167" s="276"/>
      <c r="E167" s="276"/>
      <c r="F167" s="279"/>
      <c r="G167" s="280"/>
      <c r="H167" s="290"/>
      <c r="I167" s="291"/>
    </row>
    <row r="168" spans="1:9">
      <c r="A168" s="275" t="s">
        <v>19</v>
      </c>
      <c r="B168" s="276"/>
      <c r="C168" s="276"/>
      <c r="D168" s="276"/>
      <c r="E168" s="276"/>
      <c r="F168" s="153">
        <v>0</v>
      </c>
      <c r="G168" s="277"/>
      <c r="H168" s="290">
        <v>0</v>
      </c>
      <c r="I168" s="291"/>
    </row>
    <row r="169" spans="1:9">
      <c r="A169" s="275"/>
      <c r="B169" s="276"/>
      <c r="C169" s="276"/>
      <c r="D169" s="276"/>
      <c r="E169" s="276"/>
      <c r="F169" s="279"/>
      <c r="G169" s="280"/>
      <c r="H169" s="290"/>
      <c r="I169" s="291"/>
    </row>
    <row r="170" spans="1:9" ht="15.75" thickBot="1">
      <c r="A170" s="275" t="s">
        <v>33</v>
      </c>
      <c r="B170" s="276"/>
      <c r="C170" s="276"/>
      <c r="D170" s="276"/>
      <c r="E170" s="276"/>
      <c r="F170" s="153">
        <v>284000</v>
      </c>
      <c r="G170" s="277"/>
      <c r="H170" s="290">
        <v>1679000</v>
      </c>
      <c r="I170" s="291"/>
    </row>
    <row r="171" spans="1:9" ht="16.5" thickTop="1" thickBot="1">
      <c r="A171" s="48" t="s">
        <v>6</v>
      </c>
      <c r="B171" s="49"/>
      <c r="C171" s="49"/>
      <c r="D171" s="49"/>
      <c r="E171" s="49"/>
      <c r="F171" s="162">
        <f>SUM(F164:G170)</f>
        <v>1336000</v>
      </c>
      <c r="G171" s="504"/>
      <c r="H171" s="162">
        <f>SUM(H164:I170)</f>
        <v>7898000</v>
      </c>
      <c r="I171" s="504"/>
    </row>
    <row r="172" spans="1:9" ht="16.5" thickTop="1" thickBot="1">
      <c r="A172" s="249" t="s">
        <v>7</v>
      </c>
      <c r="B172" s="250"/>
      <c r="C172" s="250"/>
      <c r="D172" s="250"/>
      <c r="E172" s="251"/>
      <c r="F172" s="494">
        <f>SUM(F160,F163,F171)</f>
        <v>33995000</v>
      </c>
      <c r="G172" s="495"/>
      <c r="H172" s="494">
        <f>SUM(H160,H163,H171)</f>
        <v>38939000</v>
      </c>
      <c r="I172" s="495"/>
    </row>
    <row r="173" spans="1:9" ht="15.75" thickTop="1">
      <c r="A173" s="84" t="s">
        <v>61</v>
      </c>
      <c r="B173" s="85"/>
      <c r="C173" s="85"/>
      <c r="D173" s="85"/>
      <c r="E173" s="85"/>
      <c r="F173" s="516">
        <v>4410000</v>
      </c>
      <c r="G173" s="516"/>
      <c r="H173" s="516">
        <v>1141000</v>
      </c>
      <c r="I173" s="516"/>
    </row>
    <row r="174" spans="1:9" ht="15.75" thickBot="1">
      <c r="A174" s="46" t="s">
        <v>63</v>
      </c>
      <c r="B174" s="469"/>
      <c r="C174" s="469"/>
      <c r="D174" s="469"/>
      <c r="E174" s="469"/>
      <c r="F174" s="209">
        <v>1191000</v>
      </c>
      <c r="G174" s="209"/>
      <c r="H174" s="209">
        <v>308000</v>
      </c>
      <c r="I174" s="209"/>
    </row>
    <row r="175" spans="1:9" ht="16.5" thickTop="1" thickBot="1">
      <c r="A175" s="48" t="s">
        <v>64</v>
      </c>
      <c r="B175" s="163"/>
      <c r="C175" s="163"/>
      <c r="D175" s="163"/>
      <c r="E175" s="163"/>
      <c r="F175" s="426">
        <f>SUM(F173:G174)</f>
        <v>5601000</v>
      </c>
      <c r="G175" s="426"/>
      <c r="H175" s="426">
        <f>SUM(H173:I174)</f>
        <v>1449000</v>
      </c>
      <c r="I175" s="426"/>
    </row>
    <row r="176" spans="1:9" ht="15.75" thickTop="1">
      <c r="A176" s="44" t="s">
        <v>62</v>
      </c>
      <c r="B176" s="44"/>
      <c r="C176" s="44"/>
      <c r="D176" s="44"/>
      <c r="E176" s="44"/>
      <c r="F176" s="45">
        <v>0</v>
      </c>
      <c r="G176" s="45"/>
      <c r="H176" s="45">
        <v>0</v>
      </c>
      <c r="I176" s="45"/>
    </row>
    <row r="177" spans="1:9" ht="15.75" thickBot="1">
      <c r="A177" s="46" t="s">
        <v>65</v>
      </c>
      <c r="B177" s="46"/>
      <c r="C177" s="46"/>
      <c r="D177" s="46"/>
      <c r="E177" s="46"/>
      <c r="F177" s="47">
        <v>0</v>
      </c>
      <c r="G177" s="47"/>
      <c r="H177" s="47">
        <v>0</v>
      </c>
      <c r="I177" s="47"/>
    </row>
    <row r="178" spans="1:9" ht="16.5" thickTop="1" thickBot="1">
      <c r="A178" s="48" t="s">
        <v>66</v>
      </c>
      <c r="B178" s="49"/>
      <c r="C178" s="49"/>
      <c r="D178" s="49"/>
      <c r="E178" s="50"/>
      <c r="F178" s="51">
        <f>SUM(F176:G177)</f>
        <v>0</v>
      </c>
      <c r="G178" s="52"/>
      <c r="H178" s="449">
        <f>SUM(H176:I177)</f>
        <v>0</v>
      </c>
      <c r="I178" s="450"/>
    </row>
    <row r="179" spans="1:9" ht="16.5" thickTop="1" thickBot="1">
      <c r="A179" s="53" t="s">
        <v>8</v>
      </c>
      <c r="B179" s="54"/>
      <c r="C179" s="54"/>
      <c r="D179" s="54"/>
      <c r="E179" s="54"/>
      <c r="F179" s="55">
        <f>SUM(F175,F178)</f>
        <v>5601000</v>
      </c>
      <c r="G179" s="55"/>
      <c r="H179" s="55">
        <f>SUM(H175,H178)</f>
        <v>1449000</v>
      </c>
      <c r="I179" s="55"/>
    </row>
    <row r="180" spans="1:9" ht="16.5" thickTop="1" thickBot="1">
      <c r="A180" s="48" t="s">
        <v>13</v>
      </c>
      <c r="B180" s="381"/>
      <c r="C180" s="381"/>
      <c r="D180" s="381"/>
      <c r="E180" s="382"/>
      <c r="F180" s="51"/>
      <c r="G180" s="52"/>
      <c r="H180" s="51"/>
      <c r="I180" s="52"/>
    </row>
    <row r="181" spans="1:9" ht="15.75" thickTop="1">
      <c r="A181" s="84" t="s">
        <v>9</v>
      </c>
      <c r="B181" s="85"/>
      <c r="C181" s="85"/>
      <c r="D181" s="85"/>
      <c r="E181" s="85"/>
      <c r="F181" s="252">
        <f>SUM(F172+F179+F180)</f>
        <v>39596000</v>
      </c>
      <c r="G181" s="253"/>
      <c r="H181" s="252">
        <f>SUM(H172+H179+H180)</f>
        <v>40388000</v>
      </c>
      <c r="I181" s="253"/>
    </row>
    <row r="182" spans="1:9">
      <c r="A182" s="8"/>
      <c r="B182" s="8"/>
      <c r="C182" s="8"/>
      <c r="D182" s="8"/>
      <c r="E182" s="8"/>
      <c r="F182" s="2"/>
      <c r="G182" s="3"/>
      <c r="H182" s="2"/>
      <c r="I182" s="3"/>
    </row>
    <row r="183" spans="1:9" s="18" customFormat="1">
      <c r="A183" s="28"/>
      <c r="B183" s="28"/>
      <c r="C183" s="28"/>
      <c r="D183" s="28"/>
      <c r="E183" s="28"/>
      <c r="F183" s="29"/>
      <c r="G183" s="30"/>
      <c r="H183" s="29"/>
      <c r="I183" s="30"/>
    </row>
    <row r="184" spans="1:9" s="18" customFormat="1">
      <c r="A184" s="28"/>
      <c r="B184" s="28"/>
      <c r="C184" s="28"/>
      <c r="D184" s="28"/>
      <c r="E184" s="28"/>
      <c r="F184" s="29"/>
      <c r="G184" s="30"/>
      <c r="H184" s="29"/>
      <c r="I184" s="30"/>
    </row>
    <row r="185" spans="1:9" s="18" customFormat="1">
      <c r="A185" s="28"/>
      <c r="B185" s="28"/>
      <c r="C185" s="28"/>
      <c r="D185" s="28"/>
      <c r="E185" s="28"/>
      <c r="F185" s="29"/>
      <c r="G185" s="30"/>
      <c r="H185" s="29"/>
      <c r="I185" s="30"/>
    </row>
    <row r="186" spans="1:9" s="18" customFormat="1">
      <c r="A186" s="28"/>
      <c r="B186" s="28"/>
      <c r="C186" s="28"/>
      <c r="D186" s="28"/>
      <c r="E186" s="28"/>
      <c r="F186" s="29"/>
      <c r="G186" s="30"/>
      <c r="H186" s="29"/>
      <c r="I186" s="30"/>
    </row>
    <row r="187" spans="1:9" s="18" customFormat="1">
      <c r="A187" s="28"/>
      <c r="B187" s="28"/>
      <c r="C187" s="28"/>
      <c r="D187" s="28"/>
      <c r="E187" s="28"/>
      <c r="F187" s="29"/>
      <c r="G187" s="30"/>
      <c r="H187" s="29"/>
      <c r="I187" s="30"/>
    </row>
    <row r="188" spans="1:9" s="18" customFormat="1">
      <c r="A188" s="28"/>
      <c r="B188" s="28"/>
      <c r="C188" s="28"/>
      <c r="D188" s="28"/>
      <c r="E188" s="28"/>
      <c r="F188" s="29"/>
      <c r="G188" s="30"/>
      <c r="H188" s="29"/>
      <c r="I188" s="30"/>
    </row>
    <row r="189" spans="1:9" s="18" customFormat="1">
      <c r="A189" s="28"/>
      <c r="B189" s="28"/>
      <c r="C189" s="28"/>
      <c r="D189" s="28"/>
      <c r="E189" s="28"/>
      <c r="F189" s="29"/>
      <c r="G189" s="30"/>
      <c r="H189" s="29"/>
      <c r="I189" s="30"/>
    </row>
    <row r="190" spans="1:9" s="18" customFormat="1">
      <c r="A190" s="28"/>
      <c r="B190" s="28"/>
      <c r="C190" s="28"/>
      <c r="D190" s="28"/>
      <c r="E190" s="28"/>
      <c r="F190" s="29"/>
      <c r="G190" s="30"/>
      <c r="H190" s="29"/>
      <c r="I190" s="30"/>
    </row>
    <row r="191" spans="1:9" s="18" customFormat="1">
      <c r="A191" s="28"/>
      <c r="B191" s="28"/>
      <c r="C191" s="28"/>
      <c r="D191" s="28"/>
      <c r="E191" s="28"/>
      <c r="F191" s="29"/>
      <c r="G191" s="30"/>
      <c r="H191" s="29"/>
      <c r="I191" s="30"/>
    </row>
    <row r="192" spans="1:9" s="18" customFormat="1">
      <c r="A192" s="28"/>
      <c r="B192" s="28"/>
      <c r="C192" s="28"/>
      <c r="D192" s="28"/>
      <c r="E192" s="28"/>
      <c r="F192" s="29"/>
      <c r="G192" s="30"/>
      <c r="H192" s="29"/>
      <c r="I192" s="30"/>
    </row>
    <row r="193" spans="1:9" s="18" customFormat="1">
      <c r="A193" s="28"/>
      <c r="B193" s="28"/>
      <c r="C193" s="28"/>
      <c r="D193" s="28"/>
      <c r="E193" s="28"/>
      <c r="F193" s="29"/>
      <c r="G193" s="30"/>
      <c r="H193" s="29"/>
      <c r="I193" s="30"/>
    </row>
    <row r="194" spans="1:9" s="18" customFormat="1">
      <c r="A194" s="28"/>
      <c r="B194" s="28"/>
      <c r="C194" s="28"/>
      <c r="D194" s="28"/>
      <c r="E194" s="28"/>
      <c r="F194" s="29"/>
      <c r="G194" s="30"/>
      <c r="H194" s="29"/>
      <c r="I194" s="30"/>
    </row>
    <row r="195" spans="1:9" s="18" customFormat="1">
      <c r="A195" s="28"/>
      <c r="B195" s="28"/>
      <c r="C195" s="28"/>
      <c r="D195" s="28"/>
      <c r="E195" s="28"/>
      <c r="F195" s="29"/>
      <c r="G195" s="30"/>
      <c r="H195" s="29"/>
      <c r="I195" s="30"/>
    </row>
    <row r="196" spans="1:9" s="18" customFormat="1">
      <c r="A196" s="28"/>
      <c r="B196" s="28"/>
      <c r="C196" s="28"/>
      <c r="D196" s="28"/>
      <c r="E196" s="28"/>
      <c r="F196" s="29"/>
      <c r="G196" s="30"/>
      <c r="H196" s="29"/>
      <c r="I196" s="30"/>
    </row>
    <row r="197" spans="1:9">
      <c r="A197" s="8"/>
      <c r="B197" s="8"/>
      <c r="C197" s="8"/>
      <c r="D197" s="8"/>
      <c r="E197" s="8"/>
      <c r="F197" s="2"/>
      <c r="G197" s="3"/>
      <c r="H197" s="2"/>
      <c r="I197" s="3"/>
    </row>
    <row r="198" spans="1:9">
      <c r="A198" s="140" t="s">
        <v>45</v>
      </c>
      <c r="B198" s="88"/>
      <c r="C198" s="88"/>
      <c r="D198" s="88"/>
      <c r="E198" s="88"/>
      <c r="F198" s="88"/>
      <c r="G198" s="88"/>
      <c r="H198" s="88"/>
      <c r="I198" s="88"/>
    </row>
    <row r="199" spans="1:9">
      <c r="A199" s="8"/>
      <c r="B199" s="8"/>
      <c r="C199" s="8"/>
      <c r="D199" s="8"/>
      <c r="E199" s="8"/>
      <c r="F199" s="2"/>
      <c r="G199" s="3"/>
      <c r="H199" s="2"/>
      <c r="I199" s="3"/>
    </row>
    <row r="200" spans="1:9" ht="15" customHeight="1">
      <c r="A200" s="59" t="s">
        <v>0</v>
      </c>
      <c r="B200" s="59"/>
      <c r="C200" s="59"/>
      <c r="D200" s="59"/>
      <c r="E200" s="59"/>
      <c r="F200" s="89" t="s">
        <v>138</v>
      </c>
      <c r="G200" s="89"/>
      <c r="H200" s="89" t="s">
        <v>139</v>
      </c>
      <c r="I200" s="89"/>
    </row>
    <row r="201" spans="1:9">
      <c r="A201" s="60"/>
      <c r="B201" s="60"/>
      <c r="C201" s="60"/>
      <c r="D201" s="60"/>
      <c r="E201" s="60"/>
      <c r="F201" s="90"/>
      <c r="G201" s="90"/>
      <c r="H201" s="90"/>
      <c r="I201" s="90"/>
    </row>
    <row r="202" spans="1:9">
      <c r="A202" s="164" t="s">
        <v>19</v>
      </c>
      <c r="B202" s="165"/>
      <c r="C202" s="165"/>
      <c r="D202" s="165"/>
      <c r="E202" s="166"/>
      <c r="F202" s="102">
        <v>175000</v>
      </c>
      <c r="G202" s="103"/>
      <c r="H202" s="219">
        <v>0</v>
      </c>
      <c r="I202" s="220"/>
    </row>
    <row r="203" spans="1:9">
      <c r="A203" s="272"/>
      <c r="B203" s="62"/>
      <c r="C203" s="62"/>
      <c r="D203" s="62"/>
      <c r="E203" s="63"/>
      <c r="F203" s="102"/>
      <c r="G203" s="281"/>
      <c r="H203" s="219"/>
      <c r="I203" s="457"/>
    </row>
    <row r="204" spans="1:9">
      <c r="A204" s="164" t="s">
        <v>31</v>
      </c>
      <c r="B204" s="165"/>
      <c r="C204" s="165"/>
      <c r="D204" s="165"/>
      <c r="E204" s="166"/>
      <c r="F204" s="102">
        <v>35000</v>
      </c>
      <c r="G204" s="103"/>
      <c r="H204" s="219">
        <v>0</v>
      </c>
      <c r="I204" s="220"/>
    </row>
    <row r="205" spans="1:9">
      <c r="A205" s="223"/>
      <c r="B205" s="224"/>
      <c r="C205" s="224"/>
      <c r="D205" s="224"/>
      <c r="E205" s="225"/>
      <c r="F205" s="102"/>
      <c r="G205" s="103"/>
      <c r="H205" s="219"/>
      <c r="I205" s="220"/>
    </row>
    <row r="206" spans="1:9">
      <c r="A206" s="61" t="s">
        <v>33</v>
      </c>
      <c r="B206" s="91"/>
      <c r="C206" s="91"/>
      <c r="D206" s="91"/>
      <c r="E206" s="91"/>
      <c r="F206" s="154">
        <v>57000</v>
      </c>
      <c r="G206" s="154"/>
      <c r="H206" s="374">
        <v>0</v>
      </c>
      <c r="I206" s="374"/>
    </row>
    <row r="207" spans="1:9" ht="15.75" thickBot="1">
      <c r="A207" s="246"/>
      <c r="B207" s="247"/>
      <c r="C207" s="247"/>
      <c r="D207" s="247"/>
      <c r="E207" s="247"/>
      <c r="F207" s="56"/>
      <c r="G207" s="56"/>
      <c r="H207" s="439"/>
      <c r="I207" s="439"/>
    </row>
    <row r="208" spans="1:9" ht="16.5" thickTop="1" thickBot="1">
      <c r="A208" s="48" t="s">
        <v>6</v>
      </c>
      <c r="B208" s="49"/>
      <c r="C208" s="49"/>
      <c r="D208" s="49"/>
      <c r="E208" s="49"/>
      <c r="F208" s="57">
        <f>SUM(F202:G206)</f>
        <v>267000</v>
      </c>
      <c r="G208" s="58"/>
      <c r="H208" s="57">
        <f>SUM(H202:I206)</f>
        <v>0</v>
      </c>
      <c r="I208" s="58"/>
    </row>
    <row r="209" spans="1:9" ht="16.5" thickTop="1" thickBot="1">
      <c r="A209" s="48" t="s">
        <v>7</v>
      </c>
      <c r="B209" s="49"/>
      <c r="C209" s="49"/>
      <c r="D209" s="49"/>
      <c r="E209" s="49"/>
      <c r="F209" s="57">
        <f>SUM(F208)</f>
        <v>267000</v>
      </c>
      <c r="G209" s="58"/>
      <c r="H209" s="57">
        <f>SUM(H208)</f>
        <v>0</v>
      </c>
      <c r="I209" s="58"/>
    </row>
    <row r="210" spans="1:9" ht="15.75" thickTop="1">
      <c r="A210" s="221" t="s">
        <v>67</v>
      </c>
      <c r="B210" s="221"/>
      <c r="C210" s="221"/>
      <c r="D210" s="221"/>
      <c r="E210" s="221"/>
      <c r="F210" s="222">
        <v>0</v>
      </c>
      <c r="G210" s="222"/>
      <c r="H210" s="461">
        <v>0</v>
      </c>
      <c r="I210" s="461"/>
    </row>
    <row r="211" spans="1:9" ht="15.75" thickBot="1">
      <c r="A211" s="373" t="s">
        <v>63</v>
      </c>
      <c r="B211" s="373"/>
      <c r="C211" s="373"/>
      <c r="D211" s="373"/>
      <c r="E211" s="373"/>
      <c r="F211" s="209">
        <v>0</v>
      </c>
      <c r="G211" s="209"/>
      <c r="H211" s="345">
        <v>0</v>
      </c>
      <c r="I211" s="345"/>
    </row>
    <row r="212" spans="1:9" ht="16.5" thickTop="1" thickBot="1">
      <c r="A212" s="271" t="s">
        <v>64</v>
      </c>
      <c r="B212" s="271"/>
      <c r="C212" s="271"/>
      <c r="D212" s="271"/>
      <c r="E212" s="271"/>
      <c r="F212" s="162">
        <f>SUM(F210:G211)</f>
        <v>0</v>
      </c>
      <c r="G212" s="162"/>
      <c r="H212" s="162">
        <f>SUM(H210:I211)</f>
        <v>0</v>
      </c>
      <c r="I212" s="162"/>
    </row>
    <row r="213" spans="1:9" s="18" customFormat="1" ht="15.75" thickTop="1">
      <c r="A213" s="44" t="s">
        <v>62</v>
      </c>
      <c r="B213" s="44"/>
      <c r="C213" s="44"/>
      <c r="D213" s="44"/>
      <c r="E213" s="44"/>
      <c r="F213" s="45">
        <v>0</v>
      </c>
      <c r="G213" s="45"/>
      <c r="H213" s="45">
        <v>1575000</v>
      </c>
      <c r="I213" s="45"/>
    </row>
    <row r="214" spans="1:9" s="18" customFormat="1" ht="15.75" thickBot="1">
      <c r="A214" s="46" t="s">
        <v>65</v>
      </c>
      <c r="B214" s="46"/>
      <c r="C214" s="46"/>
      <c r="D214" s="46"/>
      <c r="E214" s="46"/>
      <c r="F214" s="47">
        <v>0</v>
      </c>
      <c r="G214" s="47"/>
      <c r="H214" s="47">
        <v>425000</v>
      </c>
      <c r="I214" s="47"/>
    </row>
    <row r="215" spans="1:9" s="18" customFormat="1" ht="16.5" thickTop="1" thickBot="1">
      <c r="A215" s="48" t="s">
        <v>66</v>
      </c>
      <c r="B215" s="49"/>
      <c r="C215" s="49"/>
      <c r="D215" s="49"/>
      <c r="E215" s="50"/>
      <c r="F215" s="51">
        <f>SUM(F213:G214)</f>
        <v>0</v>
      </c>
      <c r="G215" s="52"/>
      <c r="H215" s="51">
        <f>SUM(H213:I214)</f>
        <v>2000000</v>
      </c>
      <c r="I215" s="52"/>
    </row>
    <row r="216" spans="1:9" s="18" customFormat="1" ht="16.5" thickTop="1" thickBot="1">
      <c r="A216" s="53" t="s">
        <v>8</v>
      </c>
      <c r="B216" s="54"/>
      <c r="C216" s="54"/>
      <c r="D216" s="54"/>
      <c r="E216" s="54"/>
      <c r="F216" s="55">
        <f>SUM(F212,F215)</f>
        <v>0</v>
      </c>
      <c r="G216" s="55"/>
      <c r="H216" s="55">
        <f>SUM(H212,H215)</f>
        <v>2000000</v>
      </c>
      <c r="I216" s="55"/>
    </row>
    <row r="217" spans="1:9" s="18" customFormat="1" ht="15.75" thickTop="1">
      <c r="A217" s="84" t="s">
        <v>9</v>
      </c>
      <c r="B217" s="85"/>
      <c r="C217" s="85"/>
      <c r="D217" s="85"/>
      <c r="E217" s="85"/>
      <c r="F217" s="252">
        <f>SUM(F209+F216)</f>
        <v>267000</v>
      </c>
      <c r="G217" s="253"/>
      <c r="H217" s="252">
        <f>SUM(H209+H216)</f>
        <v>2000000</v>
      </c>
      <c r="I217" s="253"/>
    </row>
    <row r="218" spans="1:9" s="18" customFormat="1">
      <c r="A218" s="26"/>
      <c r="B218" s="26"/>
      <c r="C218" s="26"/>
      <c r="D218" s="26"/>
      <c r="E218" s="26"/>
      <c r="F218" s="16"/>
      <c r="G218" s="16"/>
      <c r="H218" s="16"/>
      <c r="I218" s="16"/>
    </row>
    <row r="219" spans="1:9">
      <c r="A219" s="88" t="s">
        <v>46</v>
      </c>
      <c r="B219" s="88"/>
      <c r="C219" s="88"/>
      <c r="D219" s="88"/>
      <c r="E219" s="88"/>
      <c r="F219" s="88"/>
      <c r="G219" s="88"/>
      <c r="H219" s="88"/>
      <c r="I219" s="88"/>
    </row>
    <row r="221" spans="1:9" ht="15" customHeight="1">
      <c r="A221" s="59" t="s">
        <v>0</v>
      </c>
      <c r="B221" s="59"/>
      <c r="C221" s="59"/>
      <c r="D221" s="59"/>
      <c r="E221" s="59"/>
      <c r="F221" s="89" t="s">
        <v>138</v>
      </c>
      <c r="G221" s="89"/>
      <c r="H221" s="89" t="s">
        <v>139</v>
      </c>
      <c r="I221" s="89"/>
    </row>
    <row r="222" spans="1:9">
      <c r="A222" s="60"/>
      <c r="B222" s="60"/>
      <c r="C222" s="60"/>
      <c r="D222" s="60"/>
      <c r="E222" s="60"/>
      <c r="F222" s="90"/>
      <c r="G222" s="90"/>
      <c r="H222" s="90"/>
      <c r="I222" s="90"/>
    </row>
    <row r="223" spans="1:9">
      <c r="A223" s="61" t="s">
        <v>31</v>
      </c>
      <c r="B223" s="91"/>
      <c r="C223" s="91"/>
      <c r="D223" s="91"/>
      <c r="E223" s="91"/>
      <c r="F223" s="93">
        <v>1007000</v>
      </c>
      <c r="G223" s="93"/>
      <c r="H223" s="93">
        <v>1100000</v>
      </c>
      <c r="I223" s="93"/>
    </row>
    <row r="224" spans="1:9">
      <c r="A224" s="246"/>
      <c r="B224" s="247"/>
      <c r="C224" s="247"/>
      <c r="D224" s="247"/>
      <c r="E224" s="247"/>
      <c r="F224" s="56"/>
      <c r="G224" s="56"/>
      <c r="H224" s="56"/>
      <c r="I224" s="56"/>
    </row>
    <row r="225" spans="1:9">
      <c r="A225" s="61" t="s">
        <v>33</v>
      </c>
      <c r="B225" s="91"/>
      <c r="C225" s="91"/>
      <c r="D225" s="91"/>
      <c r="E225" s="91"/>
      <c r="F225" s="93">
        <v>272000</v>
      </c>
      <c r="G225" s="93"/>
      <c r="H225" s="93">
        <v>297000</v>
      </c>
      <c r="I225" s="93"/>
    </row>
    <row r="226" spans="1:9" ht="15.75" thickBot="1">
      <c r="A226" s="272"/>
      <c r="B226" s="62"/>
      <c r="C226" s="62"/>
      <c r="D226" s="62"/>
      <c r="E226" s="63"/>
      <c r="F226" s="124"/>
      <c r="G226" s="125"/>
      <c r="H226" s="124"/>
      <c r="I226" s="125"/>
    </row>
    <row r="227" spans="1:9" ht="16.5" thickTop="1" thickBot="1">
      <c r="A227" s="48" t="s">
        <v>6</v>
      </c>
      <c r="B227" s="49"/>
      <c r="C227" s="49"/>
      <c r="D227" s="49"/>
      <c r="E227" s="49"/>
      <c r="F227" s="57">
        <f>SUM(F223:G226)</f>
        <v>1279000</v>
      </c>
      <c r="G227" s="58"/>
      <c r="H227" s="57">
        <f>SUM(H223:I226)</f>
        <v>1397000</v>
      </c>
      <c r="I227" s="58"/>
    </row>
    <row r="228" spans="1:9" ht="15.75" thickTop="1">
      <c r="A228" s="84" t="s">
        <v>7</v>
      </c>
      <c r="B228" s="85"/>
      <c r="C228" s="85"/>
      <c r="D228" s="85"/>
      <c r="E228" s="85"/>
      <c r="F228" s="82">
        <f>SUM(F227)</f>
        <v>1279000</v>
      </c>
      <c r="G228" s="83"/>
      <c r="H228" s="82">
        <f>SUM(H227)</f>
        <v>1397000</v>
      </c>
      <c r="I228" s="83"/>
    </row>
    <row r="229" spans="1:9">
      <c r="A229" s="8"/>
      <c r="B229" s="8"/>
      <c r="C229" s="8"/>
      <c r="D229" s="8"/>
      <c r="E229" s="8"/>
      <c r="F229" s="2"/>
      <c r="G229" s="3"/>
      <c r="H229" s="2"/>
      <c r="I229" s="3"/>
    </row>
    <row r="230" spans="1:9">
      <c r="A230" s="22" t="s">
        <v>47</v>
      </c>
      <c r="B230" s="22"/>
      <c r="C230" s="22"/>
      <c r="D230" s="22"/>
      <c r="E230" s="22"/>
    </row>
    <row r="232" spans="1:9" ht="15" customHeight="1">
      <c r="A232" s="294" t="s">
        <v>0</v>
      </c>
      <c r="B232" s="505"/>
      <c r="C232" s="505"/>
      <c r="D232" s="505"/>
      <c r="E232" s="506"/>
      <c r="F232" s="89" t="s">
        <v>138</v>
      </c>
      <c r="G232" s="89"/>
      <c r="H232" s="89" t="s">
        <v>139</v>
      </c>
      <c r="I232" s="89"/>
    </row>
    <row r="233" spans="1:9">
      <c r="A233" s="507"/>
      <c r="B233" s="508"/>
      <c r="C233" s="508"/>
      <c r="D233" s="508"/>
      <c r="E233" s="509"/>
      <c r="F233" s="90"/>
      <c r="G233" s="90"/>
      <c r="H233" s="90"/>
      <c r="I233" s="90"/>
    </row>
    <row r="234" spans="1:9" s="18" customFormat="1">
      <c r="A234" s="259" t="s">
        <v>28</v>
      </c>
      <c r="B234" s="197"/>
      <c r="C234" s="197"/>
      <c r="D234" s="197"/>
      <c r="E234" s="198"/>
      <c r="F234" s="124">
        <v>39000</v>
      </c>
      <c r="G234" s="125"/>
      <c r="H234" s="124">
        <v>0</v>
      </c>
      <c r="I234" s="125"/>
    </row>
    <row r="235" spans="1:9" s="18" customFormat="1">
      <c r="A235" s="226"/>
      <c r="B235" s="62"/>
      <c r="C235" s="62"/>
      <c r="D235" s="62"/>
      <c r="E235" s="63"/>
      <c r="F235" s="124"/>
      <c r="G235" s="125"/>
      <c r="H235" s="124"/>
      <c r="I235" s="125"/>
    </row>
    <row r="236" spans="1:9">
      <c r="A236" s="259" t="s">
        <v>19</v>
      </c>
      <c r="B236" s="197"/>
      <c r="C236" s="197"/>
      <c r="D236" s="197"/>
      <c r="E236" s="198"/>
      <c r="F236" s="124">
        <v>1217000</v>
      </c>
      <c r="G236" s="125"/>
      <c r="H236" s="124">
        <v>1400000</v>
      </c>
      <c r="I236" s="125"/>
    </row>
    <row r="237" spans="1:9">
      <c r="A237" s="226"/>
      <c r="B237" s="62"/>
      <c r="C237" s="62"/>
      <c r="D237" s="62"/>
      <c r="E237" s="63"/>
      <c r="F237" s="124"/>
      <c r="G237" s="125"/>
      <c r="H237" s="124"/>
      <c r="I237" s="125"/>
    </row>
    <row r="238" spans="1:9" s="18" customFormat="1">
      <c r="A238" s="259" t="s">
        <v>160</v>
      </c>
      <c r="B238" s="197"/>
      <c r="C238" s="197"/>
      <c r="D238" s="197"/>
      <c r="E238" s="198"/>
      <c r="F238" s="124">
        <v>12000</v>
      </c>
      <c r="G238" s="125"/>
      <c r="H238" s="124">
        <v>0</v>
      </c>
      <c r="I238" s="125"/>
    </row>
    <row r="239" spans="1:9" s="18" customFormat="1">
      <c r="A239" s="226"/>
      <c r="B239" s="62"/>
      <c r="C239" s="62"/>
      <c r="D239" s="62"/>
      <c r="E239" s="63"/>
      <c r="F239" s="124"/>
      <c r="G239" s="125"/>
      <c r="H239" s="124"/>
      <c r="I239" s="125"/>
    </row>
    <row r="240" spans="1:9">
      <c r="A240" s="259" t="s">
        <v>48</v>
      </c>
      <c r="B240" s="192"/>
      <c r="C240" s="192"/>
      <c r="D240" s="192"/>
      <c r="E240" s="193"/>
      <c r="F240" s="124">
        <v>339000</v>
      </c>
      <c r="G240" s="125"/>
      <c r="H240" s="124">
        <v>378000</v>
      </c>
      <c r="I240" s="125"/>
    </row>
    <row r="241" spans="1:9" ht="15.75" thickBot="1">
      <c r="A241" s="326"/>
      <c r="B241" s="327"/>
      <c r="C241" s="327"/>
      <c r="D241" s="327"/>
      <c r="E241" s="328"/>
      <c r="F241" s="158"/>
      <c r="G241" s="159"/>
      <c r="H241" s="158"/>
      <c r="I241" s="159"/>
    </row>
    <row r="242" spans="1:9" ht="16.5" thickTop="1" thickBot="1">
      <c r="A242" s="263" t="s">
        <v>49</v>
      </c>
      <c r="B242" s="264"/>
      <c r="C242" s="264"/>
      <c r="D242" s="264"/>
      <c r="E242" s="265"/>
      <c r="F242" s="266">
        <f>SUM(F234:G241)</f>
        <v>1607000</v>
      </c>
      <c r="G242" s="267"/>
      <c r="H242" s="266">
        <f>SUM(H234:I241)</f>
        <v>1778000</v>
      </c>
      <c r="I242" s="267"/>
    </row>
    <row r="243" spans="1:9" ht="16.5" thickTop="1" thickBot="1">
      <c r="A243" s="260" t="s">
        <v>7</v>
      </c>
      <c r="B243" s="163"/>
      <c r="C243" s="163"/>
      <c r="D243" s="163"/>
      <c r="E243" s="261"/>
      <c r="F243" s="268">
        <f>F242</f>
        <v>1607000</v>
      </c>
      <c r="G243" s="269"/>
      <c r="H243" s="268">
        <f>H242</f>
        <v>1778000</v>
      </c>
      <c r="I243" s="269"/>
    </row>
    <row r="244" spans="1:9" ht="15.75" thickTop="1">
      <c r="A244" s="262" t="s">
        <v>98</v>
      </c>
      <c r="B244" s="262"/>
      <c r="C244" s="262"/>
      <c r="D244" s="262"/>
      <c r="E244" s="262"/>
      <c r="F244" s="257">
        <v>54000</v>
      </c>
      <c r="G244" s="257"/>
      <c r="H244" s="207">
        <v>54000</v>
      </c>
      <c r="I244" s="208"/>
    </row>
    <row r="245" spans="1:9" ht="15.75" thickBot="1">
      <c r="A245" s="256" t="s">
        <v>99</v>
      </c>
      <c r="B245" s="256"/>
      <c r="C245" s="256"/>
      <c r="D245" s="256"/>
      <c r="E245" s="256"/>
      <c r="F245" s="258"/>
      <c r="G245" s="258"/>
      <c r="H245" s="150"/>
      <c r="I245" s="150"/>
    </row>
    <row r="246" spans="1:9" ht="15.75" thickTop="1">
      <c r="A246" s="68" t="s">
        <v>9</v>
      </c>
      <c r="B246" s="68"/>
      <c r="C246" s="68"/>
      <c r="D246" s="68"/>
      <c r="E246" s="68"/>
      <c r="F246" s="69">
        <f>SUM(F243:G244)</f>
        <v>1661000</v>
      </c>
      <c r="G246" s="69"/>
      <c r="H246" s="69">
        <f>SUM(H243:I244)</f>
        <v>1832000</v>
      </c>
      <c r="I246" s="69"/>
    </row>
    <row r="247" spans="1:9">
      <c r="A247" s="8"/>
      <c r="B247" s="8"/>
      <c r="C247" s="8"/>
      <c r="D247" s="8"/>
      <c r="E247" s="8"/>
      <c r="F247" s="2"/>
      <c r="G247" s="3"/>
      <c r="H247" s="2"/>
      <c r="I247" s="3"/>
    </row>
    <row r="248" spans="1:9">
      <c r="A248" s="88" t="s">
        <v>60</v>
      </c>
      <c r="B248" s="88"/>
      <c r="C248" s="88"/>
      <c r="D248" s="88"/>
      <c r="E248" s="88"/>
      <c r="F248" s="88"/>
      <c r="G248" s="88"/>
      <c r="H248" s="88"/>
      <c r="I248" s="88"/>
    </row>
    <row r="250" spans="1:9" ht="15" customHeight="1">
      <c r="A250" s="59" t="s">
        <v>0</v>
      </c>
      <c r="B250" s="59"/>
      <c r="C250" s="59"/>
      <c r="D250" s="59"/>
      <c r="E250" s="59"/>
      <c r="F250" s="89" t="s">
        <v>138</v>
      </c>
      <c r="G250" s="89"/>
      <c r="H250" s="89" t="s">
        <v>139</v>
      </c>
      <c r="I250" s="89"/>
    </row>
    <row r="251" spans="1:9">
      <c r="A251" s="60"/>
      <c r="B251" s="60"/>
      <c r="C251" s="60"/>
      <c r="D251" s="60"/>
      <c r="E251" s="60"/>
      <c r="F251" s="90"/>
      <c r="G251" s="90"/>
      <c r="H251" s="90"/>
      <c r="I251" s="90"/>
    </row>
    <row r="252" spans="1:9">
      <c r="A252" s="66" t="s">
        <v>67</v>
      </c>
      <c r="B252" s="66"/>
      <c r="C252" s="66"/>
      <c r="D252" s="66"/>
      <c r="E252" s="66"/>
      <c r="F252" s="67">
        <v>2000000</v>
      </c>
      <c r="G252" s="67"/>
      <c r="H252" s="270">
        <v>3150000</v>
      </c>
      <c r="I252" s="270"/>
    </row>
    <row r="253" spans="1:9">
      <c r="A253" s="191" t="s">
        <v>135</v>
      </c>
      <c r="B253" s="192"/>
      <c r="C253" s="192"/>
      <c r="D253" s="192"/>
      <c r="E253" s="193"/>
      <c r="F253" s="195"/>
      <c r="G253" s="196"/>
      <c r="H253" s="440"/>
      <c r="I253" s="441"/>
    </row>
    <row r="254" spans="1:9" ht="15.75" thickBot="1">
      <c r="A254" s="61" t="s">
        <v>63</v>
      </c>
      <c r="B254" s="62"/>
      <c r="C254" s="62"/>
      <c r="D254" s="62"/>
      <c r="E254" s="63"/>
      <c r="F254" s="64">
        <v>540000</v>
      </c>
      <c r="G254" s="65"/>
      <c r="H254" s="442">
        <v>850000</v>
      </c>
      <c r="I254" s="443"/>
    </row>
    <row r="255" spans="1:9" ht="16.5" thickTop="1" thickBot="1">
      <c r="A255" s="48" t="s">
        <v>8</v>
      </c>
      <c r="B255" s="49"/>
      <c r="C255" s="49"/>
      <c r="D255" s="49"/>
      <c r="E255" s="49"/>
      <c r="F255" s="57">
        <f>SUM(F252+F254)</f>
        <v>2540000</v>
      </c>
      <c r="G255" s="57"/>
      <c r="H255" s="57">
        <f>SUM(H252+H254)</f>
        <v>4000000</v>
      </c>
      <c r="I255" s="57"/>
    </row>
    <row r="256" spans="1:9" ht="15.75" thickTop="1">
      <c r="A256" s="284" t="s">
        <v>9</v>
      </c>
      <c r="B256" s="285"/>
      <c r="C256" s="285"/>
      <c r="D256" s="285"/>
      <c r="E256" s="286"/>
      <c r="F256" s="216">
        <f>SUM(F255)</f>
        <v>2540000</v>
      </c>
      <c r="G256" s="217"/>
      <c r="H256" s="216">
        <f>SUM(H255)</f>
        <v>4000000</v>
      </c>
      <c r="I256" s="217"/>
    </row>
    <row r="257" spans="1:9">
      <c r="A257" s="8"/>
      <c r="B257" s="8"/>
      <c r="C257" s="8"/>
      <c r="D257" s="8"/>
      <c r="E257" s="8"/>
      <c r="F257" s="2"/>
      <c r="G257" s="3"/>
      <c r="H257" s="2"/>
      <c r="I257" s="3"/>
    </row>
    <row r="258" spans="1:9">
      <c r="A258" s="8"/>
      <c r="B258" s="8"/>
      <c r="C258" s="8"/>
      <c r="D258" s="8"/>
      <c r="E258" s="8"/>
      <c r="F258" s="2"/>
      <c r="G258" s="3"/>
      <c r="H258" s="2"/>
      <c r="I258" s="3"/>
    </row>
    <row r="259" spans="1:9">
      <c r="A259" s="8" t="s">
        <v>83</v>
      </c>
      <c r="B259" s="8"/>
      <c r="C259" s="8"/>
      <c r="D259" s="8"/>
      <c r="E259" s="8"/>
      <c r="F259" s="2"/>
      <c r="G259" s="3"/>
      <c r="H259" s="2"/>
      <c r="I259" s="3"/>
    </row>
    <row r="260" spans="1:9">
      <c r="A260" s="8"/>
      <c r="B260" s="8"/>
      <c r="C260" s="8"/>
      <c r="D260" s="8"/>
      <c r="E260" s="8"/>
      <c r="F260" s="2"/>
      <c r="G260" s="3"/>
      <c r="H260" s="2"/>
      <c r="I260" s="3"/>
    </row>
    <row r="261" spans="1:9">
      <c r="A261" s="59" t="s">
        <v>0</v>
      </c>
      <c r="B261" s="59"/>
      <c r="C261" s="59"/>
      <c r="D261" s="59"/>
      <c r="E261" s="59"/>
      <c r="F261" s="89" t="s">
        <v>138</v>
      </c>
      <c r="G261" s="89"/>
      <c r="H261" s="89" t="s">
        <v>139</v>
      </c>
      <c r="I261" s="89"/>
    </row>
    <row r="262" spans="1:9">
      <c r="A262" s="60"/>
      <c r="B262" s="60"/>
      <c r="C262" s="60"/>
      <c r="D262" s="60"/>
      <c r="E262" s="60"/>
      <c r="F262" s="90"/>
      <c r="G262" s="90"/>
      <c r="H262" s="90"/>
      <c r="I262" s="90"/>
    </row>
    <row r="263" spans="1:9">
      <c r="A263" s="164" t="s">
        <v>161</v>
      </c>
      <c r="B263" s="165"/>
      <c r="C263" s="165"/>
      <c r="D263" s="165"/>
      <c r="E263" s="166"/>
      <c r="F263" s="72">
        <v>4499000</v>
      </c>
      <c r="G263" s="73"/>
      <c r="H263" s="72">
        <v>0</v>
      </c>
      <c r="I263" s="73"/>
    </row>
    <row r="264" spans="1:9" ht="15.75" thickBot="1">
      <c r="A264" s="444" t="s">
        <v>162</v>
      </c>
      <c r="B264" s="445"/>
      <c r="C264" s="445"/>
      <c r="D264" s="445"/>
      <c r="E264" s="446"/>
      <c r="F264" s="254"/>
      <c r="G264" s="255"/>
      <c r="H264" s="254"/>
      <c r="I264" s="255"/>
    </row>
    <row r="265" spans="1:9" s="18" customFormat="1" ht="16.5" thickTop="1" thickBot="1">
      <c r="A265" s="462" t="s">
        <v>163</v>
      </c>
      <c r="B265" s="463"/>
      <c r="C265" s="463"/>
      <c r="D265" s="463"/>
      <c r="E265" s="464"/>
      <c r="F265" s="427">
        <f>SUM(F263)</f>
        <v>4499000</v>
      </c>
      <c r="G265" s="428"/>
      <c r="H265" s="427">
        <f>SUM(H263)</f>
        <v>0</v>
      </c>
      <c r="I265" s="428"/>
    </row>
    <row r="266" spans="1:9" ht="15.75" thickTop="1">
      <c r="A266" s="458" t="s">
        <v>9</v>
      </c>
      <c r="B266" s="459"/>
      <c r="C266" s="459"/>
      <c r="D266" s="459"/>
      <c r="E266" s="460"/>
      <c r="F266" s="70">
        <f>SUM(F265)</f>
        <v>4499000</v>
      </c>
      <c r="G266" s="71"/>
      <c r="H266" s="70">
        <f>SUM(H265)</f>
        <v>0</v>
      </c>
      <c r="I266" s="71"/>
    </row>
    <row r="267" spans="1:9">
      <c r="A267" s="8"/>
      <c r="B267" s="8"/>
      <c r="C267" s="8"/>
      <c r="D267" s="8"/>
      <c r="E267" s="8"/>
      <c r="F267" s="2"/>
      <c r="G267" s="3"/>
      <c r="H267" s="2"/>
      <c r="I267" s="3"/>
    </row>
    <row r="268" spans="1:9" s="12" customFormat="1">
      <c r="A268" s="8"/>
      <c r="B268" s="8"/>
      <c r="C268" s="8"/>
      <c r="D268" s="8"/>
      <c r="E268" s="8"/>
      <c r="F268" s="2"/>
      <c r="G268" s="3"/>
      <c r="H268" s="2"/>
      <c r="I268" s="3"/>
    </row>
    <row r="269" spans="1:9" s="12" customFormat="1">
      <c r="A269" s="8"/>
      <c r="B269" s="8"/>
      <c r="C269" s="8"/>
      <c r="D269" s="8"/>
      <c r="E269" s="8"/>
      <c r="F269" s="2"/>
      <c r="G269" s="3"/>
      <c r="H269" s="2"/>
      <c r="I269" s="3"/>
    </row>
    <row r="270" spans="1:9">
      <c r="A270" s="88" t="s">
        <v>50</v>
      </c>
      <c r="B270" s="88"/>
      <c r="C270" s="88"/>
      <c r="D270" s="88"/>
      <c r="E270" s="88"/>
      <c r="F270" s="88"/>
      <c r="G270" s="88"/>
      <c r="H270" s="88"/>
      <c r="I270" s="88"/>
    </row>
    <row r="272" spans="1:9">
      <c r="A272" s="59" t="s">
        <v>0</v>
      </c>
      <c r="B272" s="59"/>
      <c r="C272" s="59"/>
      <c r="D272" s="59"/>
      <c r="E272" s="59"/>
      <c r="F272" s="89" t="s">
        <v>138</v>
      </c>
      <c r="G272" s="89"/>
      <c r="H272" s="89" t="s">
        <v>139</v>
      </c>
      <c r="I272" s="89"/>
    </row>
    <row r="273" spans="1:9">
      <c r="A273" s="60"/>
      <c r="B273" s="60"/>
      <c r="C273" s="60"/>
      <c r="D273" s="60"/>
      <c r="E273" s="60"/>
      <c r="F273" s="90"/>
      <c r="G273" s="90"/>
      <c r="H273" s="90"/>
      <c r="I273" s="90"/>
    </row>
    <row r="274" spans="1:9">
      <c r="A274" s="61" t="s">
        <v>30</v>
      </c>
      <c r="B274" s="91"/>
      <c r="C274" s="91"/>
      <c r="D274" s="91"/>
      <c r="E274" s="91"/>
      <c r="F274" s="93">
        <v>1340000</v>
      </c>
      <c r="G274" s="93"/>
      <c r="H274" s="93">
        <v>1500000</v>
      </c>
      <c r="I274" s="93"/>
    </row>
    <row r="275" spans="1:9">
      <c r="A275" s="246"/>
      <c r="B275" s="247"/>
      <c r="C275" s="247"/>
      <c r="D275" s="247"/>
      <c r="E275" s="247"/>
      <c r="F275" s="56"/>
      <c r="G275" s="56"/>
      <c r="H275" s="56"/>
      <c r="I275" s="56"/>
    </row>
    <row r="276" spans="1:9">
      <c r="A276" s="61" t="s">
        <v>19</v>
      </c>
      <c r="B276" s="91"/>
      <c r="C276" s="91"/>
      <c r="D276" s="91"/>
      <c r="E276" s="91"/>
      <c r="F276" s="93">
        <v>353000</v>
      </c>
      <c r="G276" s="93"/>
      <c r="H276" s="93">
        <v>450000</v>
      </c>
      <c r="I276" s="93"/>
    </row>
    <row r="277" spans="1:9">
      <c r="A277" s="246"/>
      <c r="B277" s="247"/>
      <c r="C277" s="247"/>
      <c r="D277" s="247"/>
      <c r="E277" s="247"/>
      <c r="F277" s="56"/>
      <c r="G277" s="56"/>
      <c r="H277" s="56"/>
      <c r="I277" s="56"/>
    </row>
    <row r="278" spans="1:9">
      <c r="A278" s="61" t="s">
        <v>33</v>
      </c>
      <c r="B278" s="91"/>
      <c r="C278" s="91"/>
      <c r="D278" s="91"/>
      <c r="E278" s="91"/>
      <c r="F278" s="93">
        <v>516000</v>
      </c>
      <c r="G278" s="93"/>
      <c r="H278" s="93">
        <v>527000</v>
      </c>
      <c r="I278" s="93"/>
    </row>
    <row r="279" spans="1:9" ht="15.75" thickBot="1">
      <c r="A279" s="272"/>
      <c r="B279" s="62"/>
      <c r="C279" s="62"/>
      <c r="D279" s="62"/>
      <c r="E279" s="63"/>
      <c r="F279" s="124"/>
      <c r="G279" s="125"/>
      <c r="H279" s="124"/>
      <c r="I279" s="125"/>
    </row>
    <row r="280" spans="1:9" ht="16.5" thickTop="1" thickBot="1">
      <c r="A280" s="48" t="s">
        <v>6</v>
      </c>
      <c r="B280" s="49"/>
      <c r="C280" s="49"/>
      <c r="D280" s="49"/>
      <c r="E280" s="49"/>
      <c r="F280" s="57">
        <f>SUM(F274:G279)</f>
        <v>2209000</v>
      </c>
      <c r="G280" s="58"/>
      <c r="H280" s="57">
        <f>SUM(H274:I279)</f>
        <v>2477000</v>
      </c>
      <c r="I280" s="58"/>
    </row>
    <row r="281" spans="1:9" ht="16.5" thickTop="1" thickBot="1">
      <c r="A281" s="48" t="s">
        <v>7</v>
      </c>
      <c r="B281" s="49"/>
      <c r="C281" s="49"/>
      <c r="D281" s="49"/>
      <c r="E281" s="50"/>
      <c r="F281" s="189">
        <f>SUM(F280)</f>
        <v>2209000</v>
      </c>
      <c r="G281" s="190"/>
      <c r="H281" s="189">
        <f>SUM(H280)</f>
        <v>2477000</v>
      </c>
      <c r="I281" s="190"/>
    </row>
    <row r="282" spans="1:9" s="18" customFormat="1" ht="16.5" thickTop="1" thickBot="1">
      <c r="A282" s="315" t="s">
        <v>78</v>
      </c>
      <c r="B282" s="58"/>
      <c r="C282" s="58"/>
      <c r="D282" s="58"/>
      <c r="E282" s="58"/>
      <c r="F282" s="342">
        <v>1880000</v>
      </c>
      <c r="G282" s="342"/>
      <c r="H282" s="57">
        <v>0</v>
      </c>
      <c r="I282" s="57"/>
    </row>
    <row r="283" spans="1:9" s="18" customFormat="1" ht="16.5" thickTop="1" thickBot="1">
      <c r="A283" s="39" t="s">
        <v>64</v>
      </c>
      <c r="B283" s="40"/>
      <c r="C283" s="40"/>
      <c r="D283" s="40"/>
      <c r="E283" s="41"/>
      <c r="F283" s="51">
        <f>SUM(F282)</f>
        <v>1880000</v>
      </c>
      <c r="G283" s="52"/>
      <c r="H283" s="51">
        <f>SUM(H282)</f>
        <v>0</v>
      </c>
      <c r="I283" s="52"/>
    </row>
    <row r="284" spans="1:9" s="18" customFormat="1" ht="15.75" thickTop="1">
      <c r="A284" s="76" t="s">
        <v>182</v>
      </c>
      <c r="B284" s="77"/>
      <c r="C284" s="77"/>
      <c r="D284" s="77"/>
      <c r="E284" s="78"/>
      <c r="F284" s="86">
        <v>7874000</v>
      </c>
      <c r="G284" s="87"/>
      <c r="H284" s="86">
        <v>0</v>
      </c>
      <c r="I284" s="87"/>
    </row>
    <row r="285" spans="1:9" s="18" customFormat="1" ht="15.75" thickBot="1">
      <c r="A285" s="46" t="s">
        <v>65</v>
      </c>
      <c r="B285" s="46"/>
      <c r="C285" s="46"/>
      <c r="D285" s="46"/>
      <c r="E285" s="46"/>
      <c r="F285" s="47">
        <v>2126000</v>
      </c>
      <c r="G285" s="47"/>
      <c r="H285" s="47">
        <v>0</v>
      </c>
      <c r="I285" s="47"/>
    </row>
    <row r="286" spans="1:9" s="18" customFormat="1" ht="16.5" thickTop="1" thickBot="1">
      <c r="A286" s="48" t="s">
        <v>66</v>
      </c>
      <c r="B286" s="49"/>
      <c r="C286" s="49"/>
      <c r="D286" s="49"/>
      <c r="E286" s="50"/>
      <c r="F286" s="189">
        <f>SUM(F284:G285)</f>
        <v>10000000</v>
      </c>
      <c r="G286" s="190"/>
      <c r="H286" s="189">
        <f>SUM(H284:I285)</f>
        <v>0</v>
      </c>
      <c r="I286" s="190"/>
    </row>
    <row r="287" spans="1:9" s="18" customFormat="1" ht="16.5" thickTop="1" thickBot="1">
      <c r="A287" s="53" t="s">
        <v>8</v>
      </c>
      <c r="B287" s="54"/>
      <c r="C287" s="54"/>
      <c r="D287" s="54"/>
      <c r="E287" s="54"/>
      <c r="F287" s="81">
        <f>SUM(F283,F286)</f>
        <v>11880000</v>
      </c>
      <c r="G287" s="81"/>
      <c r="H287" s="81">
        <f>SUM(H283,H286)</f>
        <v>0</v>
      </c>
      <c r="I287" s="81"/>
    </row>
    <row r="288" spans="1:9" s="18" customFormat="1" ht="15.75" thickTop="1">
      <c r="A288" s="84" t="s">
        <v>9</v>
      </c>
      <c r="B288" s="85"/>
      <c r="C288" s="85"/>
      <c r="D288" s="85"/>
      <c r="E288" s="85"/>
      <c r="F288" s="82">
        <f>SUM(F281+F287)</f>
        <v>14089000</v>
      </c>
      <c r="G288" s="83"/>
      <c r="H288" s="82">
        <f>SUM(H281+H287)</f>
        <v>2477000</v>
      </c>
      <c r="I288" s="83"/>
    </row>
    <row r="289" spans="1:9" s="18" customFormat="1">
      <c r="A289" s="8"/>
      <c r="B289" s="8"/>
      <c r="C289" s="8"/>
      <c r="D289" s="8"/>
      <c r="E289" s="8"/>
      <c r="F289" s="2"/>
      <c r="G289" s="3"/>
      <c r="H289" s="2"/>
      <c r="I289" s="3"/>
    </row>
    <row r="290" spans="1:9" s="18" customFormat="1">
      <c r="A290" s="28"/>
      <c r="B290" s="28"/>
      <c r="C290" s="28"/>
      <c r="D290" s="28"/>
      <c r="E290" s="28"/>
      <c r="F290" s="29"/>
      <c r="G290" s="30"/>
      <c r="H290" s="29"/>
      <c r="I290" s="30"/>
    </row>
    <row r="291" spans="1:9" s="18" customFormat="1">
      <c r="A291" s="28"/>
      <c r="B291" s="28"/>
      <c r="C291" s="28"/>
      <c r="D291" s="28"/>
      <c r="E291" s="28"/>
      <c r="F291" s="29"/>
      <c r="G291" s="30"/>
      <c r="H291" s="29"/>
      <c r="I291" s="30"/>
    </row>
    <row r="292" spans="1:9" s="18" customFormat="1">
      <c r="A292" s="28"/>
      <c r="B292" s="28"/>
      <c r="C292" s="28"/>
      <c r="D292" s="28"/>
      <c r="E292" s="28"/>
      <c r="F292" s="29"/>
      <c r="G292" s="30"/>
      <c r="H292" s="29"/>
      <c r="I292" s="30"/>
    </row>
    <row r="293" spans="1:9" s="18" customFormat="1">
      <c r="A293" s="28"/>
      <c r="B293" s="28"/>
      <c r="C293" s="28"/>
      <c r="D293" s="28"/>
      <c r="E293" s="28"/>
      <c r="F293" s="29"/>
      <c r="G293" s="30"/>
      <c r="H293" s="29"/>
      <c r="I293" s="30"/>
    </row>
    <row r="294" spans="1:9" s="18" customFormat="1">
      <c r="A294" s="28"/>
      <c r="B294" s="28"/>
      <c r="C294" s="28"/>
      <c r="D294" s="28"/>
      <c r="E294" s="28"/>
      <c r="F294" s="29"/>
      <c r="G294" s="30"/>
      <c r="H294" s="29"/>
      <c r="I294" s="30"/>
    </row>
    <row r="295" spans="1:9" s="18" customFormat="1">
      <c r="A295" s="28"/>
      <c r="B295" s="28"/>
      <c r="C295" s="28"/>
      <c r="D295" s="28"/>
      <c r="E295" s="28"/>
      <c r="F295" s="29"/>
      <c r="G295" s="30"/>
      <c r="H295" s="29"/>
      <c r="I295" s="30"/>
    </row>
    <row r="296" spans="1:9">
      <c r="A296" s="88" t="s">
        <v>51</v>
      </c>
      <c r="B296" s="88"/>
      <c r="C296" s="88"/>
      <c r="D296" s="88"/>
      <c r="E296" s="88"/>
      <c r="F296" s="88"/>
      <c r="G296" s="88"/>
      <c r="H296" s="88"/>
      <c r="I296" s="88"/>
    </row>
    <row r="298" spans="1:9" ht="15" customHeight="1">
      <c r="A298" s="59" t="s">
        <v>0</v>
      </c>
      <c r="B298" s="59"/>
      <c r="C298" s="59"/>
      <c r="D298" s="59"/>
      <c r="E298" s="59"/>
      <c r="F298" s="89" t="s">
        <v>138</v>
      </c>
      <c r="G298" s="89"/>
      <c r="H298" s="89" t="s">
        <v>139</v>
      </c>
      <c r="I298" s="89"/>
    </row>
    <row r="299" spans="1:9" ht="14.25" customHeight="1">
      <c r="A299" s="60"/>
      <c r="B299" s="60"/>
      <c r="C299" s="60"/>
      <c r="D299" s="60"/>
      <c r="E299" s="60"/>
      <c r="F299" s="90"/>
      <c r="G299" s="90"/>
      <c r="H299" s="90"/>
      <c r="I299" s="90"/>
    </row>
    <row r="300" spans="1:9">
      <c r="A300" s="145" t="s">
        <v>39</v>
      </c>
      <c r="B300" s="146"/>
      <c r="C300" s="146"/>
      <c r="D300" s="146"/>
      <c r="E300" s="147"/>
      <c r="F300" s="195">
        <v>0</v>
      </c>
      <c r="G300" s="196"/>
      <c r="H300" s="195">
        <v>0</v>
      </c>
      <c r="I300" s="196"/>
    </row>
    <row r="301" spans="1:9" ht="15.75" thickBot="1">
      <c r="A301" s="141"/>
      <c r="B301" s="142"/>
      <c r="C301" s="142"/>
      <c r="D301" s="142"/>
      <c r="E301" s="143"/>
      <c r="F301" s="244"/>
      <c r="G301" s="245"/>
      <c r="H301" s="244"/>
      <c r="I301" s="245"/>
    </row>
    <row r="302" spans="1:9" ht="16.5" thickTop="1" thickBot="1">
      <c r="A302" s="48" t="s">
        <v>4</v>
      </c>
      <c r="B302" s="49"/>
      <c r="C302" s="49"/>
      <c r="D302" s="49"/>
      <c r="E302" s="49"/>
      <c r="F302" s="57">
        <f>SUM(F300:G301)</f>
        <v>0</v>
      </c>
      <c r="G302" s="57"/>
      <c r="H302" s="57">
        <f>SUM(H300)</f>
        <v>0</v>
      </c>
      <c r="I302" s="57"/>
    </row>
    <row r="303" spans="1:9" ht="16.5" thickTop="1" thickBot="1">
      <c r="A303" s="48" t="s">
        <v>20</v>
      </c>
      <c r="B303" s="49"/>
      <c r="C303" s="49"/>
      <c r="D303" s="49"/>
      <c r="E303" s="49"/>
      <c r="F303" s="144"/>
      <c r="G303" s="144"/>
      <c r="H303" s="307"/>
      <c r="I303" s="307"/>
    </row>
    <row r="304" spans="1:9" s="18" customFormat="1" ht="15.75" thickTop="1">
      <c r="A304" s="61" t="s">
        <v>27</v>
      </c>
      <c r="B304" s="91"/>
      <c r="C304" s="91"/>
      <c r="D304" s="91"/>
      <c r="E304" s="92"/>
      <c r="F304" s="93">
        <v>5000</v>
      </c>
      <c r="G304" s="93"/>
      <c r="H304" s="93">
        <v>5000</v>
      </c>
      <c r="I304" s="93"/>
    </row>
    <row r="305" spans="1:9" s="18" customFormat="1">
      <c r="A305" s="246"/>
      <c r="B305" s="247"/>
      <c r="C305" s="247"/>
      <c r="D305" s="247"/>
      <c r="E305" s="247"/>
      <c r="F305" s="56"/>
      <c r="G305" s="56"/>
      <c r="H305" s="56"/>
      <c r="I305" s="56"/>
    </row>
    <row r="306" spans="1:9">
      <c r="A306" s="61" t="s">
        <v>28</v>
      </c>
      <c r="B306" s="91"/>
      <c r="C306" s="91"/>
      <c r="D306" s="91"/>
      <c r="E306" s="92"/>
      <c r="F306" s="93">
        <v>1414000</v>
      </c>
      <c r="G306" s="93"/>
      <c r="H306" s="374">
        <v>2300000</v>
      </c>
      <c r="I306" s="374"/>
    </row>
    <row r="307" spans="1:9">
      <c r="A307" s="468" t="s">
        <v>193</v>
      </c>
      <c r="B307" s="247"/>
      <c r="C307" s="247"/>
      <c r="D307" s="247"/>
      <c r="E307" s="247"/>
      <c r="F307" s="56"/>
      <c r="G307" s="56"/>
      <c r="H307" s="56"/>
      <c r="I307" s="56"/>
    </row>
    <row r="308" spans="1:9">
      <c r="A308" s="66" t="s">
        <v>30</v>
      </c>
      <c r="B308" s="66"/>
      <c r="C308" s="66"/>
      <c r="D308" s="66"/>
      <c r="E308" s="66"/>
      <c r="F308" s="93">
        <v>295000</v>
      </c>
      <c r="G308" s="93"/>
      <c r="H308" s="93">
        <v>300000</v>
      </c>
      <c r="I308" s="93"/>
    </row>
    <row r="309" spans="1:9">
      <c r="A309" s="177"/>
      <c r="B309" s="178"/>
      <c r="C309" s="178"/>
      <c r="D309" s="178"/>
      <c r="E309" s="178"/>
      <c r="F309" s="56"/>
      <c r="G309" s="56"/>
      <c r="H309" s="56"/>
      <c r="I309" s="56"/>
    </row>
    <row r="310" spans="1:9">
      <c r="A310" s="61" t="s">
        <v>43</v>
      </c>
      <c r="B310" s="91"/>
      <c r="C310" s="91"/>
      <c r="D310" s="91"/>
      <c r="E310" s="91"/>
      <c r="F310" s="93">
        <v>300000</v>
      </c>
      <c r="G310" s="93"/>
      <c r="H310" s="374">
        <v>0</v>
      </c>
      <c r="I310" s="374"/>
    </row>
    <row r="311" spans="1:9">
      <c r="A311" s="246"/>
      <c r="B311" s="247"/>
      <c r="C311" s="247"/>
      <c r="D311" s="247"/>
      <c r="E311" s="247"/>
      <c r="F311" s="56"/>
      <c r="G311" s="56"/>
      <c r="H311" s="56"/>
      <c r="I311" s="56"/>
    </row>
    <row r="312" spans="1:9">
      <c r="A312" s="164" t="s">
        <v>19</v>
      </c>
      <c r="B312" s="165"/>
      <c r="C312" s="165"/>
      <c r="D312" s="165"/>
      <c r="E312" s="166"/>
      <c r="F312" s="154">
        <v>457000</v>
      </c>
      <c r="G312" s="154"/>
      <c r="H312" s="154">
        <v>450000</v>
      </c>
      <c r="I312" s="154"/>
    </row>
    <row r="313" spans="1:9">
      <c r="A313" s="172"/>
      <c r="B313" s="173"/>
      <c r="C313" s="173"/>
      <c r="D313" s="173"/>
      <c r="E313" s="174"/>
      <c r="F313" s="126"/>
      <c r="G313" s="127"/>
      <c r="H313" s="126"/>
      <c r="I313" s="127"/>
    </row>
    <row r="314" spans="1:9">
      <c r="A314" s="164" t="s">
        <v>31</v>
      </c>
      <c r="B314" s="165"/>
      <c r="C314" s="165"/>
      <c r="D314" s="165"/>
      <c r="E314" s="166"/>
      <c r="F314" s="102">
        <v>306000</v>
      </c>
      <c r="G314" s="103"/>
      <c r="H314" s="102">
        <v>300000</v>
      </c>
      <c r="I314" s="103"/>
    </row>
    <row r="315" spans="1:9">
      <c r="A315" s="223"/>
      <c r="B315" s="224"/>
      <c r="C315" s="224"/>
      <c r="D315" s="224"/>
      <c r="E315" s="225"/>
      <c r="F315" s="102"/>
      <c r="G315" s="103"/>
      <c r="H315" s="182"/>
      <c r="I315" s="183"/>
    </row>
    <row r="316" spans="1:9">
      <c r="A316" s="61" t="s">
        <v>44</v>
      </c>
      <c r="B316" s="91"/>
      <c r="C316" s="91"/>
      <c r="D316" s="91"/>
      <c r="E316" s="91"/>
      <c r="F316" s="93">
        <v>30000</v>
      </c>
      <c r="G316" s="93"/>
      <c r="H316" s="93">
        <v>30000</v>
      </c>
      <c r="I316" s="93"/>
    </row>
    <row r="317" spans="1:9">
      <c r="A317" s="246"/>
      <c r="B317" s="247"/>
      <c r="C317" s="247"/>
      <c r="D317" s="247"/>
      <c r="E317" s="247"/>
      <c r="F317" s="56"/>
      <c r="G317" s="56"/>
      <c r="H317" s="56"/>
      <c r="I317" s="56"/>
    </row>
    <row r="318" spans="1:9">
      <c r="A318" s="66" t="s">
        <v>33</v>
      </c>
      <c r="B318" s="66"/>
      <c r="C318" s="66"/>
      <c r="D318" s="66"/>
      <c r="E318" s="66"/>
      <c r="F318" s="93">
        <v>715000</v>
      </c>
      <c r="G318" s="93"/>
      <c r="H318" s="93">
        <v>933000</v>
      </c>
      <c r="I318" s="93"/>
    </row>
    <row r="319" spans="1:9">
      <c r="A319" s="61"/>
      <c r="B319" s="91"/>
      <c r="C319" s="91"/>
      <c r="D319" s="91"/>
      <c r="E319" s="91"/>
      <c r="F319" s="93"/>
      <c r="G319" s="93"/>
      <c r="H319" s="93"/>
      <c r="I319" s="93"/>
    </row>
    <row r="320" spans="1:9" ht="15.75" thickBot="1">
      <c r="A320" s="66" t="s">
        <v>35</v>
      </c>
      <c r="B320" s="66"/>
      <c r="C320" s="66"/>
      <c r="D320" s="66"/>
      <c r="E320" s="66"/>
      <c r="F320" s="93">
        <v>78000</v>
      </c>
      <c r="G320" s="93"/>
      <c r="H320" s="93">
        <v>70000</v>
      </c>
      <c r="I320" s="93"/>
    </row>
    <row r="321" spans="1:9" ht="16.5" thickTop="1" thickBot="1">
      <c r="A321" s="48" t="s">
        <v>6</v>
      </c>
      <c r="B321" s="49"/>
      <c r="C321" s="49"/>
      <c r="D321" s="49"/>
      <c r="E321" s="49"/>
      <c r="F321" s="57">
        <f>SUM(F304:G320)</f>
        <v>3600000</v>
      </c>
      <c r="G321" s="58"/>
      <c r="H321" s="57">
        <f>SUM(H304:I320)</f>
        <v>4388000</v>
      </c>
      <c r="I321" s="58"/>
    </row>
    <row r="322" spans="1:9" ht="16.5" thickTop="1" thickBot="1">
      <c r="A322" s="249" t="s">
        <v>7</v>
      </c>
      <c r="B322" s="250"/>
      <c r="C322" s="250"/>
      <c r="D322" s="250"/>
      <c r="E322" s="251"/>
      <c r="F322" s="74">
        <f>SUM(F321,F302,F303)</f>
        <v>3600000</v>
      </c>
      <c r="G322" s="75"/>
      <c r="H322" s="74">
        <f>SUM(H321,H302,H303)</f>
        <v>4388000</v>
      </c>
      <c r="I322" s="75"/>
    </row>
    <row r="323" spans="1:9" ht="15.75" thickTop="1">
      <c r="A323" s="66" t="s">
        <v>84</v>
      </c>
      <c r="B323" s="66"/>
      <c r="C323" s="66"/>
      <c r="D323" s="66"/>
      <c r="E323" s="66"/>
      <c r="F323" s="186">
        <v>2443000</v>
      </c>
      <c r="G323" s="186"/>
      <c r="H323" s="186">
        <v>0</v>
      </c>
      <c r="I323" s="186"/>
    </row>
    <row r="324" spans="1:9">
      <c r="A324" s="187" t="s">
        <v>85</v>
      </c>
      <c r="B324" s="187"/>
      <c r="C324" s="187"/>
      <c r="D324" s="187"/>
      <c r="E324" s="187"/>
      <c r="F324" s="93"/>
      <c r="G324" s="93"/>
      <c r="H324" s="93"/>
      <c r="I324" s="93"/>
    </row>
    <row r="325" spans="1:9" s="13" customFormat="1">
      <c r="A325" s="66" t="s">
        <v>67</v>
      </c>
      <c r="B325" s="66"/>
      <c r="C325" s="66"/>
      <c r="D325" s="66"/>
      <c r="E325" s="66"/>
      <c r="F325" s="186">
        <v>4280000</v>
      </c>
      <c r="G325" s="186"/>
      <c r="H325" s="186">
        <v>0</v>
      </c>
      <c r="I325" s="186"/>
    </row>
    <row r="326" spans="1:9" s="13" customFormat="1">
      <c r="A326" s="187"/>
      <c r="B326" s="187"/>
      <c r="C326" s="187"/>
      <c r="D326" s="187"/>
      <c r="E326" s="187"/>
      <c r="F326" s="93"/>
      <c r="G326" s="93"/>
      <c r="H326" s="93"/>
      <c r="I326" s="93"/>
    </row>
    <row r="327" spans="1:9">
      <c r="A327" s="164" t="s">
        <v>78</v>
      </c>
      <c r="B327" s="165"/>
      <c r="C327" s="165"/>
      <c r="D327" s="165"/>
      <c r="E327" s="166"/>
      <c r="F327" s="102">
        <v>0</v>
      </c>
      <c r="G327" s="103"/>
      <c r="H327" s="154">
        <v>0</v>
      </c>
      <c r="I327" s="154"/>
    </row>
    <row r="328" spans="1:9">
      <c r="A328" s="369"/>
      <c r="B328" s="369"/>
      <c r="C328" s="369"/>
      <c r="D328" s="369"/>
      <c r="E328" s="369"/>
      <c r="F328" s="318"/>
      <c r="G328" s="318"/>
      <c r="H328" s="318"/>
      <c r="I328" s="318"/>
    </row>
    <row r="329" spans="1:9" ht="15.75" thickBot="1">
      <c r="A329" s="454" t="s">
        <v>63</v>
      </c>
      <c r="B329" s="455"/>
      <c r="C329" s="455"/>
      <c r="D329" s="455"/>
      <c r="E329" s="456"/>
      <c r="F329" s="421">
        <v>660000</v>
      </c>
      <c r="G329" s="422"/>
      <c r="H329" s="421">
        <v>0</v>
      </c>
      <c r="I329" s="422"/>
    </row>
    <row r="330" spans="1:9" s="18" customFormat="1" ht="16.5" thickTop="1" thickBot="1">
      <c r="A330" s="39" t="s">
        <v>64</v>
      </c>
      <c r="B330" s="40"/>
      <c r="C330" s="40"/>
      <c r="D330" s="40"/>
      <c r="E330" s="41"/>
      <c r="F330" s="42">
        <f>SUM(F323:G329)</f>
        <v>7383000</v>
      </c>
      <c r="G330" s="43"/>
      <c r="H330" s="42">
        <f>SUM(H323:I329)</f>
        <v>0</v>
      </c>
      <c r="I330" s="43"/>
    </row>
    <row r="331" spans="1:9" s="18" customFormat="1" ht="15.75" thickTop="1">
      <c r="A331" s="44" t="s">
        <v>62</v>
      </c>
      <c r="B331" s="44"/>
      <c r="C331" s="44"/>
      <c r="D331" s="44"/>
      <c r="E331" s="44"/>
      <c r="F331" s="45">
        <v>0</v>
      </c>
      <c r="G331" s="45"/>
      <c r="H331" s="45">
        <v>394000</v>
      </c>
      <c r="I331" s="45"/>
    </row>
    <row r="332" spans="1:9" s="18" customFormat="1" ht="15.75" thickBot="1">
      <c r="A332" s="46" t="s">
        <v>65</v>
      </c>
      <c r="B332" s="46"/>
      <c r="C332" s="46"/>
      <c r="D332" s="46"/>
      <c r="E332" s="46"/>
      <c r="F332" s="47">
        <v>0</v>
      </c>
      <c r="G332" s="47"/>
      <c r="H332" s="47">
        <v>106000</v>
      </c>
      <c r="I332" s="47"/>
    </row>
    <row r="333" spans="1:9" s="18" customFormat="1" ht="16.5" thickTop="1" thickBot="1">
      <c r="A333" s="48" t="s">
        <v>66</v>
      </c>
      <c r="B333" s="49"/>
      <c r="C333" s="49"/>
      <c r="D333" s="49"/>
      <c r="E333" s="50"/>
      <c r="F333" s="51">
        <f>SUM(F331:G332)</f>
        <v>0</v>
      </c>
      <c r="G333" s="52"/>
      <c r="H333" s="51">
        <f>SUM(H331:I332)</f>
        <v>500000</v>
      </c>
      <c r="I333" s="52"/>
    </row>
    <row r="334" spans="1:9" s="18" customFormat="1" ht="16.5" thickTop="1" thickBot="1">
      <c r="A334" s="53" t="s">
        <v>8</v>
      </c>
      <c r="B334" s="54"/>
      <c r="C334" s="54"/>
      <c r="D334" s="54"/>
      <c r="E334" s="54"/>
      <c r="F334" s="55">
        <f>SUM(F330,F333)</f>
        <v>7383000</v>
      </c>
      <c r="G334" s="55"/>
      <c r="H334" s="55">
        <f>SUM(H330,H333)</f>
        <v>500000</v>
      </c>
      <c r="I334" s="55"/>
    </row>
    <row r="335" spans="1:9" ht="15.75" thickTop="1">
      <c r="A335" s="84" t="s">
        <v>77</v>
      </c>
      <c r="B335" s="348"/>
      <c r="C335" s="348"/>
      <c r="D335" s="348"/>
      <c r="E335" s="349"/>
      <c r="F335" s="400">
        <f>SUM(F336:G337)</f>
        <v>0</v>
      </c>
      <c r="G335" s="401"/>
      <c r="H335" s="400">
        <f>SUM(H336:I337)</f>
        <v>241000</v>
      </c>
      <c r="I335" s="401"/>
    </row>
    <row r="336" spans="1:9" s="18" customFormat="1">
      <c r="A336" s="248" t="s">
        <v>191</v>
      </c>
      <c r="B336" s="98"/>
      <c r="C336" s="98"/>
      <c r="D336" s="98"/>
      <c r="E336" s="98"/>
      <c r="F336" s="96">
        <v>0</v>
      </c>
      <c r="G336" s="98"/>
      <c r="H336" s="96">
        <v>91000</v>
      </c>
      <c r="I336" s="98"/>
    </row>
    <row r="337" spans="1:9">
      <c r="A337" s="248" t="s">
        <v>192</v>
      </c>
      <c r="B337" s="98"/>
      <c r="C337" s="98"/>
      <c r="D337" s="98"/>
      <c r="E337" s="98"/>
      <c r="F337" s="96">
        <v>0</v>
      </c>
      <c r="G337" s="98"/>
      <c r="H337" s="96">
        <v>150000</v>
      </c>
      <c r="I337" s="98"/>
    </row>
    <row r="338" spans="1:9">
      <c r="A338" s="227" t="s">
        <v>9</v>
      </c>
      <c r="B338" s="228"/>
      <c r="C338" s="228"/>
      <c r="D338" s="228"/>
      <c r="E338" s="228"/>
      <c r="F338" s="346">
        <f>SUM(F322+F334+F335)</f>
        <v>10983000</v>
      </c>
      <c r="G338" s="347"/>
      <c r="H338" s="346">
        <f>SUM(H322+H334+H335)</f>
        <v>5129000</v>
      </c>
      <c r="I338" s="347"/>
    </row>
    <row r="339" spans="1:9" s="18" customFormat="1">
      <c r="A339" s="33"/>
      <c r="B339" s="33"/>
      <c r="C339" s="33"/>
      <c r="D339" s="33"/>
      <c r="E339" s="33"/>
      <c r="F339" s="34"/>
      <c r="G339" s="30"/>
      <c r="H339" s="34"/>
      <c r="I339" s="30"/>
    </row>
    <row r="340" spans="1:9" s="18" customFormat="1">
      <c r="A340" s="33"/>
      <c r="B340" s="33"/>
      <c r="C340" s="33"/>
      <c r="D340" s="33"/>
      <c r="E340" s="33"/>
      <c r="F340" s="34"/>
      <c r="G340" s="30"/>
      <c r="H340" s="34"/>
      <c r="I340" s="30"/>
    </row>
    <row r="341" spans="1:9" s="18" customFormat="1">
      <c r="A341" s="33"/>
      <c r="B341" s="33"/>
      <c r="C341" s="33"/>
      <c r="D341" s="33"/>
      <c r="E341" s="33"/>
      <c r="F341" s="34"/>
      <c r="G341" s="30"/>
      <c r="H341" s="34"/>
      <c r="I341" s="30"/>
    </row>
    <row r="342" spans="1:9" s="18" customFormat="1">
      <c r="A342" s="33"/>
      <c r="B342" s="33"/>
      <c r="C342" s="33"/>
      <c r="D342" s="33"/>
      <c r="E342" s="33"/>
      <c r="F342" s="34"/>
      <c r="G342" s="30"/>
      <c r="H342" s="34"/>
      <c r="I342" s="30"/>
    </row>
    <row r="343" spans="1:9" s="18" customFormat="1">
      <c r="A343" s="33"/>
      <c r="B343" s="33"/>
      <c r="C343" s="33"/>
      <c r="D343" s="33"/>
      <c r="E343" s="33"/>
      <c r="F343" s="34"/>
      <c r="G343" s="30"/>
      <c r="H343" s="34"/>
      <c r="I343" s="30"/>
    </row>
    <row r="344" spans="1:9" s="14" customFormat="1">
      <c r="A344" s="8"/>
      <c r="B344" s="8"/>
      <c r="C344" s="8"/>
      <c r="D344" s="8"/>
      <c r="E344" s="8"/>
      <c r="F344" s="2"/>
      <c r="G344" s="3"/>
      <c r="H344" s="2"/>
      <c r="I344" s="3"/>
    </row>
    <row r="345" spans="1:9" s="18" customFormat="1">
      <c r="A345" s="37"/>
      <c r="B345" s="37"/>
      <c r="C345" s="37"/>
      <c r="D345" s="37"/>
      <c r="E345" s="37"/>
      <c r="F345" s="38"/>
      <c r="G345" s="30"/>
      <c r="H345" s="38"/>
      <c r="I345" s="30"/>
    </row>
    <row r="346" spans="1:9" s="18" customFormat="1">
      <c r="A346" s="37"/>
      <c r="B346" s="37"/>
      <c r="C346" s="37"/>
      <c r="D346" s="37"/>
      <c r="E346" s="37"/>
      <c r="F346" s="38"/>
      <c r="G346" s="30"/>
      <c r="H346" s="38"/>
      <c r="I346" s="30"/>
    </row>
    <row r="347" spans="1:9" s="14" customFormat="1">
      <c r="A347" s="88" t="s">
        <v>180</v>
      </c>
      <c r="B347" s="88"/>
      <c r="C347" s="88"/>
      <c r="D347" s="88"/>
      <c r="E347" s="88"/>
      <c r="F347" s="88"/>
      <c r="G347" s="88"/>
      <c r="H347" s="88"/>
      <c r="I347" s="88"/>
    </row>
    <row r="348" spans="1:9" s="18" customFormat="1">
      <c r="A348" s="24"/>
      <c r="B348" s="24"/>
      <c r="C348" s="24"/>
      <c r="D348" s="24"/>
      <c r="E348" s="24"/>
    </row>
    <row r="349" spans="1:9" s="18" customFormat="1">
      <c r="A349" s="59" t="s">
        <v>0</v>
      </c>
      <c r="B349" s="59"/>
      <c r="C349" s="59"/>
      <c r="D349" s="59"/>
      <c r="E349" s="59"/>
      <c r="F349" s="89" t="s">
        <v>138</v>
      </c>
      <c r="G349" s="89"/>
      <c r="H349" s="89" t="s">
        <v>139</v>
      </c>
      <c r="I349" s="89"/>
    </row>
    <row r="350" spans="1:9" s="18" customFormat="1">
      <c r="A350" s="60"/>
      <c r="B350" s="60"/>
      <c r="C350" s="60"/>
      <c r="D350" s="60"/>
      <c r="E350" s="60"/>
      <c r="F350" s="90"/>
      <c r="G350" s="90"/>
      <c r="H350" s="90"/>
      <c r="I350" s="90"/>
    </row>
    <row r="351" spans="1:9" s="18" customFormat="1">
      <c r="A351" s="61" t="s">
        <v>28</v>
      </c>
      <c r="B351" s="91"/>
      <c r="C351" s="91"/>
      <c r="D351" s="91"/>
      <c r="E351" s="92"/>
      <c r="F351" s="93">
        <v>0</v>
      </c>
      <c r="G351" s="93"/>
      <c r="H351" s="93">
        <v>984000</v>
      </c>
      <c r="I351" s="93"/>
    </row>
    <row r="352" spans="1:9" s="18" customFormat="1">
      <c r="A352" s="246"/>
      <c r="B352" s="247"/>
      <c r="C352" s="247"/>
      <c r="D352" s="247"/>
      <c r="E352" s="247"/>
      <c r="F352" s="56"/>
      <c r="G352" s="56"/>
      <c r="H352" s="56"/>
      <c r="I352" s="56"/>
    </row>
    <row r="353" spans="1:9" s="18" customFormat="1">
      <c r="A353" s="61" t="s">
        <v>31</v>
      </c>
      <c r="B353" s="91"/>
      <c r="C353" s="91"/>
      <c r="D353" s="91"/>
      <c r="E353" s="91"/>
      <c r="F353" s="93">
        <v>0</v>
      </c>
      <c r="G353" s="93"/>
      <c r="H353" s="93">
        <v>0</v>
      </c>
      <c r="I353" s="93"/>
    </row>
    <row r="354" spans="1:9" s="18" customFormat="1">
      <c r="A354" s="246"/>
      <c r="B354" s="247"/>
      <c r="C354" s="247"/>
      <c r="D354" s="247"/>
      <c r="E354" s="247"/>
      <c r="F354" s="56"/>
      <c r="G354" s="56"/>
      <c r="H354" s="56"/>
      <c r="I354" s="56"/>
    </row>
    <row r="355" spans="1:9" s="18" customFormat="1" ht="15.75" thickBot="1">
      <c r="A355" s="66" t="s">
        <v>33</v>
      </c>
      <c r="B355" s="66"/>
      <c r="C355" s="66"/>
      <c r="D355" s="66"/>
      <c r="E355" s="66"/>
      <c r="F355" s="93">
        <v>0</v>
      </c>
      <c r="G355" s="93"/>
      <c r="H355" s="93">
        <v>266000</v>
      </c>
      <c r="I355" s="93"/>
    </row>
    <row r="356" spans="1:9" s="18" customFormat="1" ht="16.5" thickTop="1" thickBot="1">
      <c r="A356" s="48" t="s">
        <v>6</v>
      </c>
      <c r="B356" s="49"/>
      <c r="C356" s="49"/>
      <c r="D356" s="49"/>
      <c r="E356" s="49"/>
      <c r="F356" s="57">
        <f>SUM(F351:G355)</f>
        <v>0</v>
      </c>
      <c r="G356" s="58"/>
      <c r="H356" s="57">
        <f>SUM(H351:I355)</f>
        <v>1250000</v>
      </c>
      <c r="I356" s="58"/>
    </row>
    <row r="357" spans="1:9" s="18" customFormat="1" ht="16.5" thickTop="1" thickBot="1">
      <c r="A357" s="249" t="s">
        <v>7</v>
      </c>
      <c r="B357" s="250"/>
      <c r="C357" s="250"/>
      <c r="D357" s="250"/>
      <c r="E357" s="251"/>
      <c r="F357" s="74">
        <f>SUM(F356)</f>
        <v>0</v>
      </c>
      <c r="G357" s="75"/>
      <c r="H357" s="74">
        <f>SUM(H356)</f>
        <v>1250000</v>
      </c>
      <c r="I357" s="75"/>
    </row>
    <row r="358" spans="1:9" s="18" customFormat="1" ht="15.75" thickTop="1">
      <c r="A358" s="76" t="s">
        <v>67</v>
      </c>
      <c r="B358" s="77"/>
      <c r="C358" s="77"/>
      <c r="D358" s="77"/>
      <c r="E358" s="78"/>
      <c r="F358" s="79">
        <v>0</v>
      </c>
      <c r="G358" s="80"/>
      <c r="H358" s="79">
        <v>3604000</v>
      </c>
      <c r="I358" s="80"/>
    </row>
    <row r="359" spans="1:9" s="18" customFormat="1">
      <c r="A359" s="227" t="s">
        <v>61</v>
      </c>
      <c r="B359" s="228"/>
      <c r="C359" s="228"/>
      <c r="D359" s="228"/>
      <c r="E359" s="228"/>
      <c r="F359" s="157">
        <v>0</v>
      </c>
      <c r="G359" s="157"/>
      <c r="H359" s="157">
        <v>2756000</v>
      </c>
      <c r="I359" s="157"/>
    </row>
    <row r="360" spans="1:9" s="18" customFormat="1" ht="15.75" thickBot="1">
      <c r="A360" s="46" t="s">
        <v>63</v>
      </c>
      <c r="B360" s="469"/>
      <c r="C360" s="469"/>
      <c r="D360" s="469"/>
      <c r="E360" s="469"/>
      <c r="F360" s="188">
        <v>0</v>
      </c>
      <c r="G360" s="188"/>
      <c r="H360" s="188">
        <v>1010000</v>
      </c>
      <c r="I360" s="188"/>
    </row>
    <row r="361" spans="1:9" s="18" customFormat="1" ht="16.5" thickTop="1" thickBot="1">
      <c r="A361" s="48" t="s">
        <v>64</v>
      </c>
      <c r="B361" s="163"/>
      <c r="C361" s="163"/>
      <c r="D361" s="163"/>
      <c r="E361" s="163"/>
      <c r="F361" s="57">
        <f>SUM(F358:G360)</f>
        <v>0</v>
      </c>
      <c r="G361" s="57"/>
      <c r="H361" s="57">
        <f>SUM(H358:I360)</f>
        <v>7370000</v>
      </c>
      <c r="I361" s="57"/>
    </row>
    <row r="362" spans="1:9" s="18" customFormat="1" ht="15.75" thickTop="1">
      <c r="A362" s="44" t="s">
        <v>62</v>
      </c>
      <c r="B362" s="44"/>
      <c r="C362" s="44"/>
      <c r="D362" s="44"/>
      <c r="E362" s="44"/>
      <c r="F362" s="157">
        <v>0</v>
      </c>
      <c r="G362" s="157"/>
      <c r="H362" s="157">
        <v>0</v>
      </c>
      <c r="I362" s="157"/>
    </row>
    <row r="363" spans="1:9" s="18" customFormat="1" ht="15.75" thickBot="1">
      <c r="A363" s="46" t="s">
        <v>65</v>
      </c>
      <c r="B363" s="46"/>
      <c r="C363" s="46"/>
      <c r="D363" s="46"/>
      <c r="E363" s="46"/>
      <c r="F363" s="188">
        <v>0</v>
      </c>
      <c r="G363" s="188"/>
      <c r="H363" s="188">
        <v>0</v>
      </c>
      <c r="I363" s="188"/>
    </row>
    <row r="364" spans="1:9" s="18" customFormat="1" ht="16.5" thickTop="1" thickBot="1">
      <c r="A364" s="48" t="s">
        <v>66</v>
      </c>
      <c r="B364" s="49"/>
      <c r="C364" s="49"/>
      <c r="D364" s="49"/>
      <c r="E364" s="50"/>
      <c r="F364" s="189">
        <f>SUM(F362:G363)</f>
        <v>0</v>
      </c>
      <c r="G364" s="190"/>
      <c r="H364" s="189">
        <f>SUM(H362:I363)</f>
        <v>0</v>
      </c>
      <c r="I364" s="190"/>
    </row>
    <row r="365" spans="1:9" s="18" customFormat="1" ht="16.5" thickTop="1" thickBot="1">
      <c r="A365" s="53" t="s">
        <v>8</v>
      </c>
      <c r="B365" s="54"/>
      <c r="C365" s="54"/>
      <c r="D365" s="54"/>
      <c r="E365" s="54"/>
      <c r="F365" s="81">
        <f>SUM(F361,F364)</f>
        <v>0</v>
      </c>
      <c r="G365" s="81"/>
      <c r="H365" s="81">
        <f>SUM(H361,H364)</f>
        <v>7370000</v>
      </c>
      <c r="I365" s="81"/>
    </row>
    <row r="366" spans="1:9" s="18" customFormat="1" ht="15.75" thickTop="1">
      <c r="A366" s="84" t="s">
        <v>9</v>
      </c>
      <c r="B366" s="85"/>
      <c r="C366" s="85"/>
      <c r="D366" s="85"/>
      <c r="E366" s="85"/>
      <c r="F366" s="82">
        <f>SUM(F357+F365)</f>
        <v>0</v>
      </c>
      <c r="G366" s="83"/>
      <c r="H366" s="82">
        <f>SUM(H357+H365)</f>
        <v>8620000</v>
      </c>
      <c r="I366" s="83"/>
    </row>
    <row r="367" spans="1:9" s="18" customFormat="1">
      <c r="A367" s="37"/>
      <c r="B367" s="37"/>
      <c r="C367" s="37"/>
      <c r="D367" s="37"/>
      <c r="E367" s="37"/>
      <c r="F367" s="38"/>
      <c r="G367" s="30"/>
      <c r="H367" s="38"/>
      <c r="I367" s="30"/>
    </row>
    <row r="368" spans="1:9" s="18" customFormat="1">
      <c r="A368" s="37"/>
      <c r="B368" s="37"/>
      <c r="C368" s="37"/>
      <c r="D368" s="37"/>
      <c r="E368" s="37"/>
      <c r="F368" s="38"/>
      <c r="G368" s="30"/>
      <c r="H368" s="38"/>
      <c r="I368" s="30"/>
    </row>
    <row r="369" spans="1:9" s="18" customFormat="1">
      <c r="A369" s="8"/>
      <c r="B369" s="8"/>
      <c r="C369" s="8"/>
      <c r="D369" s="8"/>
      <c r="E369" s="8"/>
      <c r="F369" s="2"/>
      <c r="G369" s="3"/>
      <c r="H369" s="2"/>
      <c r="I369" s="3"/>
    </row>
    <row r="370" spans="1:9">
      <c r="A370" s="88" t="s">
        <v>52</v>
      </c>
      <c r="B370" s="88"/>
      <c r="C370" s="88"/>
      <c r="D370" s="88"/>
      <c r="E370" s="88"/>
      <c r="F370" s="88"/>
      <c r="G370" s="88"/>
      <c r="H370" s="88"/>
      <c r="I370" s="88"/>
    </row>
    <row r="371" spans="1:9">
      <c r="A371" s="1"/>
      <c r="B371" s="1"/>
      <c r="C371" s="1"/>
      <c r="D371" s="1"/>
      <c r="E371" s="1"/>
      <c r="F371" s="1"/>
      <c r="G371" s="1"/>
      <c r="H371" s="1"/>
      <c r="I371" s="1"/>
    </row>
    <row r="372" spans="1:9" ht="15" customHeight="1">
      <c r="A372" s="59" t="s">
        <v>0</v>
      </c>
      <c r="B372" s="59"/>
      <c r="C372" s="59"/>
      <c r="D372" s="59"/>
      <c r="E372" s="59"/>
      <c r="F372" s="89" t="s">
        <v>138</v>
      </c>
      <c r="G372" s="89"/>
      <c r="H372" s="89" t="s">
        <v>139</v>
      </c>
      <c r="I372" s="89"/>
    </row>
    <row r="373" spans="1:9" ht="14.25" customHeight="1">
      <c r="A373" s="60"/>
      <c r="B373" s="60"/>
      <c r="C373" s="60"/>
      <c r="D373" s="60"/>
      <c r="E373" s="60"/>
      <c r="F373" s="90"/>
      <c r="G373" s="90"/>
      <c r="H373" s="90"/>
      <c r="I373" s="90"/>
    </row>
    <row r="374" spans="1:9" ht="14.25" customHeight="1">
      <c r="A374" s="231" t="s">
        <v>39</v>
      </c>
      <c r="B374" s="232"/>
      <c r="C374" s="232"/>
      <c r="D374" s="232"/>
      <c r="E374" s="233"/>
      <c r="F374" s="234">
        <v>2453000</v>
      </c>
      <c r="G374" s="235"/>
      <c r="H374" s="234">
        <v>1880000</v>
      </c>
      <c r="I374" s="235"/>
    </row>
    <row r="375" spans="1:9" ht="14.25" customHeight="1">
      <c r="A375" s="433" t="s">
        <v>190</v>
      </c>
      <c r="B375" s="434"/>
      <c r="C375" s="434"/>
      <c r="D375" s="434"/>
      <c r="E375" s="435"/>
      <c r="F375" s="234"/>
      <c r="G375" s="235"/>
      <c r="H375" s="343"/>
      <c r="I375" s="344"/>
    </row>
    <row r="376" spans="1:9" ht="14.25" customHeight="1">
      <c r="A376" s="231" t="s">
        <v>100</v>
      </c>
      <c r="B376" s="232"/>
      <c r="C376" s="232"/>
      <c r="D376" s="232"/>
      <c r="E376" s="233"/>
      <c r="F376" s="234">
        <v>88000</v>
      </c>
      <c r="G376" s="235"/>
      <c r="H376" s="234">
        <v>120000</v>
      </c>
      <c r="I376" s="235"/>
    </row>
    <row r="377" spans="1:9" ht="14.25" customHeight="1">
      <c r="A377" s="312" t="s">
        <v>91</v>
      </c>
      <c r="B377" s="313"/>
      <c r="C377" s="313"/>
      <c r="D377" s="313"/>
      <c r="E377" s="314"/>
      <c r="F377" s="234"/>
      <c r="G377" s="235"/>
      <c r="H377" s="343"/>
      <c r="I377" s="344"/>
    </row>
    <row r="378" spans="1:9" ht="14.25" customHeight="1">
      <c r="A378" s="231" t="s">
        <v>40</v>
      </c>
      <c r="B378" s="232"/>
      <c r="C378" s="232"/>
      <c r="D378" s="232"/>
      <c r="E378" s="233"/>
      <c r="F378" s="234">
        <v>147000</v>
      </c>
      <c r="G378" s="235"/>
      <c r="H378" s="234">
        <v>0</v>
      </c>
      <c r="I378" s="235"/>
    </row>
    <row r="379" spans="1:9" ht="14.25" customHeight="1" thickBot="1">
      <c r="A379" s="484" t="s">
        <v>129</v>
      </c>
      <c r="B379" s="485"/>
      <c r="C379" s="485"/>
      <c r="D379" s="485"/>
      <c r="E379" s="486"/>
      <c r="F379" s="242"/>
      <c r="G379" s="243"/>
      <c r="H379" s="431"/>
      <c r="I379" s="432"/>
    </row>
    <row r="380" spans="1:9" ht="14.25" customHeight="1" thickTop="1" thickBot="1">
      <c r="A380" s="239" t="s">
        <v>4</v>
      </c>
      <c r="B380" s="240"/>
      <c r="C380" s="240"/>
      <c r="D380" s="240"/>
      <c r="E380" s="241"/>
      <c r="F380" s="229">
        <f>SUM(F374:G379)</f>
        <v>2688000</v>
      </c>
      <c r="G380" s="230"/>
      <c r="H380" s="229">
        <f>SUM(H374:I379)</f>
        <v>2000000</v>
      </c>
      <c r="I380" s="230"/>
    </row>
    <row r="381" spans="1:9" ht="14.25" customHeight="1" thickTop="1">
      <c r="A381" s="487" t="s">
        <v>20</v>
      </c>
      <c r="B381" s="488"/>
      <c r="C381" s="488"/>
      <c r="D381" s="488"/>
      <c r="E381" s="489"/>
      <c r="F381" s="436">
        <v>662000</v>
      </c>
      <c r="G381" s="437"/>
      <c r="H381" s="436">
        <v>508000</v>
      </c>
      <c r="I381" s="437"/>
    </row>
    <row r="382" spans="1:9" ht="14.25" customHeight="1">
      <c r="A382" s="231"/>
      <c r="B382" s="232"/>
      <c r="C382" s="232"/>
      <c r="D382" s="232"/>
      <c r="E382" s="233"/>
      <c r="F382" s="234"/>
      <c r="G382" s="235"/>
      <c r="H382" s="234"/>
      <c r="I382" s="235"/>
    </row>
    <row r="383" spans="1:9" ht="14.25" customHeight="1" thickBot="1">
      <c r="A383" s="236" t="s">
        <v>92</v>
      </c>
      <c r="B383" s="237"/>
      <c r="C383" s="237"/>
      <c r="D383" s="237"/>
      <c r="E383" s="238"/>
      <c r="F383" s="242">
        <v>37000</v>
      </c>
      <c r="G383" s="243"/>
      <c r="H383" s="242">
        <v>43000</v>
      </c>
      <c r="I383" s="243"/>
    </row>
    <row r="384" spans="1:9" ht="14.25" customHeight="1" thickTop="1" thickBot="1">
      <c r="A384" s="239" t="s">
        <v>81</v>
      </c>
      <c r="B384" s="240"/>
      <c r="C384" s="240"/>
      <c r="D384" s="240"/>
      <c r="E384" s="241"/>
      <c r="F384" s="229">
        <f>SUM(F381:G383)</f>
        <v>699000</v>
      </c>
      <c r="G384" s="230"/>
      <c r="H384" s="229">
        <f>SUM(H381:I383)</f>
        <v>551000</v>
      </c>
      <c r="I384" s="230"/>
    </row>
    <row r="385" spans="1:9" ht="15.75" thickTop="1">
      <c r="A385" s="227" t="s">
        <v>27</v>
      </c>
      <c r="B385" s="228"/>
      <c r="C385" s="228"/>
      <c r="D385" s="228"/>
      <c r="E385" s="228"/>
      <c r="F385" s="215">
        <v>0</v>
      </c>
      <c r="G385" s="215"/>
      <c r="H385" s="366">
        <v>0</v>
      </c>
      <c r="I385" s="366"/>
    </row>
    <row r="386" spans="1:9">
      <c r="A386" s="246"/>
      <c r="B386" s="247"/>
      <c r="C386" s="247"/>
      <c r="D386" s="247"/>
      <c r="E386" s="247"/>
      <c r="F386" s="56"/>
      <c r="G386" s="56"/>
      <c r="H386" s="218"/>
      <c r="I386" s="218"/>
    </row>
    <row r="387" spans="1:9">
      <c r="A387" s="61" t="s">
        <v>28</v>
      </c>
      <c r="B387" s="91"/>
      <c r="C387" s="91"/>
      <c r="D387" s="91"/>
      <c r="E387" s="91"/>
      <c r="F387" s="93">
        <v>14000</v>
      </c>
      <c r="G387" s="93"/>
      <c r="H387" s="154">
        <v>604000</v>
      </c>
      <c r="I387" s="154"/>
    </row>
    <row r="388" spans="1:9">
      <c r="A388" s="438" t="s">
        <v>196</v>
      </c>
      <c r="B388" s="178"/>
      <c r="C388" s="178"/>
      <c r="D388" s="178"/>
      <c r="E388" s="178"/>
      <c r="F388" s="56"/>
      <c r="G388" s="56"/>
      <c r="H388" s="218"/>
      <c r="I388" s="218"/>
    </row>
    <row r="389" spans="1:9">
      <c r="A389" s="164" t="s">
        <v>29</v>
      </c>
      <c r="B389" s="165"/>
      <c r="C389" s="165"/>
      <c r="D389" s="165"/>
      <c r="E389" s="166"/>
      <c r="F389" s="102">
        <v>79000</v>
      </c>
      <c r="G389" s="103"/>
      <c r="H389" s="154">
        <v>80000</v>
      </c>
      <c r="I389" s="154"/>
    </row>
    <row r="390" spans="1:9">
      <c r="A390" s="172"/>
      <c r="B390" s="173"/>
      <c r="C390" s="173"/>
      <c r="D390" s="173"/>
      <c r="E390" s="174"/>
      <c r="F390" s="175"/>
      <c r="G390" s="176"/>
      <c r="H390" s="126"/>
      <c r="I390" s="127"/>
    </row>
    <row r="391" spans="1:9">
      <c r="A391" s="61" t="s">
        <v>53</v>
      </c>
      <c r="B391" s="91"/>
      <c r="C391" s="91"/>
      <c r="D391" s="91"/>
      <c r="E391" s="91"/>
      <c r="F391" s="93">
        <v>125000</v>
      </c>
      <c r="G391" s="93"/>
      <c r="H391" s="154">
        <v>125000</v>
      </c>
      <c r="I391" s="154"/>
    </row>
    <row r="392" spans="1:9">
      <c r="A392" s="177"/>
      <c r="B392" s="178"/>
      <c r="C392" s="178"/>
      <c r="D392" s="178"/>
      <c r="E392" s="178"/>
      <c r="F392" s="56"/>
      <c r="G392" s="56"/>
      <c r="H392" s="218"/>
      <c r="I392" s="218"/>
    </row>
    <row r="393" spans="1:9">
      <c r="A393" s="61" t="s">
        <v>30</v>
      </c>
      <c r="B393" s="91"/>
      <c r="C393" s="91"/>
      <c r="D393" s="91"/>
      <c r="E393" s="91"/>
      <c r="F393" s="93">
        <v>89000</v>
      </c>
      <c r="G393" s="93"/>
      <c r="H393" s="154">
        <v>90000</v>
      </c>
      <c r="I393" s="154"/>
    </row>
    <row r="394" spans="1:9">
      <c r="A394" s="246"/>
      <c r="B394" s="247"/>
      <c r="C394" s="247"/>
      <c r="D394" s="247"/>
      <c r="E394" s="247"/>
      <c r="F394" s="56"/>
      <c r="G394" s="56"/>
      <c r="H394" s="218"/>
      <c r="I394" s="218"/>
    </row>
    <row r="395" spans="1:9">
      <c r="A395" s="164" t="s">
        <v>19</v>
      </c>
      <c r="B395" s="165"/>
      <c r="C395" s="165"/>
      <c r="D395" s="165"/>
      <c r="E395" s="166"/>
      <c r="F395" s="102">
        <v>0</v>
      </c>
      <c r="G395" s="103"/>
      <c r="H395" s="154">
        <v>0</v>
      </c>
      <c r="I395" s="154"/>
    </row>
    <row r="396" spans="1:9">
      <c r="A396" s="172"/>
      <c r="B396" s="173"/>
      <c r="C396" s="173"/>
      <c r="D396" s="173"/>
      <c r="E396" s="174"/>
      <c r="F396" s="175"/>
      <c r="G396" s="176"/>
      <c r="H396" s="126"/>
      <c r="I396" s="127"/>
    </row>
    <row r="397" spans="1:9">
      <c r="A397" s="164" t="s">
        <v>31</v>
      </c>
      <c r="B397" s="165"/>
      <c r="C397" s="165"/>
      <c r="D397" s="165"/>
      <c r="E397" s="166"/>
      <c r="F397" s="102">
        <v>8793000</v>
      </c>
      <c r="G397" s="103"/>
      <c r="H397" s="219">
        <v>8800000</v>
      </c>
      <c r="I397" s="220"/>
    </row>
    <row r="398" spans="1:9">
      <c r="A398" s="223"/>
      <c r="B398" s="224"/>
      <c r="C398" s="224"/>
      <c r="D398" s="224"/>
      <c r="E398" s="225"/>
      <c r="F398" s="182"/>
      <c r="G398" s="183"/>
      <c r="H398" s="102"/>
      <c r="I398" s="103"/>
    </row>
    <row r="399" spans="1:9">
      <c r="A399" s="66" t="s">
        <v>32</v>
      </c>
      <c r="B399" s="66"/>
      <c r="C399" s="66"/>
      <c r="D399" s="66"/>
      <c r="E399" s="66"/>
      <c r="F399" s="93">
        <v>22000</v>
      </c>
      <c r="G399" s="93"/>
      <c r="H399" s="154">
        <v>22000</v>
      </c>
      <c r="I399" s="154"/>
    </row>
    <row r="400" spans="1:9">
      <c r="A400" s="177"/>
      <c r="B400" s="178"/>
      <c r="C400" s="178"/>
      <c r="D400" s="178"/>
      <c r="E400" s="178"/>
      <c r="F400" s="56"/>
      <c r="G400" s="56"/>
      <c r="H400" s="218"/>
      <c r="I400" s="218"/>
    </row>
    <row r="401" spans="1:9">
      <c r="A401" s="61" t="s">
        <v>33</v>
      </c>
      <c r="B401" s="91"/>
      <c r="C401" s="91"/>
      <c r="D401" s="91"/>
      <c r="E401" s="91"/>
      <c r="F401" s="93">
        <v>129000</v>
      </c>
      <c r="G401" s="93"/>
      <c r="H401" s="154">
        <v>100000</v>
      </c>
      <c r="I401" s="154"/>
    </row>
    <row r="402" spans="1:9" ht="15.75" thickBot="1">
      <c r="A402" s="177"/>
      <c r="B402" s="178"/>
      <c r="C402" s="178"/>
      <c r="D402" s="178"/>
      <c r="E402" s="178"/>
      <c r="F402" s="56"/>
      <c r="G402" s="56"/>
      <c r="H402" s="218"/>
      <c r="I402" s="218"/>
    </row>
    <row r="403" spans="1:9" ht="16.5" thickTop="1" thickBot="1">
      <c r="A403" s="48" t="s">
        <v>6</v>
      </c>
      <c r="B403" s="49"/>
      <c r="C403" s="49"/>
      <c r="D403" s="49"/>
      <c r="E403" s="49"/>
      <c r="F403" s="57">
        <f>SUM(F385:G402)</f>
        <v>9251000</v>
      </c>
      <c r="G403" s="57"/>
      <c r="H403" s="57">
        <f>SUM(H385:I402)</f>
        <v>9821000</v>
      </c>
      <c r="I403" s="57"/>
    </row>
    <row r="404" spans="1:9" ht="16.5" thickTop="1" thickBot="1">
      <c r="A404" s="48" t="s">
        <v>7</v>
      </c>
      <c r="B404" s="49"/>
      <c r="C404" s="49"/>
      <c r="D404" s="49"/>
      <c r="E404" s="49"/>
      <c r="F404" s="57">
        <f>SUM(F380,F384,F403)</f>
        <v>12638000</v>
      </c>
      <c r="G404" s="57"/>
      <c r="H404" s="57">
        <f>SUM(H380,H384,H403)</f>
        <v>12372000</v>
      </c>
      <c r="I404" s="57"/>
    </row>
    <row r="405" spans="1:9" ht="15.75" thickTop="1">
      <c r="A405" s="221" t="s">
        <v>101</v>
      </c>
      <c r="B405" s="221"/>
      <c r="C405" s="221"/>
      <c r="D405" s="221"/>
      <c r="E405" s="221"/>
      <c r="F405" s="222">
        <v>0</v>
      </c>
      <c r="G405" s="222"/>
      <c r="H405" s="45">
        <v>0</v>
      </c>
      <c r="I405" s="45"/>
    </row>
    <row r="406" spans="1:9" ht="15.75" thickBot="1">
      <c r="A406" s="373" t="s">
        <v>63</v>
      </c>
      <c r="B406" s="373"/>
      <c r="C406" s="373"/>
      <c r="D406" s="373"/>
      <c r="E406" s="373"/>
      <c r="F406" s="209">
        <v>0</v>
      </c>
      <c r="G406" s="209"/>
      <c r="H406" s="47">
        <v>0</v>
      </c>
      <c r="I406" s="47"/>
    </row>
    <row r="407" spans="1:9" ht="16.5" thickTop="1" thickBot="1">
      <c r="A407" s="271" t="s">
        <v>64</v>
      </c>
      <c r="B407" s="271"/>
      <c r="C407" s="271"/>
      <c r="D407" s="271"/>
      <c r="E407" s="271"/>
      <c r="F407" s="162">
        <f>SUM(F405:G406)</f>
        <v>0</v>
      </c>
      <c r="G407" s="162"/>
      <c r="H407" s="162">
        <f>SUM(H405:I406)</f>
        <v>0</v>
      </c>
      <c r="I407" s="162"/>
    </row>
    <row r="408" spans="1:9" s="18" customFormat="1" ht="15.75" thickTop="1">
      <c r="A408" s="44" t="s">
        <v>62</v>
      </c>
      <c r="B408" s="44"/>
      <c r="C408" s="44"/>
      <c r="D408" s="44"/>
      <c r="E408" s="44"/>
      <c r="F408" s="157">
        <v>975000</v>
      </c>
      <c r="G408" s="157"/>
      <c r="H408" s="157">
        <v>1575000</v>
      </c>
      <c r="I408" s="157"/>
    </row>
    <row r="409" spans="1:9" s="18" customFormat="1" ht="15.75" thickBot="1">
      <c r="A409" s="46" t="s">
        <v>65</v>
      </c>
      <c r="B409" s="46"/>
      <c r="C409" s="46"/>
      <c r="D409" s="46"/>
      <c r="E409" s="46"/>
      <c r="F409" s="188">
        <v>263000</v>
      </c>
      <c r="G409" s="188"/>
      <c r="H409" s="188">
        <v>425000</v>
      </c>
      <c r="I409" s="188"/>
    </row>
    <row r="410" spans="1:9" s="18" customFormat="1" ht="16.5" thickTop="1" thickBot="1">
      <c r="A410" s="48" t="s">
        <v>66</v>
      </c>
      <c r="B410" s="49"/>
      <c r="C410" s="49"/>
      <c r="D410" s="49"/>
      <c r="E410" s="50"/>
      <c r="F410" s="189">
        <f>SUM(F408:G409)</f>
        <v>1238000</v>
      </c>
      <c r="G410" s="190"/>
      <c r="H410" s="189">
        <f>SUM(H408:I409)</f>
        <v>2000000</v>
      </c>
      <c r="I410" s="190"/>
    </row>
    <row r="411" spans="1:9" s="18" customFormat="1" ht="16.5" thickTop="1" thickBot="1">
      <c r="A411" s="53" t="s">
        <v>8</v>
      </c>
      <c r="B411" s="54"/>
      <c r="C411" s="54"/>
      <c r="D411" s="54"/>
      <c r="E411" s="54"/>
      <c r="F411" s="81">
        <f>SUM(F407,F410)</f>
        <v>1238000</v>
      </c>
      <c r="G411" s="81"/>
      <c r="H411" s="81">
        <f>SUM(H407,H410)</f>
        <v>2000000</v>
      </c>
      <c r="I411" s="81"/>
    </row>
    <row r="412" spans="1:9" s="18" customFormat="1" ht="15.75" thickTop="1">
      <c r="A412" s="84" t="s">
        <v>9</v>
      </c>
      <c r="B412" s="85"/>
      <c r="C412" s="85"/>
      <c r="D412" s="85"/>
      <c r="E412" s="85"/>
      <c r="F412" s="82">
        <f>SUM(F404,F411)</f>
        <v>13876000</v>
      </c>
      <c r="G412" s="83"/>
      <c r="H412" s="82">
        <f>SUM(H404,H411)</f>
        <v>14372000</v>
      </c>
      <c r="I412" s="83"/>
    </row>
    <row r="413" spans="1:9" s="18" customFormat="1">
      <c r="A413" s="26"/>
      <c r="B413" s="26"/>
      <c r="C413" s="26"/>
      <c r="D413" s="26"/>
      <c r="E413" s="26"/>
      <c r="F413" s="16"/>
      <c r="G413" s="16"/>
      <c r="H413" s="16"/>
      <c r="I413" s="16"/>
    </row>
    <row r="414" spans="1:9" s="18" customFormat="1">
      <c r="A414" s="26"/>
      <c r="B414" s="26"/>
      <c r="C414" s="26"/>
      <c r="D414" s="26"/>
      <c r="E414" s="26"/>
      <c r="F414" s="16"/>
      <c r="G414" s="16"/>
      <c r="H414" s="16"/>
      <c r="I414" s="16"/>
    </row>
    <row r="415" spans="1:9">
      <c r="A415" s="88" t="s">
        <v>54</v>
      </c>
      <c r="B415" s="88"/>
      <c r="C415" s="88"/>
      <c r="D415" s="88"/>
      <c r="E415" s="88"/>
      <c r="F415" s="88"/>
      <c r="G415" s="88"/>
      <c r="H415" s="88"/>
      <c r="I415" s="88"/>
    </row>
    <row r="417" spans="1:9" ht="15" customHeight="1">
      <c r="A417" s="59" t="s">
        <v>0</v>
      </c>
      <c r="B417" s="59"/>
      <c r="C417" s="59"/>
      <c r="D417" s="59"/>
      <c r="E417" s="59"/>
      <c r="F417" s="89" t="s">
        <v>138</v>
      </c>
      <c r="G417" s="89"/>
      <c r="H417" s="89" t="s">
        <v>139</v>
      </c>
      <c r="I417" s="89"/>
    </row>
    <row r="418" spans="1:9" ht="14.25" customHeight="1">
      <c r="A418" s="60"/>
      <c r="B418" s="60"/>
      <c r="C418" s="60"/>
      <c r="D418" s="60"/>
      <c r="E418" s="60"/>
      <c r="F418" s="90"/>
      <c r="G418" s="90"/>
      <c r="H418" s="90"/>
      <c r="I418" s="90"/>
    </row>
    <row r="419" spans="1:9">
      <c r="A419" s="66" t="s">
        <v>31</v>
      </c>
      <c r="B419" s="66"/>
      <c r="C419" s="66"/>
      <c r="D419" s="66"/>
      <c r="E419" s="66"/>
      <c r="F419" s="186">
        <v>354000</v>
      </c>
      <c r="G419" s="186"/>
      <c r="H419" s="186">
        <v>354000</v>
      </c>
      <c r="I419" s="186"/>
    </row>
    <row r="420" spans="1:9" ht="15.75" thickBot="1">
      <c r="A420" s="191"/>
      <c r="B420" s="192"/>
      <c r="C420" s="192"/>
      <c r="D420" s="192"/>
      <c r="E420" s="193"/>
      <c r="F420" s="226"/>
      <c r="G420" s="63"/>
      <c r="H420" s="226"/>
      <c r="I420" s="63"/>
    </row>
    <row r="421" spans="1:9" ht="15.75" thickTop="1">
      <c r="A421" s="284" t="s">
        <v>9</v>
      </c>
      <c r="B421" s="285"/>
      <c r="C421" s="285"/>
      <c r="D421" s="285"/>
      <c r="E421" s="286"/>
      <c r="F421" s="216">
        <f>SUM(F419)</f>
        <v>354000</v>
      </c>
      <c r="G421" s="217"/>
      <c r="H421" s="216">
        <f>SUM(H419)</f>
        <v>354000</v>
      </c>
      <c r="I421" s="217"/>
    </row>
    <row r="423" spans="1:9" s="18" customFormat="1">
      <c r="A423" s="24"/>
      <c r="B423" s="24"/>
      <c r="C423" s="24"/>
      <c r="D423" s="24"/>
      <c r="E423" s="24"/>
    </row>
    <row r="424" spans="1:9" s="18" customFormat="1">
      <c r="A424" s="24"/>
      <c r="B424" s="24"/>
      <c r="C424" s="24"/>
      <c r="D424" s="24"/>
      <c r="E424" s="24"/>
    </row>
    <row r="425" spans="1:9" s="18" customFormat="1">
      <c r="A425" s="88" t="s">
        <v>164</v>
      </c>
      <c r="B425" s="88"/>
      <c r="C425" s="88"/>
      <c r="D425" s="88"/>
      <c r="E425" s="88"/>
      <c r="F425" s="88"/>
      <c r="G425" s="88"/>
      <c r="H425" s="88"/>
      <c r="I425" s="88"/>
    </row>
    <row r="426" spans="1:9" s="18" customFormat="1">
      <c r="A426" s="24"/>
      <c r="B426" s="24"/>
      <c r="C426" s="24"/>
      <c r="D426" s="24"/>
      <c r="E426" s="24"/>
    </row>
    <row r="427" spans="1:9" s="18" customFormat="1">
      <c r="A427" s="59" t="s">
        <v>0</v>
      </c>
      <c r="B427" s="59"/>
      <c r="C427" s="59"/>
      <c r="D427" s="59"/>
      <c r="E427" s="59"/>
      <c r="F427" s="89" t="s">
        <v>138</v>
      </c>
      <c r="G427" s="89"/>
      <c r="H427" s="89" t="s">
        <v>139</v>
      </c>
      <c r="I427" s="89"/>
    </row>
    <row r="428" spans="1:9" s="18" customFormat="1">
      <c r="A428" s="60"/>
      <c r="B428" s="60"/>
      <c r="C428" s="60"/>
      <c r="D428" s="60"/>
      <c r="E428" s="60"/>
      <c r="F428" s="90"/>
      <c r="G428" s="90"/>
      <c r="H428" s="90"/>
      <c r="I428" s="90"/>
    </row>
    <row r="429" spans="1:9" s="18" customFormat="1">
      <c r="A429" s="66" t="s">
        <v>165</v>
      </c>
      <c r="B429" s="66"/>
      <c r="C429" s="66"/>
      <c r="D429" s="66"/>
      <c r="E429" s="66"/>
      <c r="F429" s="186">
        <v>179000</v>
      </c>
      <c r="G429" s="186"/>
      <c r="H429" s="186">
        <v>0</v>
      </c>
      <c r="I429" s="186"/>
    </row>
    <row r="430" spans="1:9" s="18" customFormat="1" ht="15.75" thickBot="1">
      <c r="A430" s="191"/>
      <c r="B430" s="192"/>
      <c r="C430" s="192"/>
      <c r="D430" s="192"/>
      <c r="E430" s="193"/>
      <c r="F430" s="226"/>
      <c r="G430" s="63"/>
      <c r="H430" s="226"/>
      <c r="I430" s="63"/>
    </row>
    <row r="431" spans="1:9" s="18" customFormat="1" ht="15.75" thickTop="1">
      <c r="A431" s="284" t="s">
        <v>9</v>
      </c>
      <c r="B431" s="285"/>
      <c r="C431" s="285"/>
      <c r="D431" s="285"/>
      <c r="E431" s="286"/>
      <c r="F431" s="216">
        <f>SUM(F429)</f>
        <v>179000</v>
      </c>
      <c r="G431" s="217"/>
      <c r="H431" s="216">
        <f>SUM(H429)</f>
        <v>0</v>
      </c>
      <c r="I431" s="217"/>
    </row>
    <row r="432" spans="1:9" s="18" customFormat="1">
      <c r="A432" s="24"/>
      <c r="B432" s="24"/>
      <c r="C432" s="24"/>
      <c r="D432" s="24"/>
      <c r="E432" s="24"/>
    </row>
    <row r="433" spans="1:9" s="18" customFormat="1">
      <c r="A433" s="24"/>
      <c r="B433" s="24"/>
      <c r="C433" s="24"/>
      <c r="D433" s="24"/>
      <c r="E433" s="24"/>
    </row>
    <row r="434" spans="1:9" s="18" customFormat="1">
      <c r="A434" s="24"/>
      <c r="B434" s="24"/>
      <c r="C434" s="24"/>
      <c r="D434" s="24"/>
      <c r="E434" s="24"/>
    </row>
    <row r="436" spans="1:9">
      <c r="A436" s="88" t="s">
        <v>55</v>
      </c>
      <c r="B436" s="88"/>
      <c r="C436" s="88"/>
      <c r="D436" s="88"/>
      <c r="E436" s="88"/>
      <c r="F436" s="88"/>
      <c r="G436" s="88"/>
      <c r="H436" s="88"/>
      <c r="I436" s="88"/>
    </row>
    <row r="438" spans="1:9">
      <c r="A438" s="59" t="s">
        <v>0</v>
      </c>
      <c r="B438" s="59"/>
      <c r="C438" s="59"/>
      <c r="D438" s="59"/>
      <c r="E438" s="59"/>
      <c r="F438" s="89" t="s">
        <v>138</v>
      </c>
      <c r="G438" s="89"/>
      <c r="H438" s="89" t="s">
        <v>139</v>
      </c>
      <c r="I438" s="89"/>
    </row>
    <row r="439" spans="1:9">
      <c r="A439" s="60"/>
      <c r="B439" s="60"/>
      <c r="C439" s="60"/>
      <c r="D439" s="60"/>
      <c r="E439" s="60"/>
      <c r="F439" s="90"/>
      <c r="G439" s="90"/>
      <c r="H439" s="90"/>
      <c r="I439" s="90"/>
    </row>
    <row r="440" spans="1:9">
      <c r="A440" s="66" t="s">
        <v>31</v>
      </c>
      <c r="B440" s="66"/>
      <c r="C440" s="66"/>
      <c r="D440" s="66"/>
      <c r="E440" s="66"/>
      <c r="F440" s="186">
        <v>26000</v>
      </c>
      <c r="G440" s="186"/>
      <c r="H440" s="186">
        <v>26000</v>
      </c>
      <c r="I440" s="186"/>
    </row>
    <row r="441" spans="1:9" ht="15.75" thickBot="1">
      <c r="A441" s="191"/>
      <c r="B441" s="192"/>
      <c r="C441" s="192"/>
      <c r="D441" s="192"/>
      <c r="E441" s="193"/>
      <c r="F441" s="226"/>
      <c r="G441" s="63"/>
      <c r="H441" s="226"/>
      <c r="I441" s="63"/>
    </row>
    <row r="442" spans="1:9" ht="15.75" thickTop="1">
      <c r="A442" s="284" t="s">
        <v>9</v>
      </c>
      <c r="B442" s="285"/>
      <c r="C442" s="285"/>
      <c r="D442" s="285"/>
      <c r="E442" s="286"/>
      <c r="F442" s="216">
        <f>SUM(F440)</f>
        <v>26000</v>
      </c>
      <c r="G442" s="217"/>
      <c r="H442" s="216">
        <f>SUM(H440)</f>
        <v>26000</v>
      </c>
      <c r="I442" s="217"/>
    </row>
    <row r="444" spans="1:9" s="18" customFormat="1">
      <c r="A444" s="24"/>
      <c r="B444" s="24"/>
      <c r="C444" s="24"/>
      <c r="D444" s="24"/>
      <c r="E444" s="24"/>
    </row>
    <row r="445" spans="1:9">
      <c r="A445" s="22" t="s">
        <v>102</v>
      </c>
      <c r="B445" s="22"/>
      <c r="C445" s="22"/>
      <c r="D445" s="22"/>
      <c r="E445" s="22"/>
      <c r="F445" s="7"/>
    </row>
    <row r="447" spans="1:9">
      <c r="A447" s="59" t="s">
        <v>0</v>
      </c>
      <c r="B447" s="59"/>
      <c r="C447" s="59"/>
      <c r="D447" s="59"/>
      <c r="E447" s="59"/>
      <c r="F447" s="89" t="s">
        <v>138</v>
      </c>
      <c r="G447" s="89"/>
      <c r="H447" s="89" t="s">
        <v>139</v>
      </c>
      <c r="I447" s="89"/>
    </row>
    <row r="448" spans="1:9">
      <c r="A448" s="60"/>
      <c r="B448" s="60"/>
      <c r="C448" s="60"/>
      <c r="D448" s="60"/>
      <c r="E448" s="60"/>
      <c r="F448" s="90"/>
      <c r="G448" s="90"/>
      <c r="H448" s="90"/>
      <c r="I448" s="90"/>
    </row>
    <row r="449" spans="1:9">
      <c r="A449" s="121" t="s">
        <v>39</v>
      </c>
      <c r="B449" s="122"/>
      <c r="C449" s="122"/>
      <c r="D449" s="122"/>
      <c r="E449" s="123"/>
      <c r="F449" s="102">
        <v>1917000</v>
      </c>
      <c r="G449" s="103"/>
      <c r="H449" s="124">
        <v>1949000</v>
      </c>
      <c r="I449" s="125"/>
    </row>
    <row r="450" spans="1:9">
      <c r="A450" s="370" t="s">
        <v>186</v>
      </c>
      <c r="B450" s="371"/>
      <c r="C450" s="371"/>
      <c r="D450" s="371"/>
      <c r="E450" s="372"/>
      <c r="F450" s="102"/>
      <c r="G450" s="103"/>
      <c r="H450" s="124"/>
      <c r="I450" s="125"/>
    </row>
    <row r="451" spans="1:9">
      <c r="A451" s="121" t="s">
        <v>100</v>
      </c>
      <c r="B451" s="122"/>
      <c r="C451" s="122"/>
      <c r="D451" s="122"/>
      <c r="E451" s="123"/>
      <c r="F451" s="102">
        <v>112000</v>
      </c>
      <c r="G451" s="103"/>
      <c r="H451" s="124">
        <v>120000</v>
      </c>
      <c r="I451" s="125"/>
    </row>
    <row r="452" spans="1:9">
      <c r="A452" s="370" t="s">
        <v>91</v>
      </c>
      <c r="B452" s="371"/>
      <c r="C452" s="371"/>
      <c r="D452" s="371"/>
      <c r="E452" s="372"/>
      <c r="F452" s="102"/>
      <c r="G452" s="103"/>
      <c r="H452" s="124"/>
      <c r="I452" s="125"/>
    </row>
    <row r="453" spans="1:9" s="18" customFormat="1">
      <c r="A453" s="121" t="s">
        <v>41</v>
      </c>
      <c r="B453" s="122"/>
      <c r="C453" s="122"/>
      <c r="D453" s="122"/>
      <c r="E453" s="123"/>
      <c r="F453" s="124">
        <v>182000</v>
      </c>
      <c r="G453" s="125"/>
      <c r="H453" s="102">
        <v>0</v>
      </c>
      <c r="I453" s="103"/>
    </row>
    <row r="454" spans="1:9">
      <c r="A454" s="121" t="s">
        <v>103</v>
      </c>
      <c r="B454" s="122"/>
      <c r="C454" s="122"/>
      <c r="D454" s="122"/>
      <c r="E454" s="123"/>
      <c r="F454" s="102">
        <v>120000</v>
      </c>
      <c r="G454" s="103"/>
      <c r="H454" s="124">
        <v>120000</v>
      </c>
      <c r="I454" s="125"/>
    </row>
    <row r="455" spans="1:9" ht="15.75" thickBot="1">
      <c r="A455" s="375" t="s">
        <v>104</v>
      </c>
      <c r="B455" s="376"/>
      <c r="C455" s="376"/>
      <c r="D455" s="376"/>
      <c r="E455" s="377"/>
      <c r="F455" s="107"/>
      <c r="G455" s="108"/>
      <c r="H455" s="158"/>
      <c r="I455" s="159"/>
    </row>
    <row r="456" spans="1:9" ht="16.5" thickTop="1" thickBot="1">
      <c r="A456" s="337" t="s">
        <v>4</v>
      </c>
      <c r="B456" s="338"/>
      <c r="C456" s="338"/>
      <c r="D456" s="338"/>
      <c r="E456" s="339"/>
      <c r="F456" s="160">
        <f>SUM(F449:G455)</f>
        <v>2331000</v>
      </c>
      <c r="G456" s="161"/>
      <c r="H456" s="160">
        <f>SUM(H449:I455)</f>
        <v>2189000</v>
      </c>
      <c r="I456" s="161"/>
    </row>
    <row r="457" spans="1:9" ht="15.75" thickTop="1">
      <c r="A457" s="359" t="s">
        <v>20</v>
      </c>
      <c r="B457" s="360"/>
      <c r="C457" s="360"/>
      <c r="D457" s="360"/>
      <c r="E457" s="361"/>
      <c r="F457" s="126">
        <v>596000</v>
      </c>
      <c r="G457" s="127"/>
      <c r="H457" s="133">
        <v>559000</v>
      </c>
      <c r="I457" s="134"/>
    </row>
    <row r="458" spans="1:9" ht="15.75" thickBot="1">
      <c r="A458" s="473" t="s">
        <v>92</v>
      </c>
      <c r="B458" s="474"/>
      <c r="C458" s="474"/>
      <c r="D458" s="474"/>
      <c r="E458" s="475"/>
      <c r="F458" s="107">
        <v>26000</v>
      </c>
      <c r="G458" s="108"/>
      <c r="H458" s="158">
        <v>43000</v>
      </c>
      <c r="I458" s="159"/>
    </row>
    <row r="459" spans="1:9" ht="16.5" thickTop="1" thickBot="1">
      <c r="A459" s="378" t="s">
        <v>105</v>
      </c>
      <c r="B459" s="378"/>
      <c r="C459" s="378"/>
      <c r="D459" s="378"/>
      <c r="E459" s="378"/>
      <c r="F459" s="214">
        <f>SUM(F457:G458)</f>
        <v>622000</v>
      </c>
      <c r="G459" s="214"/>
      <c r="H459" s="214">
        <f>SUM(H457:I458)</f>
        <v>602000</v>
      </c>
      <c r="I459" s="214"/>
    </row>
    <row r="460" spans="1:9" ht="15.75" thickTop="1">
      <c r="A460" s="262" t="s">
        <v>27</v>
      </c>
      <c r="B460" s="262"/>
      <c r="C460" s="262"/>
      <c r="D460" s="262"/>
      <c r="E460" s="262"/>
      <c r="F460" s="222">
        <v>16000</v>
      </c>
      <c r="G460" s="222"/>
      <c r="H460" s="215">
        <v>16000</v>
      </c>
      <c r="I460" s="215"/>
    </row>
    <row r="461" spans="1:9">
      <c r="A461" s="152"/>
      <c r="B461" s="152"/>
      <c r="C461" s="152"/>
      <c r="D461" s="152"/>
      <c r="E461" s="152"/>
      <c r="F461" s="153"/>
      <c r="G461" s="153"/>
      <c r="H461" s="93"/>
      <c r="I461" s="93"/>
    </row>
    <row r="462" spans="1:9">
      <c r="A462" s="152" t="s">
        <v>28</v>
      </c>
      <c r="B462" s="152"/>
      <c r="C462" s="152"/>
      <c r="D462" s="152"/>
      <c r="E462" s="152"/>
      <c r="F462" s="153">
        <v>32000</v>
      </c>
      <c r="G462" s="153"/>
      <c r="H462" s="93">
        <v>270000</v>
      </c>
      <c r="I462" s="93"/>
    </row>
    <row r="463" spans="1:9">
      <c r="A463" s="316" t="s">
        <v>197</v>
      </c>
      <c r="B463" s="152"/>
      <c r="C463" s="152"/>
      <c r="D463" s="152"/>
      <c r="E463" s="152"/>
      <c r="F463" s="153"/>
      <c r="G463" s="153"/>
      <c r="H463" s="93"/>
      <c r="I463" s="93"/>
    </row>
    <row r="464" spans="1:9">
      <c r="A464" s="152" t="s">
        <v>29</v>
      </c>
      <c r="B464" s="152"/>
      <c r="C464" s="152"/>
      <c r="D464" s="152"/>
      <c r="E464" s="152"/>
      <c r="F464" s="153">
        <v>39000</v>
      </c>
      <c r="G464" s="153"/>
      <c r="H464" s="93">
        <v>40000</v>
      </c>
      <c r="I464" s="93"/>
    </row>
    <row r="465" spans="1:9">
      <c r="A465" s="152"/>
      <c r="B465" s="152"/>
      <c r="C465" s="152"/>
      <c r="D465" s="152"/>
      <c r="E465" s="152"/>
      <c r="F465" s="153"/>
      <c r="G465" s="153"/>
      <c r="H465" s="93"/>
      <c r="I465" s="93"/>
    </row>
    <row r="466" spans="1:9" s="18" customFormat="1">
      <c r="A466" s="152" t="s">
        <v>14</v>
      </c>
      <c r="B466" s="152"/>
      <c r="C466" s="152"/>
      <c r="D466" s="152"/>
      <c r="E466" s="152"/>
      <c r="F466" s="153">
        <v>26000</v>
      </c>
      <c r="G466" s="153"/>
      <c r="H466" s="93">
        <v>26000</v>
      </c>
      <c r="I466" s="93"/>
    </row>
    <row r="467" spans="1:9" s="18" customFormat="1">
      <c r="A467" s="152"/>
      <c r="B467" s="152"/>
      <c r="C467" s="152"/>
      <c r="D467" s="152"/>
      <c r="E467" s="152"/>
      <c r="F467" s="153"/>
      <c r="G467" s="153"/>
      <c r="H467" s="93"/>
      <c r="I467" s="93"/>
    </row>
    <row r="468" spans="1:9">
      <c r="A468" s="152" t="s">
        <v>30</v>
      </c>
      <c r="B468" s="152"/>
      <c r="C468" s="152"/>
      <c r="D468" s="152"/>
      <c r="E468" s="152"/>
      <c r="F468" s="153">
        <v>190000</v>
      </c>
      <c r="G468" s="153"/>
      <c r="H468" s="93">
        <v>190000</v>
      </c>
      <c r="I468" s="93"/>
    </row>
    <row r="469" spans="1:9">
      <c r="A469" s="152"/>
      <c r="B469" s="152"/>
      <c r="C469" s="152"/>
      <c r="D469" s="152"/>
      <c r="E469" s="152"/>
      <c r="F469" s="153"/>
      <c r="G469" s="153"/>
      <c r="H469" s="93"/>
      <c r="I469" s="93"/>
    </row>
    <row r="470" spans="1:9" s="18" customFormat="1">
      <c r="A470" s="152" t="s">
        <v>160</v>
      </c>
      <c r="B470" s="152"/>
      <c r="C470" s="152"/>
      <c r="D470" s="152"/>
      <c r="E470" s="152"/>
      <c r="F470" s="153">
        <v>3000</v>
      </c>
      <c r="G470" s="153"/>
      <c r="H470" s="93">
        <v>5000</v>
      </c>
      <c r="I470" s="93"/>
    </row>
    <row r="471" spans="1:9" s="18" customFormat="1">
      <c r="A471" s="152"/>
      <c r="B471" s="152"/>
      <c r="C471" s="152"/>
      <c r="D471" s="152"/>
      <c r="E471" s="152"/>
      <c r="F471" s="153"/>
      <c r="G471" s="153"/>
      <c r="H471" s="93"/>
      <c r="I471" s="93"/>
    </row>
    <row r="472" spans="1:9">
      <c r="A472" s="152" t="s">
        <v>32</v>
      </c>
      <c r="B472" s="152"/>
      <c r="C472" s="152"/>
      <c r="D472" s="152"/>
      <c r="E472" s="152"/>
      <c r="F472" s="153">
        <v>12000</v>
      </c>
      <c r="G472" s="153"/>
      <c r="H472" s="93">
        <v>12000</v>
      </c>
      <c r="I472" s="93"/>
    </row>
    <row r="473" spans="1:9">
      <c r="A473" s="152"/>
      <c r="B473" s="152"/>
      <c r="C473" s="152"/>
      <c r="D473" s="152"/>
      <c r="E473" s="152"/>
      <c r="F473" s="153"/>
      <c r="G473" s="153"/>
      <c r="H473" s="93"/>
      <c r="I473" s="93"/>
    </row>
    <row r="474" spans="1:9">
      <c r="A474" s="152" t="s">
        <v>87</v>
      </c>
      <c r="B474" s="152"/>
      <c r="C474" s="152"/>
      <c r="D474" s="152"/>
      <c r="E474" s="152"/>
      <c r="F474" s="153">
        <v>69000</v>
      </c>
      <c r="G474" s="153"/>
      <c r="H474" s="93">
        <v>69000</v>
      </c>
      <c r="I474" s="93"/>
    </row>
    <row r="475" spans="1:9">
      <c r="A475" s="152"/>
      <c r="B475" s="152"/>
      <c r="C475" s="152"/>
      <c r="D475" s="152"/>
      <c r="E475" s="152"/>
      <c r="F475" s="153"/>
      <c r="G475" s="153"/>
      <c r="H475" s="93"/>
      <c r="I475" s="93"/>
    </row>
    <row r="476" spans="1:9">
      <c r="A476" s="152" t="s">
        <v>33</v>
      </c>
      <c r="B476" s="152"/>
      <c r="C476" s="152"/>
      <c r="D476" s="152"/>
      <c r="E476" s="152"/>
      <c r="F476" s="153">
        <v>74000</v>
      </c>
      <c r="G476" s="153"/>
      <c r="H476" s="93">
        <v>152000</v>
      </c>
      <c r="I476" s="93"/>
    </row>
    <row r="477" spans="1:9">
      <c r="A477" s="152"/>
      <c r="B477" s="152"/>
      <c r="C477" s="152"/>
      <c r="D477" s="152"/>
      <c r="E477" s="152"/>
      <c r="F477" s="153"/>
      <c r="G477" s="153"/>
      <c r="H477" s="93"/>
      <c r="I477" s="93"/>
    </row>
    <row r="478" spans="1:9">
      <c r="A478" s="152" t="s">
        <v>35</v>
      </c>
      <c r="B478" s="152"/>
      <c r="C478" s="152"/>
      <c r="D478" s="152"/>
      <c r="E478" s="152"/>
      <c r="F478" s="153">
        <v>4000</v>
      </c>
      <c r="G478" s="153"/>
      <c r="H478" s="93">
        <v>4000</v>
      </c>
      <c r="I478" s="93"/>
    </row>
    <row r="479" spans="1:9" ht="15.75" thickBot="1">
      <c r="A479" s="155"/>
      <c r="B479" s="155"/>
      <c r="C479" s="155"/>
      <c r="D479" s="155"/>
      <c r="E479" s="155"/>
      <c r="F479" s="209"/>
      <c r="G479" s="209"/>
      <c r="H479" s="210"/>
      <c r="I479" s="210"/>
    </row>
    <row r="480" spans="1:9" ht="16.5" thickTop="1" thickBot="1">
      <c r="A480" s="156" t="s">
        <v>95</v>
      </c>
      <c r="B480" s="156"/>
      <c r="C480" s="156"/>
      <c r="D480" s="156"/>
      <c r="E480" s="156"/>
      <c r="F480" s="199">
        <f>SUM(F460:G479)</f>
        <v>465000</v>
      </c>
      <c r="G480" s="199"/>
      <c r="H480" s="199">
        <f>SUM(H460:I479)</f>
        <v>784000</v>
      </c>
      <c r="I480" s="199"/>
    </row>
    <row r="481" spans="1:9" ht="15.75" thickTop="1">
      <c r="A481" s="211" t="s">
        <v>7</v>
      </c>
      <c r="B481" s="212"/>
      <c r="C481" s="212"/>
      <c r="D481" s="212"/>
      <c r="E481" s="213"/>
      <c r="F481" s="207">
        <f>SUM(F480,F459,F456)</f>
        <v>3418000</v>
      </c>
      <c r="G481" s="208"/>
      <c r="H481" s="207">
        <f>SUM(H480,H459,H456)</f>
        <v>3575000</v>
      </c>
      <c r="I481" s="208"/>
    </row>
    <row r="482" spans="1:9">
      <c r="A482" s="23"/>
      <c r="B482" s="23"/>
      <c r="C482" s="23"/>
      <c r="D482" s="23"/>
      <c r="E482" s="23"/>
      <c r="F482" s="10"/>
      <c r="G482" s="10"/>
      <c r="H482" s="9"/>
      <c r="I482" s="9"/>
    </row>
    <row r="483" spans="1:9">
      <c r="A483" s="23" t="s">
        <v>106</v>
      </c>
      <c r="B483" s="23"/>
      <c r="C483" s="23"/>
      <c r="D483" s="23"/>
      <c r="E483" s="23"/>
      <c r="F483" s="10"/>
      <c r="G483" s="10"/>
      <c r="H483" s="9"/>
      <c r="I483" s="9"/>
    </row>
    <row r="484" spans="1:9">
      <c r="A484" s="23"/>
      <c r="B484" s="23"/>
      <c r="C484" s="23"/>
      <c r="D484" s="23"/>
      <c r="E484" s="23"/>
      <c r="F484" s="10"/>
      <c r="G484" s="10"/>
      <c r="H484" s="9"/>
      <c r="I484" s="9"/>
    </row>
    <row r="485" spans="1:9">
      <c r="A485" s="59" t="s">
        <v>0</v>
      </c>
      <c r="B485" s="59"/>
      <c r="C485" s="59"/>
      <c r="D485" s="59"/>
      <c r="E485" s="59"/>
      <c r="F485" s="89" t="s">
        <v>138</v>
      </c>
      <c r="G485" s="89"/>
      <c r="H485" s="89" t="s">
        <v>139</v>
      </c>
      <c r="I485" s="89"/>
    </row>
    <row r="486" spans="1:9">
      <c r="A486" s="60"/>
      <c r="B486" s="60"/>
      <c r="C486" s="60"/>
      <c r="D486" s="60"/>
      <c r="E486" s="60"/>
      <c r="F486" s="90"/>
      <c r="G486" s="90"/>
      <c r="H486" s="90"/>
      <c r="I486" s="90"/>
    </row>
    <row r="487" spans="1:9">
      <c r="A487" s="152" t="s">
        <v>30</v>
      </c>
      <c r="B487" s="152"/>
      <c r="C487" s="152"/>
      <c r="D487" s="152"/>
      <c r="E487" s="152"/>
      <c r="F487" s="153">
        <v>58000</v>
      </c>
      <c r="G487" s="153"/>
      <c r="H487" s="154">
        <v>58000</v>
      </c>
      <c r="I487" s="154"/>
    </row>
    <row r="488" spans="1:9">
      <c r="A488" s="152"/>
      <c r="B488" s="152"/>
      <c r="C488" s="152"/>
      <c r="D488" s="152"/>
      <c r="E488" s="152"/>
      <c r="F488" s="153"/>
      <c r="G488" s="153"/>
      <c r="H488" s="154"/>
      <c r="I488" s="154"/>
    </row>
    <row r="489" spans="1:9">
      <c r="A489" s="152" t="s">
        <v>33</v>
      </c>
      <c r="B489" s="152"/>
      <c r="C489" s="152"/>
      <c r="D489" s="152"/>
      <c r="E489" s="152"/>
      <c r="F489" s="153">
        <v>16000</v>
      </c>
      <c r="G489" s="153"/>
      <c r="H489" s="154">
        <v>16000</v>
      </c>
      <c r="I489" s="154"/>
    </row>
    <row r="490" spans="1:9" ht="15.75" thickBot="1">
      <c r="A490" s="151"/>
      <c r="B490" s="151"/>
      <c r="C490" s="151"/>
      <c r="D490" s="151"/>
      <c r="E490" s="151"/>
      <c r="F490" s="150"/>
      <c r="G490" s="150"/>
      <c r="H490" s="150"/>
      <c r="I490" s="150"/>
    </row>
    <row r="491" spans="1:9" ht="16.5" thickTop="1" thickBot="1">
      <c r="A491" s="156" t="s">
        <v>107</v>
      </c>
      <c r="B491" s="156"/>
      <c r="C491" s="156"/>
      <c r="D491" s="156"/>
      <c r="E491" s="156"/>
      <c r="F491" s="199">
        <f>SUM(F487:G490)</f>
        <v>74000</v>
      </c>
      <c r="G491" s="199"/>
      <c r="H491" s="199">
        <f>SUM(H487:I490)</f>
        <v>74000</v>
      </c>
      <c r="I491" s="199"/>
    </row>
    <row r="492" spans="1:9" ht="15.75" thickTop="1">
      <c r="A492" s="68" t="s">
        <v>7</v>
      </c>
      <c r="B492" s="68"/>
      <c r="C492" s="68"/>
      <c r="D492" s="68"/>
      <c r="E492" s="68"/>
      <c r="F492" s="69">
        <f>SUM(F491)</f>
        <v>74000</v>
      </c>
      <c r="G492" s="69"/>
      <c r="H492" s="69">
        <f>SUM(H491)</f>
        <v>74000</v>
      </c>
      <c r="I492" s="69"/>
    </row>
    <row r="493" spans="1:9" s="14" customFormat="1">
      <c r="A493" s="23"/>
      <c r="B493" s="23"/>
      <c r="C493" s="23"/>
      <c r="D493" s="23"/>
      <c r="E493" s="23"/>
      <c r="F493" s="11"/>
      <c r="G493" s="11"/>
      <c r="H493" s="17"/>
      <c r="I493" s="17"/>
    </row>
    <row r="494" spans="1:9">
      <c r="A494" s="88" t="s">
        <v>56</v>
      </c>
      <c r="B494" s="88"/>
      <c r="C494" s="88"/>
      <c r="D494" s="88"/>
      <c r="E494" s="88"/>
      <c r="F494" s="88"/>
      <c r="G494" s="88"/>
      <c r="H494" s="88"/>
      <c r="I494" s="88"/>
    </row>
    <row r="496" spans="1:9" ht="15" customHeight="1">
      <c r="A496" s="59" t="s">
        <v>0</v>
      </c>
      <c r="B496" s="59"/>
      <c r="C496" s="59"/>
      <c r="D496" s="59"/>
      <c r="E496" s="59"/>
      <c r="F496" s="89" t="s">
        <v>138</v>
      </c>
      <c r="G496" s="89"/>
      <c r="H496" s="89" t="s">
        <v>139</v>
      </c>
      <c r="I496" s="89"/>
    </row>
    <row r="497" spans="1:9">
      <c r="A497" s="60"/>
      <c r="B497" s="60"/>
      <c r="C497" s="60"/>
      <c r="D497" s="60"/>
      <c r="E497" s="60"/>
      <c r="F497" s="90"/>
      <c r="G497" s="90"/>
      <c r="H497" s="90"/>
      <c r="I497" s="90"/>
    </row>
    <row r="498" spans="1:9">
      <c r="A498" s="231" t="s">
        <v>86</v>
      </c>
      <c r="B498" s="232"/>
      <c r="C498" s="232"/>
      <c r="D498" s="232"/>
      <c r="E498" s="233"/>
      <c r="F498" s="148">
        <v>0</v>
      </c>
      <c r="G498" s="149"/>
      <c r="H498" s="148">
        <v>0</v>
      </c>
      <c r="I498" s="149"/>
    </row>
    <row r="499" spans="1:9">
      <c r="A499" s="312"/>
      <c r="B499" s="313"/>
      <c r="C499" s="313"/>
      <c r="D499" s="313"/>
      <c r="E499" s="314"/>
      <c r="F499" s="305"/>
      <c r="G499" s="306"/>
      <c r="H499" s="148"/>
      <c r="I499" s="149"/>
    </row>
    <row r="500" spans="1:9">
      <c r="A500" s="145" t="s">
        <v>57</v>
      </c>
      <c r="B500" s="146"/>
      <c r="C500" s="146"/>
      <c r="D500" s="146"/>
      <c r="E500" s="147"/>
      <c r="F500" s="195">
        <v>0</v>
      </c>
      <c r="G500" s="196"/>
      <c r="H500" s="135">
        <v>0</v>
      </c>
      <c r="I500" s="136"/>
    </row>
    <row r="501" spans="1:9" ht="15.75" thickBot="1">
      <c r="A501" s="141" t="s">
        <v>58</v>
      </c>
      <c r="B501" s="142"/>
      <c r="C501" s="142"/>
      <c r="D501" s="142"/>
      <c r="E501" s="143"/>
      <c r="F501" s="476"/>
      <c r="G501" s="477"/>
      <c r="H501" s="379"/>
      <c r="I501" s="380"/>
    </row>
    <row r="502" spans="1:9" ht="16.5" thickTop="1" thickBot="1">
      <c r="A502" s="48" t="s">
        <v>4</v>
      </c>
      <c r="B502" s="49"/>
      <c r="C502" s="49"/>
      <c r="D502" s="49"/>
      <c r="E502" s="49"/>
      <c r="F502" s="57">
        <f>SUM(F498:G501)</f>
        <v>0</v>
      </c>
      <c r="G502" s="57"/>
      <c r="H502" s="57">
        <f>SUM(H498:I501)</f>
        <v>0</v>
      </c>
      <c r="I502" s="57"/>
    </row>
    <row r="503" spans="1:9" ht="16.5" thickTop="1" thickBot="1">
      <c r="A503" s="315" t="s">
        <v>20</v>
      </c>
      <c r="B503" s="315"/>
      <c r="C503" s="315"/>
      <c r="D503" s="315"/>
      <c r="E503" s="315"/>
      <c r="F503" s="144"/>
      <c r="G503" s="144"/>
      <c r="H503" s="307"/>
      <c r="I503" s="307"/>
    </row>
    <row r="504" spans="1:9" ht="15.75" thickTop="1">
      <c r="A504" s="76" t="s">
        <v>27</v>
      </c>
      <c r="B504" s="77"/>
      <c r="C504" s="77"/>
      <c r="D504" s="77"/>
      <c r="E504" s="78"/>
      <c r="F504" s="79">
        <v>17000</v>
      </c>
      <c r="G504" s="80"/>
      <c r="H504" s="126">
        <v>30000</v>
      </c>
      <c r="I504" s="127"/>
    </row>
    <row r="505" spans="1:9">
      <c r="A505" s="179"/>
      <c r="B505" s="180"/>
      <c r="C505" s="180"/>
      <c r="D505" s="180"/>
      <c r="E505" s="181"/>
      <c r="F505" s="310"/>
      <c r="G505" s="311"/>
      <c r="H505" s="102"/>
      <c r="I505" s="103"/>
    </row>
    <row r="506" spans="1:9">
      <c r="A506" s="61" t="s">
        <v>28</v>
      </c>
      <c r="B506" s="91"/>
      <c r="C506" s="91"/>
      <c r="D506" s="91"/>
      <c r="E506" s="92"/>
      <c r="F506" s="93">
        <v>272000</v>
      </c>
      <c r="G506" s="93"/>
      <c r="H506" s="154">
        <v>394000</v>
      </c>
      <c r="I506" s="154"/>
    </row>
    <row r="507" spans="1:9">
      <c r="A507" s="246"/>
      <c r="B507" s="247"/>
      <c r="C507" s="247"/>
      <c r="D507" s="247"/>
      <c r="E507" s="247"/>
      <c r="F507" s="56"/>
      <c r="G507" s="56"/>
      <c r="H507" s="218"/>
      <c r="I507" s="218"/>
    </row>
    <row r="508" spans="1:9">
      <c r="A508" s="61" t="s">
        <v>29</v>
      </c>
      <c r="B508" s="91"/>
      <c r="C508" s="91"/>
      <c r="D508" s="91"/>
      <c r="E508" s="91"/>
      <c r="F508" s="93">
        <v>73000</v>
      </c>
      <c r="G508" s="93"/>
      <c r="H508" s="154">
        <v>75000</v>
      </c>
      <c r="I508" s="154"/>
    </row>
    <row r="509" spans="1:9">
      <c r="A509" s="246"/>
      <c r="B509" s="247"/>
      <c r="C509" s="247"/>
      <c r="D509" s="247"/>
      <c r="E509" s="247"/>
      <c r="F509" s="56"/>
      <c r="G509" s="56"/>
      <c r="H509" s="218"/>
      <c r="I509" s="218"/>
    </row>
    <row r="510" spans="1:9">
      <c r="A510" s="61" t="s">
        <v>14</v>
      </c>
      <c r="B510" s="91"/>
      <c r="C510" s="91"/>
      <c r="D510" s="91"/>
      <c r="E510" s="91"/>
      <c r="F510" s="93">
        <v>46000</v>
      </c>
      <c r="G510" s="93"/>
      <c r="H510" s="154">
        <v>48000</v>
      </c>
      <c r="I510" s="154"/>
    </row>
    <row r="511" spans="1:9">
      <c r="A511" s="246"/>
      <c r="B511" s="247"/>
      <c r="C511" s="247"/>
      <c r="D511" s="247"/>
      <c r="E511" s="247"/>
      <c r="F511" s="56"/>
      <c r="G511" s="56"/>
      <c r="H511" s="218"/>
      <c r="I511" s="218"/>
    </row>
    <row r="512" spans="1:9">
      <c r="A512" s="66" t="s">
        <v>30</v>
      </c>
      <c r="B512" s="66"/>
      <c r="C512" s="66"/>
      <c r="D512" s="66"/>
      <c r="E512" s="66"/>
      <c r="F512" s="93">
        <v>978000</v>
      </c>
      <c r="G512" s="93"/>
      <c r="H512" s="154">
        <v>980000</v>
      </c>
      <c r="I512" s="154"/>
    </row>
    <row r="513" spans="1:9">
      <c r="A513" s="61"/>
      <c r="B513" s="91"/>
      <c r="C513" s="91"/>
      <c r="D513" s="91"/>
      <c r="E513" s="91"/>
      <c r="F513" s="93"/>
      <c r="G513" s="93"/>
      <c r="H513" s="154"/>
      <c r="I513" s="154"/>
    </row>
    <row r="514" spans="1:9">
      <c r="A514" s="164" t="s">
        <v>43</v>
      </c>
      <c r="B514" s="165"/>
      <c r="C514" s="165"/>
      <c r="D514" s="165"/>
      <c r="E514" s="166"/>
      <c r="F514" s="102">
        <v>0</v>
      </c>
      <c r="G514" s="103"/>
      <c r="H514" s="102">
        <v>0</v>
      </c>
      <c r="I514" s="103"/>
    </row>
    <row r="515" spans="1:9">
      <c r="A515" s="179"/>
      <c r="B515" s="180"/>
      <c r="C515" s="180"/>
      <c r="D515" s="180"/>
      <c r="E515" s="181"/>
      <c r="F515" s="182"/>
      <c r="G515" s="183"/>
      <c r="H515" s="102"/>
      <c r="I515" s="103"/>
    </row>
    <row r="516" spans="1:9">
      <c r="A516" s="164" t="s">
        <v>19</v>
      </c>
      <c r="B516" s="165"/>
      <c r="C516" s="165"/>
      <c r="D516" s="165"/>
      <c r="E516" s="166"/>
      <c r="F516" s="102">
        <v>0</v>
      </c>
      <c r="G516" s="103"/>
      <c r="H516" s="102">
        <v>0</v>
      </c>
      <c r="I516" s="103"/>
    </row>
    <row r="517" spans="1:9">
      <c r="A517" s="179"/>
      <c r="B517" s="180"/>
      <c r="C517" s="180"/>
      <c r="D517" s="180"/>
      <c r="E517" s="181"/>
      <c r="F517" s="182"/>
      <c r="G517" s="183"/>
      <c r="H517" s="102"/>
      <c r="I517" s="103"/>
    </row>
    <row r="518" spans="1:9">
      <c r="A518" s="164" t="s">
        <v>31</v>
      </c>
      <c r="B518" s="165"/>
      <c r="C518" s="165"/>
      <c r="D518" s="165"/>
      <c r="E518" s="166"/>
      <c r="F518" s="102">
        <v>313000</v>
      </c>
      <c r="G518" s="103"/>
      <c r="H518" s="154">
        <v>300000</v>
      </c>
      <c r="I518" s="154"/>
    </row>
    <row r="519" spans="1:9">
      <c r="A519" s="317"/>
      <c r="B519" s="317"/>
      <c r="C519" s="317"/>
      <c r="D519" s="317"/>
      <c r="E519" s="317"/>
      <c r="F519" s="318"/>
      <c r="G519" s="318"/>
      <c r="H519" s="154"/>
      <c r="I519" s="154"/>
    </row>
    <row r="520" spans="1:9">
      <c r="A520" s="139" t="s">
        <v>44</v>
      </c>
      <c r="B520" s="140"/>
      <c r="C520" s="140"/>
      <c r="D520" s="140"/>
      <c r="E520" s="140"/>
      <c r="F520" s="56">
        <v>428000</v>
      </c>
      <c r="G520" s="56"/>
      <c r="H520" s="218">
        <v>315000</v>
      </c>
      <c r="I520" s="218"/>
    </row>
    <row r="521" spans="1:9">
      <c r="A521" s="66"/>
      <c r="B521" s="66"/>
      <c r="C521" s="66"/>
      <c r="D521" s="66"/>
      <c r="E521" s="66"/>
      <c r="F521" s="93"/>
      <c r="G521" s="93"/>
      <c r="H521" s="154"/>
      <c r="I521" s="154"/>
    </row>
    <row r="522" spans="1:9">
      <c r="A522" s="137" t="s">
        <v>97</v>
      </c>
      <c r="B522" s="138"/>
      <c r="C522" s="138"/>
      <c r="D522" s="138"/>
      <c r="E522" s="138"/>
      <c r="F522" s="56">
        <v>94000</v>
      </c>
      <c r="G522" s="56"/>
      <c r="H522" s="218">
        <v>80000</v>
      </c>
      <c r="I522" s="218"/>
    </row>
    <row r="523" spans="1:9">
      <c r="A523" s="61"/>
      <c r="B523" s="91"/>
      <c r="C523" s="91"/>
      <c r="D523" s="91"/>
      <c r="E523" s="91"/>
      <c r="F523" s="93"/>
      <c r="G523" s="93"/>
      <c r="H523" s="154"/>
      <c r="I523" s="154"/>
    </row>
    <row r="524" spans="1:9">
      <c r="A524" s="137" t="s">
        <v>33</v>
      </c>
      <c r="B524" s="138"/>
      <c r="C524" s="138"/>
      <c r="D524" s="138"/>
      <c r="E524" s="138"/>
      <c r="F524" s="102">
        <v>567000</v>
      </c>
      <c r="G524" s="103"/>
      <c r="H524" s="102">
        <v>745000</v>
      </c>
      <c r="I524" s="103"/>
    </row>
    <row r="525" spans="1:9">
      <c r="A525" s="179"/>
      <c r="B525" s="180"/>
      <c r="C525" s="180"/>
      <c r="D525" s="180"/>
      <c r="E525" s="181"/>
      <c r="F525" s="182"/>
      <c r="G525" s="183"/>
      <c r="H525" s="102"/>
      <c r="I525" s="103"/>
    </row>
    <row r="526" spans="1:9">
      <c r="A526" s="66" t="s">
        <v>35</v>
      </c>
      <c r="B526" s="66"/>
      <c r="C526" s="66"/>
      <c r="D526" s="66"/>
      <c r="E526" s="66"/>
      <c r="F526" s="93">
        <v>720000</v>
      </c>
      <c r="G526" s="93"/>
      <c r="H526" s="154">
        <v>536000</v>
      </c>
      <c r="I526" s="154"/>
    </row>
    <row r="527" spans="1:9" ht="15.75" thickBot="1">
      <c r="A527" s="66"/>
      <c r="B527" s="66"/>
      <c r="C527" s="66"/>
      <c r="D527" s="66"/>
      <c r="E527" s="66"/>
      <c r="F527" s="93"/>
      <c r="G527" s="93"/>
      <c r="H527" s="154"/>
      <c r="I527" s="154"/>
    </row>
    <row r="528" spans="1:9" ht="16.5" thickTop="1" thickBot="1">
      <c r="A528" s="48" t="s">
        <v>6</v>
      </c>
      <c r="B528" s="49"/>
      <c r="C528" s="49"/>
      <c r="D528" s="49"/>
      <c r="E528" s="49"/>
      <c r="F528" s="57">
        <f>SUM(F504:G527)</f>
        <v>3508000</v>
      </c>
      <c r="G528" s="58"/>
      <c r="H528" s="57">
        <f>SUM(H504:I527)</f>
        <v>3503000</v>
      </c>
      <c r="I528" s="58"/>
    </row>
    <row r="529" spans="1:9" ht="16.5" thickTop="1" thickBot="1">
      <c r="A529" s="48" t="s">
        <v>7</v>
      </c>
      <c r="B529" s="49"/>
      <c r="C529" s="49"/>
      <c r="D529" s="49"/>
      <c r="E529" s="49"/>
      <c r="F529" s="57">
        <f>SUM(F502+F503+F528)</f>
        <v>3508000</v>
      </c>
      <c r="G529" s="58"/>
      <c r="H529" s="57">
        <f>SUM(H502+H503+H528)</f>
        <v>3503000</v>
      </c>
      <c r="I529" s="58"/>
    </row>
    <row r="530" spans="1:9" ht="15.75" thickTop="1">
      <c r="A530" s="76" t="s">
        <v>79</v>
      </c>
      <c r="B530" s="77"/>
      <c r="C530" s="77"/>
      <c r="D530" s="77"/>
      <c r="E530" s="78"/>
      <c r="F530" s="292">
        <v>0</v>
      </c>
      <c r="G530" s="293"/>
      <c r="H530" s="86">
        <v>0</v>
      </c>
      <c r="I530" s="87"/>
    </row>
    <row r="531" spans="1:9">
      <c r="A531" s="179"/>
      <c r="B531" s="180"/>
      <c r="C531" s="180"/>
      <c r="D531" s="180"/>
      <c r="E531" s="181"/>
      <c r="F531" s="167"/>
      <c r="G531" s="168"/>
      <c r="H531" s="290"/>
      <c r="I531" s="291"/>
    </row>
    <row r="532" spans="1:9">
      <c r="A532" s="164" t="s">
        <v>88</v>
      </c>
      <c r="B532" s="165"/>
      <c r="C532" s="165"/>
      <c r="D532" s="165"/>
      <c r="E532" s="166"/>
      <c r="F532" s="290">
        <v>180000</v>
      </c>
      <c r="G532" s="291"/>
      <c r="H532" s="290">
        <v>0</v>
      </c>
      <c r="I532" s="291"/>
    </row>
    <row r="533" spans="1:9">
      <c r="A533" s="179"/>
      <c r="B533" s="180"/>
      <c r="C533" s="180"/>
      <c r="D533" s="180"/>
      <c r="E533" s="181"/>
      <c r="F533" s="167"/>
      <c r="G533" s="168"/>
      <c r="H533" s="290"/>
      <c r="I533" s="291"/>
    </row>
    <row r="534" spans="1:9" ht="15.75" thickBot="1">
      <c r="A534" s="164" t="s">
        <v>63</v>
      </c>
      <c r="B534" s="165"/>
      <c r="C534" s="165"/>
      <c r="D534" s="165"/>
      <c r="E534" s="166"/>
      <c r="F534" s="290">
        <v>49000</v>
      </c>
      <c r="G534" s="291"/>
      <c r="H534" s="290">
        <v>0</v>
      </c>
      <c r="I534" s="291"/>
    </row>
    <row r="535" spans="1:9" ht="16.5" thickTop="1" thickBot="1">
      <c r="A535" s="39" t="s">
        <v>64</v>
      </c>
      <c r="B535" s="40"/>
      <c r="C535" s="40"/>
      <c r="D535" s="40"/>
      <c r="E535" s="41"/>
      <c r="F535" s="51">
        <f>SUM(F530:G534)</f>
        <v>229000</v>
      </c>
      <c r="G535" s="52"/>
      <c r="H535" s="51">
        <f>SUM(H530:I534)</f>
        <v>0</v>
      </c>
      <c r="I535" s="52"/>
    </row>
    <row r="536" spans="1:9" ht="15.75" thickTop="1">
      <c r="A536" s="139" t="s">
        <v>62</v>
      </c>
      <c r="B536" s="140"/>
      <c r="C536" s="140"/>
      <c r="D536" s="140"/>
      <c r="E536" s="138"/>
      <c r="F536" s="353">
        <v>0</v>
      </c>
      <c r="G536" s="354"/>
      <c r="H536" s="353">
        <v>0</v>
      </c>
      <c r="I536" s="354"/>
    </row>
    <row r="537" spans="1:9">
      <c r="A537" s="97"/>
      <c r="B537" s="98"/>
      <c r="C537" s="98"/>
      <c r="D537" s="98"/>
      <c r="E537" s="98"/>
      <c r="F537" s="202"/>
      <c r="G537" s="203"/>
      <c r="H537" s="67"/>
      <c r="I537" s="98"/>
    </row>
    <row r="538" spans="1:9" ht="15.75" thickBot="1">
      <c r="A538" s="66" t="s">
        <v>65</v>
      </c>
      <c r="B538" s="300"/>
      <c r="C538" s="300"/>
      <c r="D538" s="300"/>
      <c r="E538" s="300"/>
      <c r="F538" s="67">
        <v>0</v>
      </c>
      <c r="G538" s="98"/>
      <c r="H538" s="67">
        <v>0</v>
      </c>
      <c r="I538" s="98"/>
    </row>
    <row r="539" spans="1:9" ht="16.5" thickTop="1" thickBot="1">
      <c r="A539" s="39" t="s">
        <v>66</v>
      </c>
      <c r="B539" s="40"/>
      <c r="C539" s="40"/>
      <c r="D539" s="40"/>
      <c r="E539" s="41"/>
      <c r="F539" s="160">
        <f>SUM(F536:G538)</f>
        <v>0</v>
      </c>
      <c r="G539" s="161"/>
      <c r="H539" s="160">
        <f>SUM(H536:I538)</f>
        <v>0</v>
      </c>
      <c r="I539" s="161"/>
    </row>
    <row r="540" spans="1:9" ht="16.5" thickTop="1" thickBot="1">
      <c r="A540" s="48" t="s">
        <v>18</v>
      </c>
      <c r="B540" s="163"/>
      <c r="C540" s="163"/>
      <c r="D540" s="163"/>
      <c r="E540" s="261"/>
      <c r="F540" s="189">
        <f>SUM(F535+F539)</f>
        <v>229000</v>
      </c>
      <c r="G540" s="304"/>
      <c r="H540" s="189">
        <f>SUM(H535+H539)</f>
        <v>0</v>
      </c>
      <c r="I540" s="304"/>
    </row>
    <row r="541" spans="1:9" ht="15.75" thickTop="1">
      <c r="A541" s="84" t="s">
        <v>9</v>
      </c>
      <c r="B541" s="85"/>
      <c r="C541" s="85"/>
      <c r="D541" s="85"/>
      <c r="E541" s="85"/>
      <c r="F541" s="82">
        <f>SUM(F529+F540)</f>
        <v>3737000</v>
      </c>
      <c r="G541" s="83"/>
      <c r="H541" s="82">
        <f>SUM(H529+H540)</f>
        <v>3503000</v>
      </c>
      <c r="I541" s="83"/>
    </row>
    <row r="544" spans="1:9" ht="14.25" customHeight="1">
      <c r="A544" s="22" t="s">
        <v>68</v>
      </c>
      <c r="C544" s="22"/>
    </row>
    <row r="546" spans="1:9">
      <c r="A546" s="59" t="s">
        <v>0</v>
      </c>
      <c r="B546" s="59"/>
      <c r="C546" s="59"/>
      <c r="D546" s="59"/>
      <c r="E546" s="59"/>
      <c r="F546" s="89" t="s">
        <v>138</v>
      </c>
      <c r="G546" s="89"/>
      <c r="H546" s="89" t="s">
        <v>139</v>
      </c>
      <c r="I546" s="89"/>
    </row>
    <row r="547" spans="1:9">
      <c r="A547" s="60"/>
      <c r="B547" s="60"/>
      <c r="C547" s="60"/>
      <c r="D547" s="60"/>
      <c r="E547" s="60"/>
      <c r="F547" s="90"/>
      <c r="G547" s="90"/>
      <c r="H547" s="90"/>
      <c r="I547" s="90"/>
    </row>
    <row r="548" spans="1:9">
      <c r="A548" s="66" t="s">
        <v>33</v>
      </c>
      <c r="B548" s="300"/>
      <c r="C548" s="300"/>
      <c r="D548" s="300"/>
      <c r="E548" s="300"/>
      <c r="F548" s="96">
        <v>278000</v>
      </c>
      <c r="G548" s="96"/>
      <c r="H548" s="96">
        <v>240000</v>
      </c>
      <c r="I548" s="96"/>
    </row>
    <row r="549" spans="1:9">
      <c r="A549" s="191" t="s">
        <v>166</v>
      </c>
      <c r="B549" s="62"/>
      <c r="C549" s="62"/>
      <c r="D549" s="62"/>
      <c r="E549" s="63"/>
      <c r="F549" s="195"/>
      <c r="G549" s="196"/>
      <c r="H549" s="195"/>
      <c r="I549" s="196"/>
    </row>
    <row r="550" spans="1:9" s="18" customFormat="1">
      <c r="A550" s="164" t="s">
        <v>167</v>
      </c>
      <c r="B550" s="165"/>
      <c r="C550" s="165"/>
      <c r="D550" s="165"/>
      <c r="E550" s="166"/>
      <c r="F550" s="135">
        <v>1666000</v>
      </c>
      <c r="G550" s="136"/>
      <c r="H550" s="135">
        <v>890000</v>
      </c>
      <c r="I550" s="136"/>
    </row>
    <row r="551" spans="1:9" ht="15.75" thickBot="1">
      <c r="A551" s="350"/>
      <c r="B551" s="351"/>
      <c r="C551" s="351"/>
      <c r="D551" s="351"/>
      <c r="E551" s="352"/>
      <c r="F551" s="302"/>
      <c r="G551" s="303"/>
      <c r="H551" s="302"/>
      <c r="I551" s="303"/>
    </row>
    <row r="552" spans="1:9" ht="15.75" thickTop="1">
      <c r="A552" s="284" t="s">
        <v>9</v>
      </c>
      <c r="B552" s="285"/>
      <c r="C552" s="285"/>
      <c r="D552" s="285"/>
      <c r="E552" s="286"/>
      <c r="F552" s="216">
        <f>SUM(F548:G551)</f>
        <v>1944000</v>
      </c>
      <c r="G552" s="217"/>
      <c r="H552" s="216">
        <f>SUM(H548:I551)</f>
        <v>1130000</v>
      </c>
      <c r="I552" s="217"/>
    </row>
    <row r="553" spans="1:9">
      <c r="A553" s="8"/>
      <c r="B553" s="8"/>
      <c r="C553" s="8"/>
      <c r="D553" s="8"/>
      <c r="E553" s="8"/>
      <c r="F553" s="2"/>
      <c r="G553" s="3"/>
      <c r="H553" s="2"/>
      <c r="I553" s="3"/>
    </row>
    <row r="554" spans="1:9" ht="14.25" customHeight="1">
      <c r="A554" s="8"/>
      <c r="B554" s="8"/>
      <c r="C554" s="8"/>
      <c r="D554" s="8"/>
      <c r="E554" s="8"/>
      <c r="F554" s="2"/>
      <c r="G554" s="3"/>
      <c r="H554" s="2"/>
      <c r="I554" s="3"/>
    </row>
    <row r="555" spans="1:9" ht="14.25" customHeight="1">
      <c r="A555" s="8" t="s">
        <v>69</v>
      </c>
      <c r="B555" s="8"/>
      <c r="C555" s="8"/>
      <c r="D555" s="8"/>
      <c r="E555" s="8"/>
      <c r="F555" s="2"/>
      <c r="G555" s="3"/>
      <c r="H555" s="2"/>
      <c r="I555" s="3"/>
    </row>
    <row r="556" spans="1:9" ht="14.25" customHeight="1">
      <c r="A556" s="8"/>
      <c r="B556" s="8"/>
      <c r="C556" s="8"/>
      <c r="D556" s="8"/>
      <c r="E556" s="8"/>
      <c r="F556" s="2"/>
      <c r="G556" s="3"/>
      <c r="H556" s="2"/>
      <c r="I556" s="3"/>
    </row>
    <row r="557" spans="1:9" ht="14.25" customHeight="1">
      <c r="A557" s="294" t="s">
        <v>0</v>
      </c>
      <c r="B557" s="295"/>
      <c r="C557" s="295"/>
      <c r="D557" s="295"/>
      <c r="E557" s="296"/>
      <c r="F557" s="89" t="s">
        <v>138</v>
      </c>
      <c r="G557" s="89"/>
      <c r="H557" s="89" t="s">
        <v>139</v>
      </c>
      <c r="I557" s="89"/>
    </row>
    <row r="558" spans="1:9">
      <c r="A558" s="297"/>
      <c r="B558" s="298"/>
      <c r="C558" s="298"/>
      <c r="D558" s="298"/>
      <c r="E558" s="299"/>
      <c r="F558" s="90"/>
      <c r="G558" s="90"/>
      <c r="H558" s="90"/>
      <c r="I558" s="90"/>
    </row>
    <row r="559" spans="1:9" ht="15.75" thickBot="1">
      <c r="A559" s="194" t="s">
        <v>25</v>
      </c>
      <c r="B559" s="194"/>
      <c r="C559" s="194"/>
      <c r="D559" s="194"/>
      <c r="E559" s="194"/>
      <c r="F559" s="301">
        <v>20000</v>
      </c>
      <c r="G559" s="301"/>
      <c r="H559" s="301">
        <v>0</v>
      </c>
      <c r="I559" s="301"/>
    </row>
    <row r="560" spans="1:9" ht="15.75" thickTop="1">
      <c r="A560" s="200" t="s">
        <v>9</v>
      </c>
      <c r="B560" s="200"/>
      <c r="C560" s="200"/>
      <c r="D560" s="200"/>
      <c r="E560" s="200"/>
      <c r="F560" s="201">
        <f>SUM(F559)</f>
        <v>20000</v>
      </c>
      <c r="G560" s="201"/>
      <c r="H560" s="201">
        <f>SUM(H559)</f>
        <v>0</v>
      </c>
      <c r="I560" s="201"/>
    </row>
    <row r="561" spans="1:9">
      <c r="A561" s="8"/>
      <c r="B561" s="8"/>
      <c r="C561" s="8"/>
      <c r="D561" s="8"/>
      <c r="E561" s="8"/>
      <c r="F561" s="2"/>
      <c r="G561" s="3"/>
      <c r="H561" s="2"/>
      <c r="I561" s="3"/>
    </row>
    <row r="562" spans="1:9">
      <c r="A562" s="88" t="s">
        <v>70</v>
      </c>
      <c r="B562" s="88"/>
      <c r="C562" s="88"/>
      <c r="D562" s="88"/>
      <c r="E562" s="88"/>
      <c r="F562" s="88"/>
      <c r="G562" s="88"/>
      <c r="H562" s="88"/>
      <c r="I562" s="88"/>
    </row>
    <row r="564" spans="1:9">
      <c r="A564" s="59" t="s">
        <v>0</v>
      </c>
      <c r="B564" s="59"/>
      <c r="C564" s="59"/>
      <c r="D564" s="59"/>
      <c r="E564" s="59"/>
      <c r="F564" s="89" t="s">
        <v>138</v>
      </c>
      <c r="G564" s="89"/>
      <c r="H564" s="89" t="s">
        <v>139</v>
      </c>
      <c r="I564" s="89"/>
    </row>
    <row r="565" spans="1:9">
      <c r="A565" s="60"/>
      <c r="B565" s="60"/>
      <c r="C565" s="60"/>
      <c r="D565" s="60"/>
      <c r="E565" s="60"/>
      <c r="F565" s="90"/>
      <c r="G565" s="90"/>
      <c r="H565" s="90"/>
      <c r="I565" s="90"/>
    </row>
    <row r="566" spans="1:9" s="18" customFormat="1">
      <c r="A566" s="97" t="s">
        <v>22</v>
      </c>
      <c r="B566" s="98"/>
      <c r="C566" s="98"/>
      <c r="D566" s="98"/>
      <c r="E566" s="98"/>
      <c r="F566" s="96">
        <v>896000</v>
      </c>
      <c r="G566" s="96"/>
      <c r="H566" s="96">
        <v>0</v>
      </c>
      <c r="I566" s="96"/>
    </row>
    <row r="567" spans="1:9">
      <c r="A567" s="97" t="s">
        <v>74</v>
      </c>
      <c r="B567" s="98"/>
      <c r="C567" s="98"/>
      <c r="D567" s="98"/>
      <c r="E567" s="98"/>
      <c r="F567" s="96">
        <v>376000</v>
      </c>
      <c r="G567" s="96"/>
      <c r="H567" s="96">
        <v>0</v>
      </c>
      <c r="I567" s="96"/>
    </row>
    <row r="568" spans="1:9">
      <c r="A568" s="204" t="s">
        <v>9</v>
      </c>
      <c r="B568" s="205"/>
      <c r="C568" s="205"/>
      <c r="D568" s="205"/>
      <c r="E568" s="206"/>
      <c r="F568" s="308">
        <f>SUM(F566:G567)</f>
        <v>1272000</v>
      </c>
      <c r="G568" s="309"/>
      <c r="H568" s="308">
        <f>SUM(H566:I567)</f>
        <v>0</v>
      </c>
      <c r="I568" s="309"/>
    </row>
    <row r="570" spans="1:9" s="14" customFormat="1">
      <c r="A570" s="24"/>
      <c r="B570" s="24"/>
      <c r="C570" s="24"/>
      <c r="D570" s="24"/>
      <c r="E570" s="24"/>
    </row>
    <row r="571" spans="1:9" s="14" customFormat="1">
      <c r="A571" s="24"/>
      <c r="B571" s="24"/>
      <c r="C571" s="24"/>
      <c r="D571" s="24"/>
      <c r="E571" s="24"/>
    </row>
    <row r="573" spans="1:9">
      <c r="A573" s="88" t="s">
        <v>71</v>
      </c>
      <c r="B573" s="88"/>
      <c r="C573" s="88"/>
      <c r="D573" s="88"/>
      <c r="E573" s="88"/>
      <c r="F573" s="88"/>
      <c r="G573" s="88"/>
      <c r="H573" s="88"/>
      <c r="I573" s="88"/>
    </row>
    <row r="575" spans="1:9" ht="15" customHeight="1">
      <c r="A575" s="59" t="s">
        <v>0</v>
      </c>
      <c r="B575" s="59"/>
      <c r="C575" s="59"/>
      <c r="D575" s="59"/>
      <c r="E575" s="59"/>
      <c r="F575" s="89" t="s">
        <v>138</v>
      </c>
      <c r="G575" s="89"/>
      <c r="H575" s="89" t="s">
        <v>139</v>
      </c>
      <c r="I575" s="89"/>
    </row>
    <row r="576" spans="1:9" ht="14.25" customHeight="1">
      <c r="A576" s="60"/>
      <c r="B576" s="60"/>
      <c r="C576" s="60"/>
      <c r="D576" s="60"/>
      <c r="E576" s="60"/>
      <c r="F576" s="90"/>
      <c r="G576" s="90"/>
      <c r="H576" s="90"/>
      <c r="I576" s="90"/>
    </row>
    <row r="577" spans="1:9" s="18" customFormat="1" ht="14.25" customHeight="1">
      <c r="A577" s="61" t="s">
        <v>59</v>
      </c>
      <c r="B577" s="197"/>
      <c r="C577" s="197"/>
      <c r="D577" s="197"/>
      <c r="E577" s="198"/>
      <c r="F577" s="195">
        <v>2073000</v>
      </c>
      <c r="G577" s="196"/>
      <c r="H577" s="195">
        <v>0</v>
      </c>
      <c r="I577" s="196"/>
    </row>
    <row r="578" spans="1:9" s="18" customFormat="1" ht="14.25" customHeight="1">
      <c r="A578" s="191"/>
      <c r="B578" s="192"/>
      <c r="C578" s="192"/>
      <c r="D578" s="192"/>
      <c r="E578" s="193"/>
      <c r="F578" s="195"/>
      <c r="G578" s="196"/>
      <c r="H578" s="195"/>
      <c r="I578" s="196"/>
    </row>
    <row r="579" spans="1:9" s="18" customFormat="1" ht="14.25" customHeight="1">
      <c r="A579" s="61" t="s">
        <v>168</v>
      </c>
      <c r="B579" s="197"/>
      <c r="C579" s="197"/>
      <c r="D579" s="197"/>
      <c r="E579" s="198"/>
      <c r="F579" s="195">
        <v>558000</v>
      </c>
      <c r="G579" s="196"/>
      <c r="H579" s="195">
        <v>1440000</v>
      </c>
      <c r="I579" s="196"/>
    </row>
    <row r="580" spans="1:9" ht="15.75" thickBot="1">
      <c r="A580" s="191"/>
      <c r="B580" s="192"/>
      <c r="C580" s="192"/>
      <c r="D580" s="192"/>
      <c r="E580" s="193"/>
      <c r="F580" s="195"/>
      <c r="G580" s="196"/>
      <c r="H580" s="195"/>
      <c r="I580" s="196"/>
    </row>
    <row r="581" spans="1:9" ht="15.75" thickTop="1">
      <c r="A581" s="284" t="s">
        <v>9</v>
      </c>
      <c r="B581" s="285"/>
      <c r="C581" s="285"/>
      <c r="D581" s="285"/>
      <c r="E581" s="286"/>
      <c r="F581" s="216">
        <f>SUM(F577:G580)</f>
        <v>2631000</v>
      </c>
      <c r="G581" s="217"/>
      <c r="H581" s="216">
        <f>SUM(H577:I580)</f>
        <v>1440000</v>
      </c>
      <c r="I581" s="217"/>
    </row>
    <row r="584" spans="1:9">
      <c r="A584" s="22" t="s">
        <v>72</v>
      </c>
    </row>
    <row r="586" spans="1:9">
      <c r="A586" s="59" t="s">
        <v>0</v>
      </c>
      <c r="B586" s="59"/>
      <c r="C586" s="59"/>
      <c r="D586" s="59"/>
      <c r="E586" s="59"/>
      <c r="F586" s="89" t="s">
        <v>138</v>
      </c>
      <c r="G586" s="89"/>
      <c r="H586" s="89" t="s">
        <v>139</v>
      </c>
      <c r="I586" s="89"/>
    </row>
    <row r="587" spans="1:9">
      <c r="A587" s="60"/>
      <c r="B587" s="60"/>
      <c r="C587" s="60"/>
      <c r="D587" s="60"/>
      <c r="E587" s="60"/>
      <c r="F587" s="90"/>
      <c r="G587" s="90"/>
      <c r="H587" s="90"/>
      <c r="I587" s="90"/>
    </row>
    <row r="588" spans="1:9">
      <c r="A588" s="145" t="s">
        <v>75</v>
      </c>
      <c r="B588" s="288"/>
      <c r="C588" s="288"/>
      <c r="D588" s="288"/>
      <c r="E588" s="289"/>
      <c r="F588" s="184">
        <v>5000</v>
      </c>
      <c r="G588" s="185"/>
      <c r="H588" s="282">
        <v>157990</v>
      </c>
      <c r="I588" s="283"/>
    </row>
    <row r="589" spans="1:9" ht="15.75" thickBot="1">
      <c r="A589" s="191" t="s">
        <v>73</v>
      </c>
      <c r="B589" s="192"/>
      <c r="C589" s="192"/>
      <c r="D589" s="192"/>
      <c r="E589" s="193"/>
      <c r="F589" s="195"/>
      <c r="G589" s="196"/>
      <c r="H589" s="195"/>
      <c r="I589" s="196"/>
    </row>
    <row r="590" spans="1:9" ht="15.75" thickTop="1">
      <c r="A590" s="284" t="s">
        <v>9</v>
      </c>
      <c r="B590" s="285"/>
      <c r="C590" s="285"/>
      <c r="D590" s="285"/>
      <c r="E590" s="286"/>
      <c r="F590" s="216">
        <f>SUM(F588)</f>
        <v>5000</v>
      </c>
      <c r="G590" s="287"/>
      <c r="H590" s="216">
        <f>SUM(H588)</f>
        <v>157990</v>
      </c>
      <c r="I590" s="287"/>
    </row>
    <row r="592" spans="1:9" s="18" customFormat="1">
      <c r="A592" s="24"/>
      <c r="B592" s="24"/>
      <c r="C592" s="24"/>
      <c r="D592" s="24"/>
      <c r="E592" s="24"/>
    </row>
    <row r="593" spans="1:9" s="18" customFormat="1">
      <c r="A593" s="22" t="s">
        <v>198</v>
      </c>
      <c r="B593" s="24"/>
      <c r="C593" s="24"/>
      <c r="D593" s="24"/>
      <c r="E593" s="24"/>
    </row>
    <row r="594" spans="1:9" s="18" customFormat="1">
      <c r="A594" s="24"/>
      <c r="B594" s="24"/>
      <c r="C594" s="24"/>
      <c r="D594" s="24"/>
      <c r="E594" s="24"/>
    </row>
    <row r="595" spans="1:9" s="18" customFormat="1">
      <c r="A595" s="59" t="s">
        <v>0</v>
      </c>
      <c r="B595" s="59"/>
      <c r="C595" s="59"/>
      <c r="D595" s="59"/>
      <c r="E595" s="59"/>
      <c r="F595" s="89" t="s">
        <v>138</v>
      </c>
      <c r="G595" s="89"/>
      <c r="H595" s="89" t="s">
        <v>139</v>
      </c>
      <c r="I595" s="89"/>
    </row>
    <row r="596" spans="1:9" s="18" customFormat="1">
      <c r="A596" s="60"/>
      <c r="B596" s="60"/>
      <c r="C596" s="60"/>
      <c r="D596" s="60"/>
      <c r="E596" s="60"/>
      <c r="F596" s="90"/>
      <c r="G596" s="90"/>
      <c r="H596" s="90"/>
      <c r="I596" s="90"/>
    </row>
    <row r="597" spans="1:9" s="18" customFormat="1">
      <c r="A597" s="145" t="s">
        <v>75</v>
      </c>
      <c r="B597" s="288"/>
      <c r="C597" s="288"/>
      <c r="D597" s="288"/>
      <c r="E597" s="289"/>
      <c r="F597" s="184">
        <v>0</v>
      </c>
      <c r="G597" s="185"/>
      <c r="H597" s="282">
        <v>31248</v>
      </c>
      <c r="I597" s="283"/>
    </row>
    <row r="598" spans="1:9" s="18" customFormat="1" ht="15.75" thickBot="1">
      <c r="A598" s="191" t="s">
        <v>73</v>
      </c>
      <c r="B598" s="192"/>
      <c r="C598" s="192"/>
      <c r="D598" s="192"/>
      <c r="E598" s="193"/>
      <c r="F598" s="195"/>
      <c r="G598" s="196"/>
      <c r="H598" s="195"/>
      <c r="I598" s="196"/>
    </row>
    <row r="599" spans="1:9" s="18" customFormat="1" ht="15.75" thickTop="1">
      <c r="A599" s="284" t="s">
        <v>9</v>
      </c>
      <c r="B599" s="285"/>
      <c r="C599" s="285"/>
      <c r="D599" s="285"/>
      <c r="E599" s="286"/>
      <c r="F599" s="216">
        <f>SUM(F597)</f>
        <v>0</v>
      </c>
      <c r="G599" s="287"/>
      <c r="H599" s="216">
        <f>SUM(H597)</f>
        <v>31248</v>
      </c>
      <c r="I599" s="287"/>
    </row>
    <row r="600" spans="1:9" s="18" customFormat="1">
      <c r="A600" s="24"/>
      <c r="B600" s="24"/>
      <c r="C600" s="24"/>
      <c r="D600" s="24"/>
      <c r="E600" s="24"/>
    </row>
    <row r="601" spans="1:9" s="18" customFormat="1">
      <c r="A601" s="24"/>
      <c r="B601" s="24"/>
      <c r="C601" s="24"/>
      <c r="D601" s="24"/>
      <c r="E601" s="24"/>
    </row>
    <row r="602" spans="1:9" s="18" customFormat="1">
      <c r="A602" s="24"/>
      <c r="B602" s="24"/>
      <c r="C602" s="24"/>
      <c r="D602" s="24"/>
      <c r="E602" s="24"/>
    </row>
    <row r="603" spans="1:9" s="18" customFormat="1">
      <c r="A603" s="24"/>
      <c r="B603" s="24"/>
      <c r="C603" s="24"/>
      <c r="D603" s="24"/>
      <c r="E603" s="24"/>
    </row>
    <row r="604" spans="1:9" s="18" customFormat="1">
      <c r="A604" s="24"/>
      <c r="B604" s="24"/>
      <c r="C604" s="24"/>
      <c r="D604" s="24"/>
      <c r="E604" s="24"/>
    </row>
    <row r="605" spans="1:9" s="18" customFormat="1">
      <c r="A605" s="24"/>
      <c r="B605" s="24"/>
      <c r="C605" s="24"/>
      <c r="D605" s="24"/>
      <c r="E605" s="24"/>
    </row>
    <row r="606" spans="1:9" s="18" customFormat="1">
      <c r="A606" s="24"/>
      <c r="B606" s="24"/>
      <c r="C606" s="24"/>
      <c r="D606" s="24"/>
      <c r="E606" s="24"/>
    </row>
    <row r="608" spans="1:9">
      <c r="A608" s="22" t="s">
        <v>89</v>
      </c>
      <c r="B608" s="22"/>
      <c r="C608" s="22"/>
      <c r="D608" s="22"/>
      <c r="E608" s="22"/>
    </row>
    <row r="610" spans="1:9">
      <c r="A610" s="59" t="s">
        <v>0</v>
      </c>
      <c r="B610" s="59"/>
      <c r="C610" s="59"/>
      <c r="D610" s="59"/>
      <c r="E610" s="59"/>
      <c r="F610" s="89" t="s">
        <v>138</v>
      </c>
      <c r="G610" s="89"/>
      <c r="H610" s="89" t="s">
        <v>139</v>
      </c>
      <c r="I610" s="89"/>
    </row>
    <row r="611" spans="1:9">
      <c r="A611" s="60"/>
      <c r="B611" s="60"/>
      <c r="C611" s="60"/>
      <c r="D611" s="60"/>
      <c r="E611" s="60"/>
      <c r="F611" s="90"/>
      <c r="G611" s="90"/>
      <c r="H611" s="90"/>
      <c r="I611" s="90"/>
    </row>
    <row r="612" spans="1:9">
      <c r="A612" s="259" t="s">
        <v>39</v>
      </c>
      <c r="B612" s="197"/>
      <c r="C612" s="197"/>
      <c r="D612" s="197"/>
      <c r="E612" s="198"/>
      <c r="F612" s="102">
        <v>1388000</v>
      </c>
      <c r="G612" s="103"/>
      <c r="H612" s="102">
        <v>1640000</v>
      </c>
      <c r="I612" s="103"/>
    </row>
    <row r="613" spans="1:9">
      <c r="A613" s="226" t="s">
        <v>187</v>
      </c>
      <c r="B613" s="62"/>
      <c r="C613" s="62"/>
      <c r="D613" s="62"/>
      <c r="E613" s="63"/>
      <c r="F613" s="102"/>
      <c r="G613" s="103"/>
      <c r="H613" s="102"/>
      <c r="I613" s="103"/>
    </row>
    <row r="614" spans="1:9">
      <c r="A614" s="259" t="s">
        <v>90</v>
      </c>
      <c r="B614" s="197"/>
      <c r="C614" s="197"/>
      <c r="D614" s="197"/>
      <c r="E614" s="198"/>
      <c r="F614" s="102">
        <v>112000</v>
      </c>
      <c r="G614" s="103"/>
      <c r="H614" s="102">
        <v>120000</v>
      </c>
      <c r="I614" s="103"/>
    </row>
    <row r="615" spans="1:9">
      <c r="A615" s="226" t="s">
        <v>91</v>
      </c>
      <c r="B615" s="62"/>
      <c r="C615" s="62"/>
      <c r="D615" s="62"/>
      <c r="E615" s="63"/>
      <c r="F615" s="102"/>
      <c r="G615" s="103"/>
      <c r="H615" s="102"/>
      <c r="I615" s="103"/>
    </row>
    <row r="616" spans="1:9">
      <c r="A616" s="259" t="s">
        <v>41</v>
      </c>
      <c r="B616" s="197"/>
      <c r="C616" s="197"/>
      <c r="D616" s="197"/>
      <c r="E616" s="198"/>
      <c r="F616" s="102">
        <v>62000</v>
      </c>
      <c r="G616" s="103"/>
      <c r="H616" s="102">
        <v>0</v>
      </c>
      <c r="I616" s="103"/>
    </row>
    <row r="617" spans="1:9" ht="15.75" thickBot="1">
      <c r="A617" s="326"/>
      <c r="B617" s="327"/>
      <c r="C617" s="327"/>
      <c r="D617" s="327"/>
      <c r="E617" s="328"/>
      <c r="F617" s="107"/>
      <c r="G617" s="108"/>
      <c r="H617" s="107"/>
      <c r="I617" s="108"/>
    </row>
    <row r="618" spans="1:9" ht="16.5" thickTop="1" thickBot="1">
      <c r="A618" s="260" t="s">
        <v>4</v>
      </c>
      <c r="B618" s="163"/>
      <c r="C618" s="163"/>
      <c r="D618" s="163"/>
      <c r="E618" s="261"/>
      <c r="F618" s="131">
        <f>SUM(F612:G617)</f>
        <v>1562000</v>
      </c>
      <c r="G618" s="132"/>
      <c r="H618" s="131">
        <f>SUM(H612:I617)</f>
        <v>1760000</v>
      </c>
      <c r="I618" s="132"/>
    </row>
    <row r="619" spans="1:9" ht="15.75" thickTop="1">
      <c r="A619" s="323" t="s">
        <v>20</v>
      </c>
      <c r="B619" s="324"/>
      <c r="C619" s="324"/>
      <c r="D619" s="324"/>
      <c r="E619" s="325"/>
      <c r="F619" s="126">
        <v>392000</v>
      </c>
      <c r="G619" s="127"/>
      <c r="H619" s="126">
        <v>443000</v>
      </c>
      <c r="I619" s="127"/>
    </row>
    <row r="620" spans="1:9">
      <c r="A620" s="259" t="s">
        <v>169</v>
      </c>
      <c r="B620" s="197"/>
      <c r="C620" s="197"/>
      <c r="D620" s="197"/>
      <c r="E620" s="198"/>
      <c r="F620" s="102">
        <v>16000</v>
      </c>
      <c r="G620" s="103"/>
      <c r="H620" s="102">
        <v>0</v>
      </c>
      <c r="I620" s="103"/>
    </row>
    <row r="621" spans="1:9" ht="15.75" thickBot="1">
      <c r="A621" s="355" t="s">
        <v>92</v>
      </c>
      <c r="B621" s="356"/>
      <c r="C621" s="356"/>
      <c r="D621" s="356"/>
      <c r="E621" s="357"/>
      <c r="F621" s="107">
        <v>31000</v>
      </c>
      <c r="G621" s="108"/>
      <c r="H621" s="107">
        <v>43000</v>
      </c>
      <c r="I621" s="108"/>
    </row>
    <row r="622" spans="1:9" ht="16.5" thickTop="1" thickBot="1">
      <c r="A622" s="260" t="s">
        <v>93</v>
      </c>
      <c r="B622" s="163"/>
      <c r="C622" s="163"/>
      <c r="D622" s="163"/>
      <c r="E622" s="261"/>
      <c r="F622" s="131">
        <f>SUM(F619:G621)</f>
        <v>439000</v>
      </c>
      <c r="G622" s="132"/>
      <c r="H622" s="131">
        <f>SUM(H619:I621)</f>
        <v>486000</v>
      </c>
      <c r="I622" s="132"/>
    </row>
    <row r="623" spans="1:9" ht="15.75" thickTop="1">
      <c r="A623" s="211" t="s">
        <v>27</v>
      </c>
      <c r="B623" s="212"/>
      <c r="C623" s="212"/>
      <c r="D623" s="212"/>
      <c r="E623" s="213"/>
      <c r="F623" s="334">
        <v>0</v>
      </c>
      <c r="G623" s="335"/>
      <c r="H623" s="364">
        <v>0</v>
      </c>
      <c r="I623" s="365"/>
    </row>
    <row r="624" spans="1:9">
      <c r="A624" s="358"/>
      <c r="B624" s="358"/>
      <c r="C624" s="358"/>
      <c r="D624" s="358"/>
      <c r="E624" s="358"/>
      <c r="F624" s="336"/>
      <c r="G624" s="336"/>
      <c r="H624" s="318"/>
      <c r="I624" s="318"/>
    </row>
    <row r="625" spans="1:9">
      <c r="A625" s="359" t="s">
        <v>28</v>
      </c>
      <c r="B625" s="360"/>
      <c r="C625" s="360"/>
      <c r="D625" s="360"/>
      <c r="E625" s="361"/>
      <c r="F625" s="133">
        <v>345000</v>
      </c>
      <c r="G625" s="134"/>
      <c r="H625" s="133">
        <v>350000</v>
      </c>
      <c r="I625" s="134"/>
    </row>
    <row r="626" spans="1:9">
      <c r="A626" s="128"/>
      <c r="B626" s="129"/>
      <c r="C626" s="129"/>
      <c r="D626" s="129"/>
      <c r="E626" s="130"/>
      <c r="F626" s="124"/>
      <c r="G626" s="125"/>
      <c r="H626" s="124"/>
      <c r="I626" s="125"/>
    </row>
    <row r="627" spans="1:9">
      <c r="A627" s="121" t="s">
        <v>29</v>
      </c>
      <c r="B627" s="122"/>
      <c r="C627" s="122"/>
      <c r="D627" s="122"/>
      <c r="E627" s="123"/>
      <c r="F627" s="124">
        <v>24000</v>
      </c>
      <c r="G627" s="125"/>
      <c r="H627" s="124">
        <v>25000</v>
      </c>
      <c r="I627" s="125"/>
    </row>
    <row r="628" spans="1:9">
      <c r="A628" s="128"/>
      <c r="B628" s="129"/>
      <c r="C628" s="129"/>
      <c r="D628" s="129"/>
      <c r="E628" s="130"/>
      <c r="F628" s="124"/>
      <c r="G628" s="125"/>
      <c r="H628" s="124"/>
      <c r="I628" s="125"/>
    </row>
    <row r="629" spans="1:9">
      <c r="A629" s="121" t="s">
        <v>19</v>
      </c>
      <c r="B629" s="122"/>
      <c r="C629" s="122"/>
      <c r="D629" s="122"/>
      <c r="E629" s="123"/>
      <c r="F629" s="124">
        <v>147000</v>
      </c>
      <c r="G629" s="125"/>
      <c r="H629" s="124">
        <v>70000</v>
      </c>
      <c r="I629" s="125"/>
    </row>
    <row r="630" spans="1:9">
      <c r="A630" s="128"/>
      <c r="B630" s="129"/>
      <c r="C630" s="129"/>
      <c r="D630" s="129"/>
      <c r="E630" s="130"/>
      <c r="F630" s="124"/>
      <c r="G630" s="125"/>
      <c r="H630" s="124"/>
      <c r="I630" s="125"/>
    </row>
    <row r="631" spans="1:9" s="18" customFormat="1">
      <c r="A631" s="121" t="s">
        <v>31</v>
      </c>
      <c r="B631" s="122"/>
      <c r="C631" s="122"/>
      <c r="D631" s="122"/>
      <c r="E631" s="123"/>
      <c r="F631" s="124">
        <v>60000</v>
      </c>
      <c r="G631" s="125"/>
      <c r="H631" s="124">
        <v>60000</v>
      </c>
      <c r="I631" s="125"/>
    </row>
    <row r="632" spans="1:9" s="18" customFormat="1">
      <c r="A632" s="128"/>
      <c r="B632" s="129"/>
      <c r="C632" s="129"/>
      <c r="D632" s="129"/>
      <c r="E632" s="130"/>
      <c r="F632" s="124"/>
      <c r="G632" s="125"/>
      <c r="H632" s="124"/>
      <c r="I632" s="125"/>
    </row>
    <row r="633" spans="1:9">
      <c r="A633" s="121" t="s">
        <v>44</v>
      </c>
      <c r="B633" s="122"/>
      <c r="C633" s="122"/>
      <c r="D633" s="122"/>
      <c r="E633" s="123"/>
      <c r="F633" s="124">
        <v>151000</v>
      </c>
      <c r="G633" s="125"/>
      <c r="H633" s="124">
        <v>155000</v>
      </c>
      <c r="I633" s="125"/>
    </row>
    <row r="634" spans="1:9">
      <c r="A634" s="128"/>
      <c r="B634" s="129"/>
      <c r="C634" s="129"/>
      <c r="D634" s="129"/>
      <c r="E634" s="130"/>
      <c r="F634" s="124"/>
      <c r="G634" s="125"/>
      <c r="H634" s="124"/>
      <c r="I634" s="125"/>
    </row>
    <row r="635" spans="1:9">
      <c r="A635" s="121" t="s">
        <v>94</v>
      </c>
      <c r="B635" s="122"/>
      <c r="C635" s="122"/>
      <c r="D635" s="122"/>
      <c r="E635" s="123"/>
      <c r="F635" s="124">
        <v>135000</v>
      </c>
      <c r="G635" s="125"/>
      <c r="H635" s="124">
        <v>155000</v>
      </c>
      <c r="I635" s="125"/>
    </row>
    <row r="636" spans="1:9" s="18" customFormat="1">
      <c r="A636" s="128"/>
      <c r="B636" s="129"/>
      <c r="C636" s="129"/>
      <c r="D636" s="129"/>
      <c r="E636" s="130"/>
      <c r="F636" s="124"/>
      <c r="G636" s="125"/>
      <c r="H636" s="124"/>
      <c r="I636" s="125"/>
    </row>
    <row r="637" spans="1:9" s="18" customFormat="1">
      <c r="A637" s="121" t="s">
        <v>35</v>
      </c>
      <c r="B637" s="122"/>
      <c r="C637" s="122"/>
      <c r="D637" s="122"/>
      <c r="E637" s="123"/>
      <c r="F637" s="124">
        <v>29000</v>
      </c>
      <c r="G637" s="125"/>
      <c r="H637" s="124">
        <v>0</v>
      </c>
      <c r="I637" s="125"/>
    </row>
    <row r="638" spans="1:9" ht="15.75" thickBot="1">
      <c r="A638" s="128"/>
      <c r="B638" s="129"/>
      <c r="C638" s="129"/>
      <c r="D638" s="129"/>
      <c r="E638" s="130"/>
      <c r="F638" s="124"/>
      <c r="G638" s="125"/>
      <c r="H638" s="124"/>
      <c r="I638" s="125"/>
    </row>
    <row r="639" spans="1:9" ht="16.5" thickTop="1" thickBot="1">
      <c r="A639" s="337" t="s">
        <v>95</v>
      </c>
      <c r="B639" s="338"/>
      <c r="C639" s="338"/>
      <c r="D639" s="338"/>
      <c r="E639" s="339"/>
      <c r="F639" s="340">
        <f>SUM(F623:G638)</f>
        <v>891000</v>
      </c>
      <c r="G639" s="341"/>
      <c r="H639" s="340">
        <f>SUM(H623:I638)</f>
        <v>815000</v>
      </c>
      <c r="I639" s="341"/>
    </row>
    <row r="640" spans="1:9" ht="16.5" thickTop="1" thickBot="1">
      <c r="A640" s="337" t="s">
        <v>7</v>
      </c>
      <c r="B640" s="338"/>
      <c r="C640" s="338"/>
      <c r="D640" s="338"/>
      <c r="E640" s="339"/>
      <c r="F640" s="340">
        <f>SUM(F639,F622,F618)</f>
        <v>2892000</v>
      </c>
      <c r="G640" s="341"/>
      <c r="H640" s="340">
        <f>SUM(H639,H622,H618)</f>
        <v>3061000</v>
      </c>
      <c r="I640" s="341"/>
    </row>
    <row r="641" spans="1:10" ht="15.75" thickTop="1">
      <c r="A641" s="99" t="s">
        <v>78</v>
      </c>
      <c r="B641" s="100"/>
      <c r="C641" s="100"/>
      <c r="D641" s="100"/>
      <c r="E641" s="101"/>
      <c r="F641" s="102">
        <v>7990000</v>
      </c>
      <c r="G641" s="103"/>
      <c r="H641" s="102">
        <v>0</v>
      </c>
      <c r="I641" s="103"/>
    </row>
    <row r="642" spans="1:10" s="18" customFormat="1">
      <c r="A642" s="99"/>
      <c r="B642" s="100"/>
      <c r="C642" s="100"/>
      <c r="D642" s="100"/>
      <c r="E642" s="101"/>
      <c r="F642" s="102"/>
      <c r="G642" s="103"/>
      <c r="H642" s="102"/>
      <c r="I642" s="103"/>
    </row>
    <row r="643" spans="1:10" s="18" customFormat="1" ht="15.75" thickBot="1">
      <c r="A643" s="104" t="s">
        <v>63</v>
      </c>
      <c r="B643" s="105"/>
      <c r="C643" s="105"/>
      <c r="D643" s="105"/>
      <c r="E643" s="106"/>
      <c r="F643" s="107">
        <v>2134000</v>
      </c>
      <c r="G643" s="108"/>
      <c r="H643" s="107">
        <v>0</v>
      </c>
      <c r="I643" s="108"/>
    </row>
    <row r="644" spans="1:10" s="18" customFormat="1" ht="16.5" thickTop="1" thickBot="1">
      <c r="A644" s="109" t="s">
        <v>8</v>
      </c>
      <c r="B644" s="110"/>
      <c r="C644" s="110"/>
      <c r="D644" s="110"/>
      <c r="E644" s="111"/>
      <c r="F644" s="112">
        <f>SUM(F641:G643)</f>
        <v>10124000</v>
      </c>
      <c r="G644" s="113"/>
      <c r="H644" s="112">
        <f>SUM(H641:I643)</f>
        <v>0</v>
      </c>
      <c r="I644" s="113"/>
    </row>
    <row r="645" spans="1:10" s="18" customFormat="1" ht="16.5" thickTop="1" thickBot="1">
      <c r="A645" s="109" t="s">
        <v>170</v>
      </c>
      <c r="B645" s="110"/>
      <c r="C645" s="110"/>
      <c r="D645" s="110"/>
      <c r="E645" s="111"/>
      <c r="F645" s="112">
        <v>7990000</v>
      </c>
      <c r="G645" s="113"/>
      <c r="H645" s="112">
        <v>0</v>
      </c>
      <c r="I645" s="113"/>
    </row>
    <row r="646" spans="1:10" s="18" customFormat="1" ht="15.75" thickTop="1">
      <c r="A646" s="114" t="s">
        <v>171</v>
      </c>
      <c r="B646" s="115"/>
      <c r="C646" s="115"/>
      <c r="D646" s="115"/>
      <c r="E646" s="116"/>
      <c r="F646" s="117">
        <f>SUM(F640,F644,F645)</f>
        <v>21006000</v>
      </c>
      <c r="G646" s="118"/>
      <c r="H646" s="117">
        <f>SUM(H640,H644,H645)</f>
        <v>3061000</v>
      </c>
      <c r="I646" s="118"/>
    </row>
    <row r="647" spans="1:10" s="18" customFormat="1">
      <c r="A647" s="119"/>
      <c r="B647" s="119"/>
      <c r="C647" s="119"/>
      <c r="D647" s="119"/>
      <c r="E647" s="119"/>
      <c r="F647" s="120"/>
      <c r="G647" s="120"/>
      <c r="H647" s="120"/>
      <c r="I647" s="120"/>
      <c r="J647" s="25"/>
    </row>
    <row r="648" spans="1:10" s="18" customFormat="1">
      <c r="A648" s="119"/>
      <c r="B648" s="119"/>
      <c r="C648" s="119"/>
      <c r="D648" s="119"/>
      <c r="E648" s="119"/>
      <c r="F648" s="120"/>
      <c r="G648" s="120"/>
      <c r="H648" s="120"/>
      <c r="I648" s="120"/>
      <c r="J648" s="25"/>
    </row>
    <row r="649" spans="1:10" s="18" customFormat="1">
      <c r="A649" s="119"/>
      <c r="B649" s="119"/>
      <c r="C649" s="119"/>
      <c r="D649" s="119"/>
      <c r="E649" s="119"/>
      <c r="F649" s="120"/>
      <c r="G649" s="120"/>
      <c r="H649" s="120"/>
      <c r="I649" s="120"/>
      <c r="J649" s="25"/>
    </row>
    <row r="650" spans="1:10" s="14" customFormat="1">
      <c r="A650" s="119"/>
      <c r="B650" s="119"/>
      <c r="C650" s="119"/>
      <c r="D650" s="119"/>
      <c r="E650" s="119"/>
      <c r="F650" s="120"/>
      <c r="G650" s="120"/>
      <c r="H650" s="120"/>
      <c r="I650" s="120"/>
      <c r="J650" s="25"/>
    </row>
    <row r="651" spans="1:10" s="18" customFormat="1">
      <c r="A651" s="32"/>
      <c r="B651" s="32"/>
      <c r="C651" s="32"/>
      <c r="D651" s="32"/>
      <c r="E651" s="32"/>
      <c r="F651" s="31"/>
      <c r="G651" s="31"/>
      <c r="H651" s="31"/>
      <c r="I651" s="31"/>
      <c r="J651" s="25"/>
    </row>
    <row r="652" spans="1:10" s="18" customFormat="1">
      <c r="A652" s="32"/>
      <c r="B652" s="32"/>
      <c r="C652" s="32"/>
      <c r="D652" s="32"/>
      <c r="E652" s="32"/>
      <c r="F652" s="31"/>
      <c r="G652" s="31"/>
      <c r="H652" s="31"/>
      <c r="I652" s="31"/>
      <c r="J652" s="25"/>
    </row>
    <row r="653" spans="1:10" s="18" customFormat="1">
      <c r="A653" s="32"/>
      <c r="B653" s="32"/>
      <c r="C653" s="32"/>
      <c r="D653" s="32"/>
      <c r="E653" s="32"/>
      <c r="F653" s="31"/>
      <c r="G653" s="31"/>
      <c r="H653" s="31"/>
      <c r="I653" s="31"/>
      <c r="J653" s="25"/>
    </row>
    <row r="654" spans="1:10" s="14" customFormat="1">
      <c r="A654" s="27"/>
      <c r="B654" s="27"/>
      <c r="C654" s="27"/>
      <c r="D654" s="27"/>
      <c r="E654" s="27"/>
      <c r="F654" s="9"/>
      <c r="G654" s="9"/>
      <c r="H654" s="9"/>
      <c r="I654" s="9"/>
      <c r="J654" s="25"/>
    </row>
    <row r="656" spans="1:10">
      <c r="A656" s="88" t="s">
        <v>76</v>
      </c>
      <c r="B656" s="88"/>
      <c r="C656" s="88"/>
      <c r="D656" s="88"/>
      <c r="E656" s="88"/>
      <c r="F656" s="88"/>
      <c r="G656" s="88"/>
      <c r="H656" s="88"/>
      <c r="I656" s="88"/>
    </row>
    <row r="658" spans="1:9" ht="15" customHeight="1">
      <c r="A658" s="59" t="s">
        <v>0</v>
      </c>
      <c r="B658" s="59"/>
      <c r="C658" s="59"/>
      <c r="D658" s="59"/>
      <c r="E658" s="59"/>
      <c r="F658" s="89" t="s">
        <v>138</v>
      </c>
      <c r="G658" s="89"/>
      <c r="H658" s="89" t="s">
        <v>139</v>
      </c>
      <c r="I658" s="89"/>
    </row>
    <row r="659" spans="1:9" ht="14.25" customHeight="1">
      <c r="A659" s="60"/>
      <c r="B659" s="60"/>
      <c r="C659" s="60"/>
      <c r="D659" s="60"/>
      <c r="E659" s="60"/>
      <c r="F659" s="90"/>
      <c r="G659" s="90"/>
      <c r="H659" s="90"/>
      <c r="I659" s="90"/>
    </row>
    <row r="660" spans="1:9">
      <c r="A660" s="61" t="s">
        <v>172</v>
      </c>
      <c r="B660" s="197"/>
      <c r="C660" s="197"/>
      <c r="D660" s="197"/>
      <c r="E660" s="198"/>
      <c r="F660" s="195">
        <v>35000</v>
      </c>
      <c r="G660" s="196"/>
      <c r="H660" s="195">
        <v>160000</v>
      </c>
      <c r="I660" s="196"/>
    </row>
    <row r="661" spans="1:9" s="18" customFormat="1">
      <c r="A661" s="97" t="s">
        <v>173</v>
      </c>
      <c r="B661" s="98"/>
      <c r="C661" s="98"/>
      <c r="D661" s="98"/>
      <c r="E661" s="98"/>
      <c r="F661" s="96"/>
      <c r="G661" s="96"/>
      <c r="H661" s="96"/>
      <c r="I661" s="96"/>
    </row>
    <row r="662" spans="1:9" s="18" customFormat="1">
      <c r="A662" s="66" t="s">
        <v>175</v>
      </c>
      <c r="B662" s="95"/>
      <c r="C662" s="95"/>
      <c r="D662" s="95"/>
      <c r="E662" s="95"/>
      <c r="F662" s="96">
        <v>323000</v>
      </c>
      <c r="G662" s="96"/>
      <c r="H662" s="96">
        <v>0</v>
      </c>
      <c r="I662" s="96"/>
    </row>
    <row r="663" spans="1:9" s="18" customFormat="1">
      <c r="A663" s="66"/>
      <c r="B663" s="95"/>
      <c r="C663" s="95"/>
      <c r="D663" s="95"/>
      <c r="E663" s="95"/>
      <c r="F663" s="96"/>
      <c r="G663" s="96"/>
      <c r="H663" s="96"/>
      <c r="I663" s="96"/>
    </row>
    <row r="664" spans="1:9" s="18" customFormat="1">
      <c r="A664" s="66" t="s">
        <v>176</v>
      </c>
      <c r="B664" s="95"/>
      <c r="C664" s="95"/>
      <c r="D664" s="95"/>
      <c r="E664" s="95"/>
      <c r="F664" s="96">
        <v>130000</v>
      </c>
      <c r="G664" s="96"/>
      <c r="H664" s="96">
        <v>130000</v>
      </c>
      <c r="I664" s="96"/>
    </row>
    <row r="665" spans="1:9" s="18" customFormat="1">
      <c r="A665" s="66"/>
      <c r="B665" s="95"/>
      <c r="C665" s="95"/>
      <c r="D665" s="95"/>
      <c r="E665" s="95"/>
      <c r="F665" s="96"/>
      <c r="G665" s="96"/>
      <c r="H665" s="96"/>
      <c r="I665" s="96"/>
    </row>
    <row r="666" spans="1:9" s="18" customFormat="1">
      <c r="A666" s="66" t="s">
        <v>174</v>
      </c>
      <c r="B666" s="95"/>
      <c r="C666" s="95"/>
      <c r="D666" s="95"/>
      <c r="E666" s="95"/>
      <c r="F666" s="96">
        <v>546000</v>
      </c>
      <c r="G666" s="96"/>
      <c r="H666" s="96">
        <v>1600000</v>
      </c>
      <c r="I666" s="96"/>
    </row>
    <row r="667" spans="1:9" s="18" customFormat="1">
      <c r="A667" s="97" t="s">
        <v>173</v>
      </c>
      <c r="B667" s="98"/>
      <c r="C667" s="98"/>
      <c r="D667" s="98"/>
      <c r="E667" s="98"/>
      <c r="F667" s="96"/>
      <c r="G667" s="96"/>
      <c r="H667" s="96"/>
      <c r="I667" s="96"/>
    </row>
    <row r="668" spans="1:9" s="18" customFormat="1">
      <c r="A668" s="66" t="s">
        <v>168</v>
      </c>
      <c r="B668" s="95"/>
      <c r="C668" s="95"/>
      <c r="D668" s="95"/>
      <c r="E668" s="95"/>
      <c r="F668" s="96">
        <v>837000</v>
      </c>
      <c r="G668" s="96"/>
      <c r="H668" s="96">
        <v>1716000</v>
      </c>
      <c r="I668" s="96"/>
    </row>
    <row r="669" spans="1:9">
      <c r="A669" s="66"/>
      <c r="B669" s="95"/>
      <c r="C669" s="95"/>
      <c r="D669" s="95"/>
      <c r="E669" s="95"/>
      <c r="F669" s="96"/>
      <c r="G669" s="96"/>
      <c r="H669" s="96"/>
      <c r="I669" s="96"/>
    </row>
    <row r="670" spans="1:9">
      <c r="A670" s="66" t="s">
        <v>177</v>
      </c>
      <c r="B670" s="95"/>
      <c r="C670" s="95"/>
      <c r="D670" s="95"/>
      <c r="E670" s="95"/>
      <c r="F670" s="96">
        <v>200000</v>
      </c>
      <c r="G670" s="96"/>
      <c r="H670" s="96">
        <v>0</v>
      </c>
      <c r="I670" s="96"/>
    </row>
    <row r="671" spans="1:9" ht="15.75" thickBot="1">
      <c r="A671" s="46"/>
      <c r="B671" s="46"/>
      <c r="C671" s="46"/>
      <c r="D671" s="46"/>
      <c r="E671" s="46"/>
      <c r="F671" s="363"/>
      <c r="G671" s="363"/>
      <c r="H671" s="363"/>
      <c r="I671" s="363"/>
    </row>
    <row r="672" spans="1:9" ht="15.75" thickTop="1">
      <c r="A672" s="284" t="s">
        <v>9</v>
      </c>
      <c r="B672" s="285"/>
      <c r="C672" s="285"/>
      <c r="D672" s="285"/>
      <c r="E672" s="286"/>
      <c r="F672" s="362">
        <f>SUM(F660:G671)</f>
        <v>2071000</v>
      </c>
      <c r="G672" s="217"/>
      <c r="H672" s="362">
        <f>SUM(H660:I671)</f>
        <v>3606000</v>
      </c>
      <c r="I672" s="217"/>
    </row>
    <row r="673" spans="1:9" s="18" customFormat="1">
      <c r="A673" s="8"/>
      <c r="B673" s="8"/>
      <c r="C673" s="8"/>
      <c r="D673" s="8"/>
      <c r="E673" s="8"/>
      <c r="F673" s="2"/>
      <c r="G673" s="3"/>
      <c r="H673" s="2"/>
      <c r="I673" s="3"/>
    </row>
    <row r="674" spans="1:9" s="18" customFormat="1">
      <c r="A674" s="8"/>
      <c r="B674" s="8"/>
      <c r="C674" s="8"/>
      <c r="D674" s="8"/>
      <c r="E674" s="8"/>
      <c r="F674" s="2"/>
      <c r="G674" s="3"/>
      <c r="H674" s="2"/>
      <c r="I674" s="3"/>
    </row>
    <row r="675" spans="1:9">
      <c r="F675" s="6"/>
    </row>
    <row r="676" spans="1:9">
      <c r="A676" s="88" t="s">
        <v>178</v>
      </c>
      <c r="B676" s="88"/>
      <c r="C676" s="88"/>
      <c r="D676" s="88"/>
      <c r="E676" s="88"/>
      <c r="F676" s="88"/>
      <c r="G676" s="88"/>
      <c r="H676" s="88"/>
      <c r="I676" s="88"/>
    </row>
    <row r="678" spans="1:9" ht="15" customHeight="1">
      <c r="A678" s="59" t="s">
        <v>0</v>
      </c>
      <c r="B678" s="59"/>
      <c r="C678" s="59"/>
      <c r="D678" s="59"/>
      <c r="E678" s="59"/>
      <c r="F678" s="89" t="s">
        <v>138</v>
      </c>
      <c r="G678" s="89"/>
      <c r="H678" s="89" t="s">
        <v>139</v>
      </c>
      <c r="I678" s="89"/>
    </row>
    <row r="679" spans="1:9">
      <c r="A679" s="60"/>
      <c r="B679" s="60"/>
      <c r="C679" s="60"/>
      <c r="D679" s="60"/>
      <c r="E679" s="60"/>
      <c r="F679" s="90"/>
      <c r="G679" s="90"/>
      <c r="H679" s="90"/>
      <c r="I679" s="90"/>
    </row>
    <row r="680" spans="1:9" ht="15.75" thickBot="1">
      <c r="A680" s="66" t="s">
        <v>11</v>
      </c>
      <c r="B680" s="66"/>
      <c r="C680" s="66"/>
      <c r="D680" s="66"/>
      <c r="E680" s="66"/>
      <c r="F680" s="186">
        <v>700000</v>
      </c>
      <c r="G680" s="186"/>
      <c r="H680" s="270">
        <v>700000</v>
      </c>
      <c r="I680" s="270"/>
    </row>
    <row r="681" spans="1:9" ht="15.75" thickTop="1">
      <c r="A681" s="84" t="s">
        <v>8</v>
      </c>
      <c r="B681" s="85"/>
      <c r="C681" s="85"/>
      <c r="D681" s="85"/>
      <c r="E681" s="85"/>
      <c r="F681" s="82">
        <f>SUM(F680)</f>
        <v>700000</v>
      </c>
      <c r="G681" s="82"/>
      <c r="H681" s="82">
        <f>SUM(H680)</f>
        <v>700000</v>
      </c>
      <c r="I681" s="82"/>
    </row>
    <row r="682" spans="1:9" s="18" customFormat="1">
      <c r="A682" s="8"/>
      <c r="B682" s="8"/>
      <c r="C682" s="8"/>
      <c r="D682" s="8"/>
      <c r="E682" s="8"/>
      <c r="F682" s="2"/>
      <c r="G682" s="2"/>
      <c r="H682" s="2"/>
      <c r="I682" s="2"/>
    </row>
    <row r="683" spans="1:9" s="18" customFormat="1">
      <c r="A683" s="37"/>
      <c r="B683" s="37"/>
      <c r="C683" s="37"/>
      <c r="D683" s="37"/>
      <c r="E683" s="37"/>
      <c r="F683" s="38"/>
      <c r="G683" s="38"/>
      <c r="H683" s="38"/>
      <c r="I683" s="38"/>
    </row>
    <row r="684" spans="1:9" s="18" customFormat="1">
      <c r="A684" s="37"/>
      <c r="B684" s="37"/>
      <c r="C684" s="37"/>
      <c r="D684" s="37"/>
      <c r="E684" s="37"/>
      <c r="F684" s="38"/>
      <c r="G684" s="38"/>
      <c r="H684" s="38"/>
      <c r="I684" s="38"/>
    </row>
    <row r="685" spans="1:9" s="18" customFormat="1">
      <c r="A685" s="37"/>
      <c r="B685" s="37"/>
      <c r="C685" s="37"/>
      <c r="D685" s="37"/>
      <c r="E685" s="37"/>
      <c r="F685" s="38"/>
      <c r="G685" s="38"/>
      <c r="H685" s="38"/>
      <c r="I685" s="38"/>
    </row>
    <row r="686" spans="1:9" s="18" customFormat="1">
      <c r="A686" s="8"/>
      <c r="B686" s="8"/>
      <c r="C686" s="8"/>
      <c r="D686" s="8"/>
      <c r="E686" s="8"/>
      <c r="F686" s="2"/>
      <c r="G686" s="2"/>
      <c r="H686" s="2"/>
      <c r="I686" s="2"/>
    </row>
    <row r="687" spans="1:9" s="18" customFormat="1">
      <c r="A687" s="8"/>
      <c r="B687" s="8"/>
      <c r="C687" s="8"/>
      <c r="D687" s="8"/>
      <c r="E687" s="8"/>
      <c r="F687" s="2"/>
      <c r="G687" s="2"/>
      <c r="H687" s="2"/>
      <c r="I687" s="2"/>
    </row>
    <row r="688" spans="1:9" s="18" customFormat="1">
      <c r="A688" s="8"/>
      <c r="B688" s="8"/>
      <c r="C688" s="8"/>
      <c r="D688" s="8"/>
      <c r="E688" s="8"/>
      <c r="F688" s="2"/>
      <c r="G688" s="2"/>
      <c r="H688" s="2"/>
      <c r="I688" s="2"/>
    </row>
    <row r="689" spans="1:9" s="18" customFormat="1">
      <c r="A689" s="8"/>
      <c r="B689" s="8"/>
      <c r="C689" s="8"/>
      <c r="D689" s="8"/>
      <c r="E689" s="8"/>
      <c r="F689" s="2"/>
      <c r="G689" s="2"/>
      <c r="H689" s="2"/>
      <c r="I689" s="2"/>
    </row>
    <row r="690" spans="1:9" s="18" customFormat="1">
      <c r="A690" s="37"/>
      <c r="B690" s="37"/>
      <c r="C690" s="37"/>
      <c r="D690" s="37"/>
      <c r="E690" s="37"/>
      <c r="F690" s="38"/>
      <c r="G690" s="38"/>
      <c r="H690" s="38"/>
      <c r="I690" s="38"/>
    </row>
    <row r="691" spans="1:9" s="18" customFormat="1">
      <c r="A691" s="37"/>
      <c r="B691" s="37"/>
      <c r="C691" s="37"/>
      <c r="D691" s="37"/>
      <c r="E691" s="37"/>
      <c r="F691" s="38"/>
      <c r="G691" s="38"/>
      <c r="H691" s="38"/>
      <c r="I691" s="38"/>
    </row>
    <row r="692" spans="1:9">
      <c r="A692" s="94" t="s">
        <v>179</v>
      </c>
      <c r="B692" s="94"/>
      <c r="C692" s="94"/>
      <c r="D692" s="94"/>
    </row>
    <row r="693" spans="1:9">
      <c r="A693" s="88"/>
      <c r="B693" s="88"/>
      <c r="C693" s="88"/>
      <c r="D693" s="88"/>
      <c r="E693" s="88"/>
      <c r="F693" s="88"/>
      <c r="G693" s="88"/>
      <c r="H693" s="88"/>
      <c r="I693" s="88"/>
    </row>
    <row r="694" spans="1:9">
      <c r="A694" s="59" t="s">
        <v>0</v>
      </c>
      <c r="B694" s="59"/>
      <c r="C694" s="59"/>
      <c r="D694" s="59"/>
      <c r="E694" s="59"/>
      <c r="F694" s="89" t="s">
        <v>138</v>
      </c>
      <c r="G694" s="89"/>
      <c r="H694" s="89" t="s">
        <v>139</v>
      </c>
      <c r="I694" s="89"/>
    </row>
    <row r="695" spans="1:9">
      <c r="A695" s="60"/>
      <c r="B695" s="60"/>
      <c r="C695" s="60"/>
      <c r="D695" s="60"/>
      <c r="E695" s="60"/>
      <c r="F695" s="90"/>
      <c r="G695" s="90"/>
      <c r="H695" s="90"/>
      <c r="I695" s="90"/>
    </row>
    <row r="696" spans="1:9">
      <c r="A696" s="66" t="s">
        <v>134</v>
      </c>
      <c r="B696" s="66"/>
      <c r="C696" s="66"/>
      <c r="D696" s="66"/>
      <c r="E696" s="66"/>
      <c r="F696" s="202">
        <f>SUM(F697:G698)</f>
        <v>2782000</v>
      </c>
      <c r="G696" s="202"/>
      <c r="H696" s="202">
        <f>SUM(H697:I698)</f>
        <v>3018066</v>
      </c>
      <c r="I696" s="202"/>
    </row>
    <row r="697" spans="1:9">
      <c r="A697" s="191" t="s">
        <v>132</v>
      </c>
      <c r="B697" s="192"/>
      <c r="C697" s="192"/>
      <c r="D697" s="192"/>
      <c r="E697" s="193"/>
      <c r="F697" s="195">
        <v>1963000</v>
      </c>
      <c r="G697" s="196"/>
      <c r="H697" s="195">
        <v>500000</v>
      </c>
      <c r="I697" s="196"/>
    </row>
    <row r="698" spans="1:9" ht="15.75" thickBot="1">
      <c r="A698" s="191" t="s">
        <v>133</v>
      </c>
      <c r="B698" s="192"/>
      <c r="C698" s="192"/>
      <c r="D698" s="192"/>
      <c r="E698" s="193"/>
      <c r="F698" s="195">
        <v>819000</v>
      </c>
      <c r="G698" s="196"/>
      <c r="H698" s="195">
        <v>2518066</v>
      </c>
      <c r="I698" s="196"/>
    </row>
    <row r="699" spans="1:9" ht="15.75" thickTop="1">
      <c r="A699" s="284" t="s">
        <v>9</v>
      </c>
      <c r="B699" s="285"/>
      <c r="C699" s="285"/>
      <c r="D699" s="285"/>
      <c r="E699" s="286"/>
      <c r="F699" s="216">
        <f>SUM(F696)</f>
        <v>2782000</v>
      </c>
      <c r="G699" s="217"/>
      <c r="H699" s="216">
        <f>SUM(H696)</f>
        <v>3018066</v>
      </c>
      <c r="I699" s="217"/>
    </row>
    <row r="700" spans="1:9">
      <c r="A700" s="1"/>
      <c r="B700" s="1"/>
      <c r="C700" s="1"/>
      <c r="D700" s="1"/>
      <c r="E700" s="1"/>
      <c r="F700" s="1"/>
      <c r="G700" s="1"/>
      <c r="H700" s="1"/>
      <c r="I700" s="1"/>
    </row>
    <row r="702" spans="1:9">
      <c r="A702" s="88" t="s">
        <v>15</v>
      </c>
      <c r="B702" s="88"/>
      <c r="C702" s="88"/>
      <c r="D702" s="88"/>
      <c r="E702" s="88"/>
      <c r="F702" s="88"/>
      <c r="G702" s="88"/>
      <c r="H702" s="88"/>
      <c r="I702" s="88"/>
    </row>
    <row r="704" spans="1:9" ht="15.75" thickBot="1"/>
    <row r="705" spans="1:9" ht="15.75" customHeight="1" thickBot="1">
      <c r="A705" s="329" t="s">
        <v>0</v>
      </c>
      <c r="B705" s="329"/>
      <c r="C705" s="329"/>
      <c r="D705" s="329"/>
      <c r="E705" s="329"/>
      <c r="F705" s="322" t="s">
        <v>138</v>
      </c>
      <c r="G705" s="322"/>
      <c r="H705" s="322" t="s">
        <v>139</v>
      </c>
      <c r="I705" s="332"/>
    </row>
    <row r="706" spans="1:9" ht="15" customHeight="1" thickBot="1">
      <c r="A706" s="330"/>
      <c r="B706" s="330"/>
      <c r="C706" s="330"/>
      <c r="D706" s="330"/>
      <c r="E706" s="330"/>
      <c r="F706" s="90"/>
      <c r="G706" s="90"/>
      <c r="H706" s="90"/>
      <c r="I706" s="333"/>
    </row>
    <row r="707" spans="1:9" ht="15.75" thickBot="1">
      <c r="A707" s="319" t="s">
        <v>7</v>
      </c>
      <c r="B707" s="319"/>
      <c r="C707" s="319"/>
      <c r="D707" s="319"/>
      <c r="E707" s="319"/>
      <c r="F707" s="320">
        <f>SUM(F100,F119,F134,F172,F209,F228,F246,F266,F281,F322,F357,F404,F421,F431,F442,F481,F492,F529,F552,F560,F568,F581,F590,F640,F672,F699,F335)</f>
        <v>97450000</v>
      </c>
      <c r="G707" s="321"/>
      <c r="H707" s="320">
        <f>SUM(H100,H119,H134,H172,H209,H228,H246,H266,H281,H322,H357,H404,H421,H431,H442,H481,H492,H529,H552,H560,H568,H581,H590,H640,H672,H699,H335,H599)</f>
        <v>92152304</v>
      </c>
      <c r="I707" s="321"/>
    </row>
    <row r="708" spans="1:9" ht="15.75" thickBot="1">
      <c r="A708" s="319" t="s">
        <v>8</v>
      </c>
      <c r="B708" s="319"/>
      <c r="C708" s="319"/>
      <c r="D708" s="319"/>
      <c r="E708" s="319"/>
      <c r="F708" s="320">
        <f>SUM(F106,F179,F216,F256,F334,F365,F411,F540,F644,F645,F681,F287)</f>
        <v>48592000</v>
      </c>
      <c r="G708" s="320"/>
      <c r="H708" s="320">
        <f>SUM(H106,H179,H216,H256,H334,H365,H411,H540,H644,H645,H681,H287)</f>
        <v>18220000</v>
      </c>
      <c r="I708" s="320"/>
    </row>
    <row r="709" spans="1:9" ht="15.75" thickBot="1">
      <c r="A709" s="319" t="s">
        <v>12</v>
      </c>
      <c r="B709" s="319"/>
      <c r="C709" s="319"/>
      <c r="D709" s="319"/>
      <c r="E709" s="319"/>
      <c r="F709" s="320">
        <f>SUM(F101)</f>
        <v>0</v>
      </c>
      <c r="G709" s="321"/>
      <c r="H709" s="320">
        <f>SUM(H101)</f>
        <v>2683444</v>
      </c>
      <c r="I709" s="321"/>
    </row>
    <row r="710" spans="1:9" ht="15.75" thickBot="1">
      <c r="A710" s="319" t="s">
        <v>13</v>
      </c>
      <c r="B710" s="331"/>
      <c r="C710" s="331"/>
      <c r="D710" s="331"/>
      <c r="E710" s="331"/>
      <c r="F710" s="320">
        <f>SUM(F107)</f>
        <v>0</v>
      </c>
      <c r="G710" s="320"/>
      <c r="H710" s="320">
        <f>SUM(H107)</f>
        <v>2000000</v>
      </c>
      <c r="I710" s="320"/>
    </row>
    <row r="711" spans="1:9" ht="15.75" thickBot="1">
      <c r="A711" s="319" t="s">
        <v>9</v>
      </c>
      <c r="B711" s="319"/>
      <c r="C711" s="319"/>
      <c r="D711" s="319"/>
      <c r="E711" s="319"/>
      <c r="F711" s="320">
        <f>SUM(F707:G710)</f>
        <v>146042000</v>
      </c>
      <c r="G711" s="321"/>
      <c r="H711" s="320">
        <f>SUM(H707:I710)</f>
        <v>115055748</v>
      </c>
      <c r="I711" s="321"/>
    </row>
    <row r="712" spans="1:9" ht="15.75" thickBot="1">
      <c r="A712" s="319" t="s">
        <v>2</v>
      </c>
      <c r="B712" s="319"/>
      <c r="C712" s="319"/>
      <c r="D712" s="319"/>
      <c r="E712" s="319"/>
      <c r="F712" s="320">
        <f>SUM(F50)</f>
        <v>162003283</v>
      </c>
      <c r="G712" s="321"/>
      <c r="H712" s="320">
        <f>SUM(H50)</f>
        <v>115055748</v>
      </c>
      <c r="I712" s="321"/>
    </row>
    <row r="714" spans="1:9" s="12" customFormat="1">
      <c r="A714" s="24"/>
      <c r="B714" s="24"/>
      <c r="C714" s="24"/>
      <c r="D714" s="24"/>
      <c r="E714" s="24"/>
    </row>
    <row r="715" spans="1:9" s="12" customFormat="1">
      <c r="A715" s="24"/>
      <c r="B715" s="24"/>
      <c r="C715" s="24"/>
      <c r="D715" s="24"/>
      <c r="E715" s="24"/>
    </row>
    <row r="716" spans="1:9" s="12" customFormat="1" ht="15.75" thickBot="1">
      <c r="A716" s="24"/>
      <c r="B716" s="24"/>
      <c r="C716" s="24"/>
      <c r="D716" s="24"/>
      <c r="E716" s="24"/>
    </row>
    <row r="717" spans="1:9" ht="15.75" thickBot="1">
      <c r="A717" s="319" t="s">
        <v>4</v>
      </c>
      <c r="B717" s="319"/>
      <c r="C717" s="319"/>
      <c r="D717" s="319"/>
      <c r="E717" s="319"/>
      <c r="F717" s="320">
        <f>SUM(F61,F160,F302,F502,F618,F456,F380)</f>
        <v>38727000</v>
      </c>
      <c r="G717" s="320"/>
      <c r="H717" s="320">
        <f>SUM(H61,H160,H302,H502,H618,H456,H380)</f>
        <v>37011000</v>
      </c>
      <c r="I717" s="320"/>
    </row>
    <row r="718" spans="1:9" ht="15.75" thickBot="1">
      <c r="A718" s="319" t="s">
        <v>5</v>
      </c>
      <c r="B718" s="319"/>
      <c r="C718" s="319"/>
      <c r="D718" s="319"/>
      <c r="E718" s="319"/>
      <c r="F718" s="320">
        <f>SUM(F64,F163,F303,F503,F622,F459,F384)</f>
        <v>6862000</v>
      </c>
      <c r="G718" s="320"/>
      <c r="H718" s="320">
        <f>SUM(H64,H163,H303,H503,H622,H459,H384)</f>
        <v>6334000</v>
      </c>
      <c r="I718" s="320"/>
    </row>
    <row r="719" spans="1:9" ht="15.75" thickBot="1">
      <c r="A719" s="319" t="s">
        <v>6</v>
      </c>
      <c r="B719" s="319"/>
      <c r="C719" s="319"/>
      <c r="D719" s="319"/>
      <c r="E719" s="319"/>
      <c r="F719" s="320">
        <f>SUM(F65:G93,F133,F171,F208,F227,F242,F280,F321,F403,F421,F442,F528,F639,F480,F491,F118,F356)</f>
        <v>29345000</v>
      </c>
      <c r="G719" s="321"/>
      <c r="H719" s="320">
        <f>SUM(H65:I93,H133,H171,H208,H227,H242,H280,H321,H403,H421,H442,H528,H639,H480,H491,H118,H356)</f>
        <v>39040000</v>
      </c>
      <c r="I719" s="321"/>
    </row>
    <row r="720" spans="1:9" ht="15.75" thickBot="1">
      <c r="A720" s="319" t="s">
        <v>82</v>
      </c>
      <c r="B720" s="319"/>
      <c r="C720" s="319"/>
      <c r="D720" s="319"/>
      <c r="E720" s="319"/>
      <c r="F720" s="320">
        <f>SUM(F552,F560,F568,F581,F660:G668)</f>
        <v>7738000</v>
      </c>
      <c r="G720" s="321"/>
      <c r="H720" s="320">
        <f>SUM(H552,H560,H568,H581,H660:I668)</f>
        <v>6176000</v>
      </c>
      <c r="I720" s="321"/>
    </row>
    <row r="721" spans="1:9" ht="15.75" thickBot="1">
      <c r="A721" s="319" t="s">
        <v>96</v>
      </c>
      <c r="B721" s="319"/>
      <c r="C721" s="319"/>
      <c r="D721" s="319"/>
      <c r="E721" s="319"/>
      <c r="F721" s="320">
        <f>SUM(F263,F590,F335,F244,F97)</f>
        <v>4617000</v>
      </c>
      <c r="G721" s="320"/>
      <c r="H721" s="320">
        <f>SUM(H263,H590,H335,H244,H97,H599)</f>
        <v>573238</v>
      </c>
      <c r="I721" s="320"/>
    </row>
    <row r="722" spans="1:9" ht="15.75" thickBot="1">
      <c r="A722" s="319" t="s">
        <v>108</v>
      </c>
      <c r="B722" s="319"/>
      <c r="C722" s="319"/>
      <c r="D722" s="319"/>
      <c r="E722" s="319"/>
      <c r="F722" s="320">
        <f>SUM(F95,F670)</f>
        <v>7200000</v>
      </c>
      <c r="G722" s="320"/>
      <c r="H722" s="320">
        <f>SUM(H95,H670)</f>
        <v>0</v>
      </c>
      <c r="I722" s="320"/>
    </row>
    <row r="723" spans="1:9" ht="15.75" thickBot="1">
      <c r="A723" s="482" t="s">
        <v>134</v>
      </c>
      <c r="B723" s="482"/>
      <c r="C723" s="482"/>
      <c r="D723" s="482"/>
      <c r="E723" s="482"/>
      <c r="F723" s="483">
        <f>SUM(F699,F429)</f>
        <v>2961000</v>
      </c>
      <c r="G723" s="483"/>
      <c r="H723" s="483">
        <f>SUM(H699,H429)</f>
        <v>3018066</v>
      </c>
      <c r="I723" s="483"/>
    </row>
    <row r="724" spans="1:9" ht="16.5" thickTop="1" thickBot="1">
      <c r="A724" s="470" t="s">
        <v>7</v>
      </c>
      <c r="B724" s="470"/>
      <c r="C724" s="470"/>
      <c r="D724" s="470"/>
      <c r="E724" s="470"/>
      <c r="F724" s="471">
        <f>SUM(F717:G723)</f>
        <v>97450000</v>
      </c>
      <c r="G724" s="472"/>
      <c r="H724" s="471">
        <f>SUM(H717:I723)</f>
        <v>92152304</v>
      </c>
      <c r="I724" s="472"/>
    </row>
    <row r="725" spans="1:9" ht="16.5" thickTop="1" thickBot="1">
      <c r="A725" s="478" t="s">
        <v>16</v>
      </c>
      <c r="B725" s="478"/>
      <c r="C725" s="478"/>
      <c r="D725" s="478"/>
      <c r="E725" s="478"/>
      <c r="F725" s="479">
        <f>SUM(F178,F539,F364,F410,F286,F215,F333,)</f>
        <v>11238000</v>
      </c>
      <c r="G725" s="479"/>
      <c r="H725" s="479">
        <f>SUM(H178,H539,H364,H410,H286,H215,H333,)</f>
        <v>4500000</v>
      </c>
      <c r="I725" s="479"/>
    </row>
    <row r="726" spans="1:9" ht="15.75" thickBot="1">
      <c r="A726" s="319" t="s">
        <v>17</v>
      </c>
      <c r="B726" s="319"/>
      <c r="C726" s="319"/>
      <c r="D726" s="319"/>
      <c r="E726" s="319"/>
      <c r="F726" s="320">
        <f>SUM(F106,F175,F255,F535,F407,F212,F283,F361,F644,F330,)</f>
        <v>28664000</v>
      </c>
      <c r="G726" s="320"/>
      <c r="H726" s="320">
        <f>SUM(H106,H175,H255,H535,H407,H212,H283,H361,H644,H330,)</f>
        <v>13020000</v>
      </c>
      <c r="I726" s="320"/>
    </row>
    <row r="727" spans="1:9" ht="15.75" thickBot="1">
      <c r="A727" s="319" t="s">
        <v>11</v>
      </c>
      <c r="B727" s="319"/>
      <c r="C727" s="319"/>
      <c r="D727" s="319"/>
      <c r="E727" s="319"/>
      <c r="F727" s="320">
        <f>SUM(F681)</f>
        <v>700000</v>
      </c>
      <c r="G727" s="320"/>
      <c r="H727" s="320">
        <f>SUM(H681)</f>
        <v>700000</v>
      </c>
      <c r="I727" s="320"/>
    </row>
    <row r="728" spans="1:9" s="18" customFormat="1" ht="15.75" thickBot="1">
      <c r="A728" s="480" t="s">
        <v>181</v>
      </c>
      <c r="B728" s="480"/>
      <c r="C728" s="480"/>
      <c r="D728" s="480"/>
      <c r="E728" s="480"/>
      <c r="F728" s="481">
        <f>SUM(F645)</f>
        <v>7990000</v>
      </c>
      <c r="G728" s="481"/>
      <c r="H728" s="481">
        <f>SUM(H645)</f>
        <v>0</v>
      </c>
      <c r="I728" s="481"/>
    </row>
    <row r="729" spans="1:9" ht="15.75" thickBot="1">
      <c r="A729" s="319" t="s">
        <v>8</v>
      </c>
      <c r="B729" s="319"/>
      <c r="C729" s="319"/>
      <c r="D729" s="319"/>
      <c r="E729" s="319"/>
      <c r="F729" s="320">
        <f>SUM(F725:G728)</f>
        <v>48592000</v>
      </c>
      <c r="G729" s="320"/>
      <c r="H729" s="320">
        <f>SUM(H725:I728)</f>
        <v>18220000</v>
      </c>
      <c r="I729" s="320"/>
    </row>
    <row r="730" spans="1:9" ht="15.75" thickBot="1">
      <c r="A730" s="319" t="s">
        <v>12</v>
      </c>
      <c r="B730" s="319"/>
      <c r="C730" s="319"/>
      <c r="D730" s="319"/>
      <c r="E730" s="319"/>
      <c r="F730" s="320">
        <f>SUM(F101)</f>
        <v>0</v>
      </c>
      <c r="G730" s="321"/>
      <c r="H730" s="320">
        <f>SUM(H101)</f>
        <v>2683444</v>
      </c>
      <c r="I730" s="321"/>
    </row>
    <row r="731" spans="1:9" ht="15.75" thickBot="1">
      <c r="A731" s="319" t="s">
        <v>13</v>
      </c>
      <c r="B731" s="331"/>
      <c r="C731" s="331"/>
      <c r="D731" s="331"/>
      <c r="E731" s="331"/>
      <c r="F731" s="320">
        <f>SUM(F107)</f>
        <v>0</v>
      </c>
      <c r="G731" s="320"/>
      <c r="H731" s="320">
        <f>SUM(H107)</f>
        <v>2000000</v>
      </c>
      <c r="I731" s="320"/>
    </row>
    <row r="732" spans="1:9" ht="15.75" thickBot="1">
      <c r="A732" s="319" t="s">
        <v>9</v>
      </c>
      <c r="B732" s="319"/>
      <c r="C732" s="319"/>
      <c r="D732" s="319"/>
      <c r="E732" s="319"/>
      <c r="F732" s="320">
        <f>SUM(F724,F729,F730,F731)</f>
        <v>146042000</v>
      </c>
      <c r="G732" s="321"/>
      <c r="H732" s="320">
        <f>SUM(H724,H729,H730,H731)</f>
        <v>115055748</v>
      </c>
      <c r="I732" s="321"/>
    </row>
  </sheetData>
  <mergeCells count="1571">
    <mergeCell ref="F597:G597"/>
    <mergeCell ref="H597:I597"/>
    <mergeCell ref="A598:E598"/>
    <mergeCell ref="F598:G598"/>
    <mergeCell ref="H598:I598"/>
    <mergeCell ref="A599:E599"/>
    <mergeCell ref="F599:G599"/>
    <mergeCell ref="H599:I599"/>
    <mergeCell ref="G1:I1"/>
    <mergeCell ref="F47:G47"/>
    <mergeCell ref="H47:I47"/>
    <mergeCell ref="A49:E49"/>
    <mergeCell ref="F49:G49"/>
    <mergeCell ref="H49:I49"/>
    <mergeCell ref="A48:E48"/>
    <mergeCell ref="F48:G48"/>
    <mergeCell ref="A180:E180"/>
    <mergeCell ref="A181:E181"/>
    <mergeCell ref="H176:I176"/>
    <mergeCell ref="F176:G176"/>
    <mergeCell ref="H200:I201"/>
    <mergeCell ref="H179:I179"/>
    <mergeCell ref="F200:G201"/>
    <mergeCell ref="F178:G178"/>
    <mergeCell ref="H178:I178"/>
    <mergeCell ref="F181:G181"/>
    <mergeCell ref="H173:I173"/>
    <mergeCell ref="A174:E174"/>
    <mergeCell ref="H172:I172"/>
    <mergeCell ref="H181:I181"/>
    <mergeCell ref="F173:G173"/>
    <mergeCell ref="H161:I161"/>
    <mergeCell ref="A698:E698"/>
    <mergeCell ref="F698:G698"/>
    <mergeCell ref="H698:I698"/>
    <mergeCell ref="A699:E699"/>
    <mergeCell ref="F699:G699"/>
    <mergeCell ref="H699:I699"/>
    <mergeCell ref="F720:G720"/>
    <mergeCell ref="H48:I48"/>
    <mergeCell ref="A241:E241"/>
    <mergeCell ref="F241:G241"/>
    <mergeCell ref="H241:I241"/>
    <mergeCell ref="A227:E227"/>
    <mergeCell ref="F227:G227"/>
    <mergeCell ref="H227:I227"/>
    <mergeCell ref="A232:E233"/>
    <mergeCell ref="H232:I233"/>
    <mergeCell ref="F224:G224"/>
    <mergeCell ref="H223:I223"/>
    <mergeCell ref="F228:G228"/>
    <mergeCell ref="A336:E336"/>
    <mergeCell ref="F336:G336"/>
    <mergeCell ref="H336:I336"/>
    <mergeCell ref="H159:I159"/>
    <mergeCell ref="A158:E158"/>
    <mergeCell ref="H170:I170"/>
    <mergeCell ref="A169:E169"/>
    <mergeCell ref="F169:G169"/>
    <mergeCell ref="A200:E201"/>
    <mergeCell ref="F180:G180"/>
    <mergeCell ref="F595:G596"/>
    <mergeCell ref="H595:I596"/>
    <mergeCell ref="A597:E597"/>
    <mergeCell ref="H154:I154"/>
    <mergeCell ref="H152:I153"/>
    <mergeCell ref="F155:G155"/>
    <mergeCell ref="H155:I155"/>
    <mergeCell ref="H158:I158"/>
    <mergeCell ref="A160:E160"/>
    <mergeCell ref="F160:G160"/>
    <mergeCell ref="H160:I160"/>
    <mergeCell ref="A159:E159"/>
    <mergeCell ref="F159:G159"/>
    <mergeCell ref="F154:G154"/>
    <mergeCell ref="H177:I177"/>
    <mergeCell ref="F171:G171"/>
    <mergeCell ref="H171:I171"/>
    <mergeCell ref="F175:G175"/>
    <mergeCell ref="H168:I168"/>
    <mergeCell ref="H169:I169"/>
    <mergeCell ref="A177:E177"/>
    <mergeCell ref="F177:G177"/>
    <mergeCell ref="H164:I164"/>
    <mergeCell ref="F157:G157"/>
    <mergeCell ref="A162:E162"/>
    <mergeCell ref="H162:I162"/>
    <mergeCell ref="F697:G697"/>
    <mergeCell ref="H697:I697"/>
    <mergeCell ref="A168:E168"/>
    <mergeCell ref="F168:G168"/>
    <mergeCell ref="F174:G174"/>
    <mergeCell ref="A172:E172"/>
    <mergeCell ref="F172:G172"/>
    <mergeCell ref="A171:E171"/>
    <mergeCell ref="A175:E175"/>
    <mergeCell ref="A176:E176"/>
    <mergeCell ref="H419:I419"/>
    <mergeCell ref="A419:E419"/>
    <mergeCell ref="F419:G419"/>
    <mergeCell ref="A396:E396"/>
    <mergeCell ref="A496:E497"/>
    <mergeCell ref="A400:E400"/>
    <mergeCell ref="A402:E402"/>
    <mergeCell ref="F232:G233"/>
    <mergeCell ref="A454:E454"/>
    <mergeCell ref="A449:E449"/>
    <mergeCell ref="A441:E441"/>
    <mergeCell ref="A438:E439"/>
    <mergeCell ref="F396:G396"/>
    <mergeCell ref="H420:I420"/>
    <mergeCell ref="F420:G420"/>
    <mergeCell ref="F394:G394"/>
    <mergeCell ref="H174:I174"/>
    <mergeCell ref="H163:I163"/>
    <mergeCell ref="A397:E397"/>
    <mergeCell ref="F407:G407"/>
    <mergeCell ref="A401:E401"/>
    <mergeCell ref="A403:E403"/>
    <mergeCell ref="A404:E404"/>
    <mergeCell ref="F402:G402"/>
    <mergeCell ref="A717:E717"/>
    <mergeCell ref="F717:G717"/>
    <mergeCell ref="H717:I717"/>
    <mergeCell ref="A573:I573"/>
    <mergeCell ref="A696:E696"/>
    <mergeCell ref="F696:G696"/>
    <mergeCell ref="F718:G718"/>
    <mergeCell ref="F388:G388"/>
    <mergeCell ref="F387:G387"/>
    <mergeCell ref="A379:E379"/>
    <mergeCell ref="A380:E380"/>
    <mergeCell ref="A381:E381"/>
    <mergeCell ref="A452:E452"/>
    <mergeCell ref="A421:E421"/>
    <mergeCell ref="A391:E391"/>
    <mergeCell ref="F391:G391"/>
    <mergeCell ref="H718:I718"/>
    <mergeCell ref="F442:G442"/>
    <mergeCell ref="A457:E457"/>
    <mergeCell ref="A440:E440"/>
    <mergeCell ref="H442:I442"/>
    <mergeCell ref="F449:G449"/>
    <mergeCell ref="F441:G441"/>
    <mergeCell ref="H441:I441"/>
    <mergeCell ref="A393:E393"/>
    <mergeCell ref="F393:G393"/>
    <mergeCell ref="F404:G404"/>
    <mergeCell ref="F399:G399"/>
    <mergeCell ref="F400:G400"/>
    <mergeCell ref="A394:E394"/>
    <mergeCell ref="A395:E395"/>
    <mergeCell ref="F395:G395"/>
    <mergeCell ref="A722:E722"/>
    <mergeCell ref="H722:I722"/>
    <mergeCell ref="A719:E719"/>
    <mergeCell ref="F719:G719"/>
    <mergeCell ref="H719:I719"/>
    <mergeCell ref="F721:G721"/>
    <mergeCell ref="H721:I721"/>
    <mergeCell ref="A720:E720"/>
    <mergeCell ref="A718:E718"/>
    <mergeCell ref="H729:I729"/>
    <mergeCell ref="H720:I720"/>
    <mergeCell ref="A721:E721"/>
    <mergeCell ref="A727:E727"/>
    <mergeCell ref="F727:G727"/>
    <mergeCell ref="H727:I727"/>
    <mergeCell ref="A725:E725"/>
    <mergeCell ref="F725:G725"/>
    <mergeCell ref="H725:I725"/>
    <mergeCell ref="F722:G722"/>
    <mergeCell ref="A728:E728"/>
    <mergeCell ref="F728:G728"/>
    <mergeCell ref="H728:I728"/>
    <mergeCell ref="A723:E723"/>
    <mergeCell ref="F723:G723"/>
    <mergeCell ref="H723:I723"/>
    <mergeCell ref="H396:I396"/>
    <mergeCell ref="H394:I394"/>
    <mergeCell ref="A453:E453"/>
    <mergeCell ref="F453:G453"/>
    <mergeCell ref="H453:I453"/>
    <mergeCell ref="H732:I732"/>
    <mergeCell ref="A726:E726"/>
    <mergeCell ref="F726:G726"/>
    <mergeCell ref="H726:I726"/>
    <mergeCell ref="A730:E730"/>
    <mergeCell ref="F730:G730"/>
    <mergeCell ref="H730:I730"/>
    <mergeCell ref="A731:E731"/>
    <mergeCell ref="F731:G731"/>
    <mergeCell ref="H731:I731"/>
    <mergeCell ref="A732:E732"/>
    <mergeCell ref="F732:G732"/>
    <mergeCell ref="A729:E729"/>
    <mergeCell ref="F729:G729"/>
    <mergeCell ref="A724:E724"/>
    <mergeCell ref="F724:G724"/>
    <mergeCell ref="H724:I724"/>
    <mergeCell ref="A407:E407"/>
    <mergeCell ref="F456:G456"/>
    <mergeCell ref="F496:G497"/>
    <mergeCell ref="A458:E458"/>
    <mergeCell ref="H507:I507"/>
    <mergeCell ref="F440:G440"/>
    <mergeCell ref="H440:I440"/>
    <mergeCell ref="F500:G500"/>
    <mergeCell ref="H500:I500"/>
    <mergeCell ref="H505:I505"/>
    <mergeCell ref="F501:G501"/>
    <mergeCell ref="H378:I378"/>
    <mergeCell ref="F376:G376"/>
    <mergeCell ref="F317:G317"/>
    <mergeCell ref="H380:I380"/>
    <mergeCell ref="A377:E377"/>
    <mergeCell ref="F378:G378"/>
    <mergeCell ref="F379:G379"/>
    <mergeCell ref="H329:I329"/>
    <mergeCell ref="H324:I324"/>
    <mergeCell ref="H323:I323"/>
    <mergeCell ref="H328:I328"/>
    <mergeCell ref="A324:E324"/>
    <mergeCell ref="A323:E323"/>
    <mergeCell ref="F323:G323"/>
    <mergeCell ref="F322:G322"/>
    <mergeCell ref="F328:G328"/>
    <mergeCell ref="A327:E327"/>
    <mergeCell ref="F327:G327"/>
    <mergeCell ref="A317:E317"/>
    <mergeCell ref="F338:G338"/>
    <mergeCell ref="F324:G324"/>
    <mergeCell ref="F329:G329"/>
    <mergeCell ref="A329:E329"/>
    <mergeCell ref="A372:E373"/>
    <mergeCell ref="A370:I370"/>
    <mergeCell ref="F352:G352"/>
    <mergeCell ref="A359:E359"/>
    <mergeCell ref="F359:G359"/>
    <mergeCell ref="H359:I359"/>
    <mergeCell ref="A360:E360"/>
    <mergeCell ref="F360:G360"/>
    <mergeCell ref="A374:E374"/>
    <mergeCell ref="F134:G134"/>
    <mergeCell ref="H134:I134"/>
    <mergeCell ref="A133:E133"/>
    <mergeCell ref="H320:I320"/>
    <mergeCell ref="H318:I318"/>
    <mergeCell ref="H319:I319"/>
    <mergeCell ref="H264:I264"/>
    <mergeCell ref="F312:G312"/>
    <mergeCell ref="F316:G316"/>
    <mergeCell ref="H312:I312"/>
    <mergeCell ref="H313:I313"/>
    <mergeCell ref="H314:I314"/>
    <mergeCell ref="H315:I315"/>
    <mergeCell ref="H316:I316"/>
    <mergeCell ref="F133:G133"/>
    <mergeCell ref="H133:I133"/>
    <mergeCell ref="H311:I311"/>
    <mergeCell ref="F156:G156"/>
    <mergeCell ref="F158:G158"/>
    <mergeCell ref="A272:E273"/>
    <mergeCell ref="F272:G273"/>
    <mergeCell ref="F319:G319"/>
    <mergeCell ref="F320:G320"/>
    <mergeCell ref="A307:E307"/>
    <mergeCell ref="F307:G307"/>
    <mergeCell ref="A305:E305"/>
    <mergeCell ref="F315:G315"/>
    <mergeCell ref="A310:E310"/>
    <mergeCell ref="F310:G310"/>
    <mergeCell ref="F318:G318"/>
    <mergeCell ref="A319:E319"/>
    <mergeCell ref="H317:I317"/>
    <mergeCell ref="H203:I203"/>
    <mergeCell ref="F243:G243"/>
    <mergeCell ref="A238:E238"/>
    <mergeCell ref="A239:E239"/>
    <mergeCell ref="F239:G239"/>
    <mergeCell ref="A266:E266"/>
    <mergeCell ref="A255:E255"/>
    <mergeCell ref="A256:E256"/>
    <mergeCell ref="A253:E253"/>
    <mergeCell ref="F253:G253"/>
    <mergeCell ref="A204:E204"/>
    <mergeCell ref="F204:G204"/>
    <mergeCell ref="A205:E205"/>
    <mergeCell ref="H208:I208"/>
    <mergeCell ref="H238:I238"/>
    <mergeCell ref="H234:I234"/>
    <mergeCell ref="H210:I210"/>
    <mergeCell ref="A265:E265"/>
    <mergeCell ref="H226:I226"/>
    <mergeCell ref="H228:I228"/>
    <mergeCell ref="F213:G213"/>
    <mergeCell ref="F225:G225"/>
    <mergeCell ref="A207:E207"/>
    <mergeCell ref="F207:G207"/>
    <mergeCell ref="A221:E222"/>
    <mergeCell ref="F221:G222"/>
    <mergeCell ref="A211:E211"/>
    <mergeCell ref="A209:E209"/>
    <mergeCell ref="F209:G209"/>
    <mergeCell ref="A208:E208"/>
    <mergeCell ref="H256:I256"/>
    <mergeCell ref="H244:I244"/>
    <mergeCell ref="H119:I119"/>
    <mergeCell ref="A131:E131"/>
    <mergeCell ref="A105:E105"/>
    <mergeCell ref="F105:G105"/>
    <mergeCell ref="F125:G126"/>
    <mergeCell ref="F107:G107"/>
    <mergeCell ref="A123:I123"/>
    <mergeCell ref="F131:G131"/>
    <mergeCell ref="H131:I131"/>
    <mergeCell ref="H108:I108"/>
    <mergeCell ref="H107:I107"/>
    <mergeCell ref="F108:G108"/>
    <mergeCell ref="H106:I106"/>
    <mergeCell ref="H125:I126"/>
    <mergeCell ref="F127:G127"/>
    <mergeCell ref="F114:G115"/>
    <mergeCell ref="H114:I115"/>
    <mergeCell ref="F128:G128"/>
    <mergeCell ref="H127:I127"/>
    <mergeCell ref="H300:I300"/>
    <mergeCell ref="A280:E280"/>
    <mergeCell ref="H306:I306"/>
    <mergeCell ref="A314:E314"/>
    <mergeCell ref="H165:I165"/>
    <mergeCell ref="H167:I167"/>
    <mergeCell ref="F161:G161"/>
    <mergeCell ref="A150:I150"/>
    <mergeCell ref="A165:E165"/>
    <mergeCell ref="F170:G170"/>
    <mergeCell ref="F163:G163"/>
    <mergeCell ref="A134:E134"/>
    <mergeCell ref="H93:I93"/>
    <mergeCell ref="H98:I98"/>
    <mergeCell ref="F103:G103"/>
    <mergeCell ref="H103:I103"/>
    <mergeCell ref="H100:I100"/>
    <mergeCell ref="F101:G101"/>
    <mergeCell ref="H97:I97"/>
    <mergeCell ref="H96:I96"/>
    <mergeCell ref="H95:I95"/>
    <mergeCell ref="A98:E98"/>
    <mergeCell ref="H129:I129"/>
    <mergeCell ref="A117:E117"/>
    <mergeCell ref="F117:G117"/>
    <mergeCell ref="H117:I117"/>
    <mergeCell ref="A118:E118"/>
    <mergeCell ref="F118:G118"/>
    <mergeCell ref="H118:I118"/>
    <mergeCell ref="A119:E119"/>
    <mergeCell ref="H157:I157"/>
    <mergeCell ref="F119:G119"/>
    <mergeCell ref="A375:E375"/>
    <mergeCell ref="H381:I381"/>
    <mergeCell ref="F381:G381"/>
    <mergeCell ref="H386:I386"/>
    <mergeCell ref="A388:E388"/>
    <mergeCell ref="A316:E316"/>
    <mergeCell ref="A276:E276"/>
    <mergeCell ref="A219:I219"/>
    <mergeCell ref="H207:I207"/>
    <mergeCell ref="H212:I212"/>
    <mergeCell ref="H213:I213"/>
    <mergeCell ref="H253:I253"/>
    <mergeCell ref="H250:I251"/>
    <mergeCell ref="A198:I198"/>
    <mergeCell ref="A178:E178"/>
    <mergeCell ref="H239:I239"/>
    <mergeCell ref="H254:I254"/>
    <mergeCell ref="A263:E263"/>
    <mergeCell ref="A264:E264"/>
    <mergeCell ref="A275:E275"/>
    <mergeCell ref="F277:G277"/>
    <mergeCell ref="F265:G265"/>
    <mergeCell ref="A261:E262"/>
    <mergeCell ref="F263:G263"/>
    <mergeCell ref="H204:I204"/>
    <mergeCell ref="H236:I236"/>
    <mergeCell ref="H202:I202"/>
    <mergeCell ref="F279:G279"/>
    <mergeCell ref="F278:G278"/>
    <mergeCell ref="A278:E278"/>
    <mergeCell ref="F281:G281"/>
    <mergeCell ref="F301:G301"/>
    <mergeCell ref="A301:E301"/>
    <mergeCell ref="A279:E279"/>
    <mergeCell ref="F314:G314"/>
    <mergeCell ref="A313:E313"/>
    <mergeCell ref="H302:I302"/>
    <mergeCell ref="F392:G392"/>
    <mergeCell ref="F321:G321"/>
    <mergeCell ref="H335:I335"/>
    <mergeCell ref="F337:G337"/>
    <mergeCell ref="F335:G335"/>
    <mergeCell ref="A378:E378"/>
    <mergeCell ref="A338:E338"/>
    <mergeCell ref="H307:I307"/>
    <mergeCell ref="A306:E306"/>
    <mergeCell ref="F306:G306"/>
    <mergeCell ref="H310:I310"/>
    <mergeCell ref="A308:E308"/>
    <mergeCell ref="A309:E309"/>
    <mergeCell ref="F308:G308"/>
    <mergeCell ref="F309:G309"/>
    <mergeCell ref="H309:I309"/>
    <mergeCell ref="H308:I308"/>
    <mergeCell ref="H321:I321"/>
    <mergeCell ref="H322:I322"/>
    <mergeCell ref="A312:E312"/>
    <mergeCell ref="H374:I374"/>
    <mergeCell ref="H375:I375"/>
    <mergeCell ref="H376:I376"/>
    <mergeCell ref="H364:I364"/>
    <mergeCell ref="H327:I327"/>
    <mergeCell ref="F380:G380"/>
    <mergeCell ref="H379:I379"/>
    <mergeCell ref="A132:E132"/>
    <mergeCell ref="A154:E154"/>
    <mergeCell ref="A152:E153"/>
    <mergeCell ref="A157:E157"/>
    <mergeCell ref="A156:E156"/>
    <mergeCell ref="A155:E155"/>
    <mergeCell ref="H175:I175"/>
    <mergeCell ref="H166:I166"/>
    <mergeCell ref="F165:G165"/>
    <mergeCell ref="F79:G79"/>
    <mergeCell ref="H277:I277"/>
    <mergeCell ref="H276:I276"/>
    <mergeCell ref="H265:I265"/>
    <mergeCell ref="H280:I280"/>
    <mergeCell ref="H261:I262"/>
    <mergeCell ref="H303:I303"/>
    <mergeCell ref="H272:I273"/>
    <mergeCell ref="H282:I282"/>
    <mergeCell ref="H283:I283"/>
    <mergeCell ref="A270:I270"/>
    <mergeCell ref="H221:I222"/>
    <mergeCell ref="H240:I240"/>
    <mergeCell ref="H101:I101"/>
    <mergeCell ref="H128:I128"/>
    <mergeCell ref="F132:G132"/>
    <mergeCell ref="H132:I132"/>
    <mergeCell ref="H102:I102"/>
    <mergeCell ref="F238:G238"/>
    <mergeCell ref="H225:I225"/>
    <mergeCell ref="H205:I205"/>
    <mergeCell ref="H156:I156"/>
    <mergeCell ref="F152:G153"/>
    <mergeCell ref="H57:I57"/>
    <mergeCell ref="H56:I56"/>
    <mergeCell ref="A52:I52"/>
    <mergeCell ref="A57:E57"/>
    <mergeCell ref="F57:G57"/>
    <mergeCell ref="A56:E56"/>
    <mergeCell ref="F56:G56"/>
    <mergeCell ref="A47:E47"/>
    <mergeCell ref="H46:I46"/>
    <mergeCell ref="H39:I39"/>
    <mergeCell ref="A465:E465"/>
    <mergeCell ref="F92:G92"/>
    <mergeCell ref="F106:G106"/>
    <mergeCell ref="H105:I105"/>
    <mergeCell ref="H104:I104"/>
    <mergeCell ref="F102:G102"/>
    <mergeCell ref="F129:G129"/>
    <mergeCell ref="F104:G104"/>
    <mergeCell ref="H99:I99"/>
    <mergeCell ref="H88:I88"/>
    <mergeCell ref="F81:G81"/>
    <mergeCell ref="H81:I81"/>
    <mergeCell ref="H87:I87"/>
    <mergeCell ref="H79:I79"/>
    <mergeCell ref="F88:G88"/>
    <mergeCell ref="H80:I80"/>
    <mergeCell ref="H82:I82"/>
    <mergeCell ref="H83:I83"/>
    <mergeCell ref="H84:I84"/>
    <mergeCell ref="F130:G130"/>
    <mergeCell ref="H130:I130"/>
    <mergeCell ref="A161:E161"/>
    <mergeCell ref="A4:E5"/>
    <mergeCell ref="F4:G5"/>
    <mergeCell ref="H4:I5"/>
    <mergeCell ref="A6:E6"/>
    <mergeCell ref="A7:E7"/>
    <mergeCell ref="H22:I22"/>
    <mergeCell ref="F15:G15"/>
    <mergeCell ref="H6:I6"/>
    <mergeCell ref="H13:I13"/>
    <mergeCell ref="H16:I16"/>
    <mergeCell ref="F13:G13"/>
    <mergeCell ref="H17:I17"/>
    <mergeCell ref="F12:G12"/>
    <mergeCell ref="F6:G6"/>
    <mergeCell ref="H15:I15"/>
    <mergeCell ref="F20:G20"/>
    <mergeCell ref="F11:G11"/>
    <mergeCell ref="H11:I11"/>
    <mergeCell ref="H18:I18"/>
    <mergeCell ref="H12:I12"/>
    <mergeCell ref="A14:E14"/>
    <mergeCell ref="F14:G14"/>
    <mergeCell ref="H14:I14"/>
    <mergeCell ref="H41:I41"/>
    <mergeCell ref="H45:I45"/>
    <mergeCell ref="F8:G8"/>
    <mergeCell ref="F9:G9"/>
    <mergeCell ref="F23:G23"/>
    <mergeCell ref="H28:I28"/>
    <mergeCell ref="H25:I25"/>
    <mergeCell ref="H26:I26"/>
    <mergeCell ref="H19:I19"/>
    <mergeCell ref="H8:I8"/>
    <mergeCell ref="H9:I9"/>
    <mergeCell ref="H27:I27"/>
    <mergeCell ref="H68:I68"/>
    <mergeCell ref="H51:I51"/>
    <mergeCell ref="F7:G7"/>
    <mergeCell ref="H7:I7"/>
    <mergeCell ref="H35:I35"/>
    <mergeCell ref="H23:I23"/>
    <mergeCell ref="H29:I29"/>
    <mergeCell ref="H30:I30"/>
    <mergeCell ref="H31:I31"/>
    <mergeCell ref="H34:I34"/>
    <mergeCell ref="H33:I33"/>
    <mergeCell ref="F29:G29"/>
    <mergeCell ref="F32:G32"/>
    <mergeCell ref="H32:I32"/>
    <mergeCell ref="F31:G31"/>
    <mergeCell ref="F28:G28"/>
    <mergeCell ref="F26:G26"/>
    <mergeCell ref="H54:I55"/>
    <mergeCell ref="H58:I58"/>
    <mergeCell ref="H61:I61"/>
    <mergeCell ref="H60:I60"/>
    <mergeCell ref="H67:I67"/>
    <mergeCell ref="H64:I64"/>
    <mergeCell ref="H59:I59"/>
    <mergeCell ref="H65:I65"/>
    <mergeCell ref="F66:G66"/>
    <mergeCell ref="H62:I62"/>
    <mergeCell ref="H63:I63"/>
    <mergeCell ref="F59:G59"/>
    <mergeCell ref="F58:G58"/>
    <mergeCell ref="F69:G69"/>
    <mergeCell ref="F63:G63"/>
    <mergeCell ref="F74:G74"/>
    <mergeCell ref="F73:G73"/>
    <mergeCell ref="F68:G68"/>
    <mergeCell ref="F71:G71"/>
    <mergeCell ref="F72:G72"/>
    <mergeCell ref="F70:G70"/>
    <mergeCell ref="F65:G65"/>
    <mergeCell ref="F64:G64"/>
    <mergeCell ref="A82:E82"/>
    <mergeCell ref="A76:E76"/>
    <mergeCell ref="F76:G76"/>
    <mergeCell ref="H76:I76"/>
    <mergeCell ref="H77:I77"/>
    <mergeCell ref="A81:E81"/>
    <mergeCell ref="H78:I78"/>
    <mergeCell ref="A80:E80"/>
    <mergeCell ref="F82:G82"/>
    <mergeCell ref="A70:E70"/>
    <mergeCell ref="A77:E77"/>
    <mergeCell ref="A72:E72"/>
    <mergeCell ref="A88:E88"/>
    <mergeCell ref="A79:E79"/>
    <mergeCell ref="A66:E66"/>
    <mergeCell ref="H69:I69"/>
    <mergeCell ref="H74:I74"/>
    <mergeCell ref="H75:I75"/>
    <mergeCell ref="H70:I70"/>
    <mergeCell ref="H72:I72"/>
    <mergeCell ref="H73:I73"/>
    <mergeCell ref="F75:G75"/>
    <mergeCell ref="F80:G80"/>
    <mergeCell ref="A71:E71"/>
    <mergeCell ref="A73:E73"/>
    <mergeCell ref="A78:E78"/>
    <mergeCell ref="A75:E75"/>
    <mergeCell ref="A67:E67"/>
    <mergeCell ref="A2:I2"/>
    <mergeCell ref="A50:E50"/>
    <mergeCell ref="F50:G50"/>
    <mergeCell ref="H50:I50"/>
    <mergeCell ref="A19:E19"/>
    <mergeCell ref="F38:G38"/>
    <mergeCell ref="H40:I40"/>
    <mergeCell ref="H44:I44"/>
    <mergeCell ref="A13:E13"/>
    <mergeCell ref="F19:G19"/>
    <mergeCell ref="A15:E15"/>
    <mergeCell ref="A17:E17"/>
    <mergeCell ref="A10:E10"/>
    <mergeCell ref="A12:E12"/>
    <mergeCell ref="A11:E11"/>
    <mergeCell ref="A8:E8"/>
    <mergeCell ref="A9:E9"/>
    <mergeCell ref="A16:E16"/>
    <mergeCell ref="A34:E34"/>
    <mergeCell ref="A24:E24"/>
    <mergeCell ref="H24:I24"/>
    <mergeCell ref="F24:G24"/>
    <mergeCell ref="F22:G22"/>
    <mergeCell ref="F41:G41"/>
    <mergeCell ref="H20:I20"/>
    <mergeCell ref="F25:G25"/>
    <mergeCell ref="F10:G10"/>
    <mergeCell ref="F17:G17"/>
    <mergeCell ref="F16:G16"/>
    <mergeCell ref="H10:I10"/>
    <mergeCell ref="H21:I21"/>
    <mergeCell ref="F46:G46"/>
    <mergeCell ref="A37:E37"/>
    <mergeCell ref="A26:E26"/>
    <mergeCell ref="A27:E27"/>
    <mergeCell ref="F30:G30"/>
    <mergeCell ref="A36:E36"/>
    <mergeCell ref="F18:G18"/>
    <mergeCell ref="F27:G27"/>
    <mergeCell ref="A18:E18"/>
    <mergeCell ref="F21:G21"/>
    <mergeCell ref="A21:E21"/>
    <mergeCell ref="A20:E20"/>
    <mergeCell ref="A25:E25"/>
    <mergeCell ref="A22:E22"/>
    <mergeCell ref="A30:E30"/>
    <mergeCell ref="A28:E28"/>
    <mergeCell ref="F33:G33"/>
    <mergeCell ref="F40:G40"/>
    <mergeCell ref="F34:G34"/>
    <mergeCell ref="F37:G37"/>
    <mergeCell ref="F39:G39"/>
    <mergeCell ref="F35:G35"/>
    <mergeCell ref="A29:E29"/>
    <mergeCell ref="A31:E31"/>
    <mergeCell ref="A35:E35"/>
    <mergeCell ref="A32:E32"/>
    <mergeCell ref="A33:E33"/>
    <mergeCell ref="A23:E23"/>
    <mergeCell ref="H38:I38"/>
    <mergeCell ref="H36:I36"/>
    <mergeCell ref="H37:I37"/>
    <mergeCell ref="A51:E51"/>
    <mergeCell ref="A108:E108"/>
    <mergeCell ref="A106:E106"/>
    <mergeCell ref="A127:E127"/>
    <mergeCell ref="A63:E63"/>
    <mergeCell ref="F36:G36"/>
    <mergeCell ref="F60:G60"/>
    <mergeCell ref="F61:G61"/>
    <mergeCell ref="H71:I71"/>
    <mergeCell ref="A62:E62"/>
    <mergeCell ref="A54:E55"/>
    <mergeCell ref="A58:E58"/>
    <mergeCell ref="A61:E61"/>
    <mergeCell ref="A60:E60"/>
    <mergeCell ref="A84:E84"/>
    <mergeCell ref="F54:G55"/>
    <mergeCell ref="A40:E40"/>
    <mergeCell ref="A38:E38"/>
    <mergeCell ref="A39:E39"/>
    <mergeCell ref="A41:E41"/>
    <mergeCell ref="H92:I92"/>
    <mergeCell ref="A93:E93"/>
    <mergeCell ref="F93:G93"/>
    <mergeCell ref="A92:E92"/>
    <mergeCell ref="F51:G51"/>
    <mergeCell ref="F84:G84"/>
    <mergeCell ref="F62:G62"/>
    <mergeCell ref="A46:E46"/>
    <mergeCell ref="A68:E68"/>
    <mergeCell ref="H501:I501"/>
    <mergeCell ref="F504:G504"/>
    <mergeCell ref="F401:G401"/>
    <mergeCell ref="A59:E59"/>
    <mergeCell ref="A130:E130"/>
    <mergeCell ref="A128:E128"/>
    <mergeCell ref="A129:E129"/>
    <mergeCell ref="A125:E126"/>
    <mergeCell ref="A64:E64"/>
    <mergeCell ref="A65:E65"/>
    <mergeCell ref="H66:I66"/>
    <mergeCell ref="A99:E99"/>
    <mergeCell ref="F99:G99"/>
    <mergeCell ref="A91:E91"/>
    <mergeCell ref="A104:E104"/>
    <mergeCell ref="A87:E87"/>
    <mergeCell ref="F87:G87"/>
    <mergeCell ref="F98:G98"/>
    <mergeCell ref="A100:E100"/>
    <mergeCell ref="F100:G100"/>
    <mergeCell ref="A102:E102"/>
    <mergeCell ref="F67:G67"/>
    <mergeCell ref="F78:G78"/>
    <mergeCell ref="F77:G77"/>
    <mergeCell ref="A85:E85"/>
    <mergeCell ref="F85:G85"/>
    <mergeCell ref="A107:E107"/>
    <mergeCell ref="A114:E115"/>
    <mergeCell ref="A83:E83"/>
    <mergeCell ref="F83:G83"/>
    <mergeCell ref="F97:G97"/>
    <mergeCell ref="F96:G96"/>
    <mergeCell ref="F95:G95"/>
    <mergeCell ref="A116:E116"/>
    <mergeCell ref="F116:G116"/>
    <mergeCell ref="H116:I116"/>
    <mergeCell ref="A509:E509"/>
    <mergeCell ref="F522:G522"/>
    <mergeCell ref="F507:G507"/>
    <mergeCell ref="A517:E517"/>
    <mergeCell ref="F516:G516"/>
    <mergeCell ref="F517:G517"/>
    <mergeCell ref="F508:G508"/>
    <mergeCell ref="A516:E516"/>
    <mergeCell ref="A513:E513"/>
    <mergeCell ref="H498:I498"/>
    <mergeCell ref="H400:I400"/>
    <mergeCell ref="F459:G459"/>
    <mergeCell ref="A494:I494"/>
    <mergeCell ref="A455:E455"/>
    <mergeCell ref="A456:E456"/>
    <mergeCell ref="A464:E464"/>
    <mergeCell ref="A459:E459"/>
    <mergeCell ref="H403:I403"/>
    <mergeCell ref="H399:I399"/>
    <mergeCell ref="F313:G313"/>
    <mergeCell ref="F311:G311"/>
    <mergeCell ref="F302:G302"/>
    <mergeCell ref="F454:G454"/>
    <mergeCell ref="F455:G455"/>
    <mergeCell ref="F451:G451"/>
    <mergeCell ref="F276:G276"/>
    <mergeCell ref="H245:I245"/>
    <mergeCell ref="H206:I206"/>
    <mergeCell ref="F536:G536"/>
    <mergeCell ref="H385:I385"/>
    <mergeCell ref="A656:I656"/>
    <mergeCell ref="F521:G521"/>
    <mergeCell ref="H521:I521"/>
    <mergeCell ref="H510:I510"/>
    <mergeCell ref="H235:I235"/>
    <mergeCell ref="F162:G162"/>
    <mergeCell ref="H511:I511"/>
    <mergeCell ref="H528:I528"/>
    <mergeCell ref="A512:E512"/>
    <mergeCell ref="A508:E508"/>
    <mergeCell ref="A510:E510"/>
    <mergeCell ref="F510:G510"/>
    <mergeCell ref="H509:I509"/>
    <mergeCell ref="F509:G509"/>
    <mergeCell ref="H508:I508"/>
    <mergeCell ref="H625:I625"/>
    <mergeCell ref="H626:I626"/>
    <mergeCell ref="H624:I624"/>
    <mergeCell ref="F617:G617"/>
    <mergeCell ref="F616:G616"/>
    <mergeCell ref="A328:E328"/>
    <mergeCell ref="A410:E410"/>
    <mergeCell ref="A412:E412"/>
    <mergeCell ref="A430:E430"/>
    <mergeCell ref="A431:E431"/>
    <mergeCell ref="A447:E448"/>
    <mergeCell ref="A450:E450"/>
    <mergeCell ref="A442:E442"/>
    <mergeCell ref="A507:E507"/>
    <mergeCell ref="A406:E406"/>
    <mergeCell ref="F610:G611"/>
    <mergeCell ref="H590:I590"/>
    <mergeCell ref="A620:E620"/>
    <mergeCell ref="A621:E621"/>
    <mergeCell ref="F626:G626"/>
    <mergeCell ref="A626:E626"/>
    <mergeCell ref="A622:E622"/>
    <mergeCell ref="F639:G639"/>
    <mergeCell ref="A624:E624"/>
    <mergeCell ref="A625:E625"/>
    <mergeCell ref="A630:E630"/>
    <mergeCell ref="F633:G633"/>
    <mergeCell ref="A671:E671"/>
    <mergeCell ref="A680:E680"/>
    <mergeCell ref="A676:I676"/>
    <mergeCell ref="H672:I672"/>
    <mergeCell ref="F672:G672"/>
    <mergeCell ref="F671:G671"/>
    <mergeCell ref="H671:I671"/>
    <mergeCell ref="H639:I639"/>
    <mergeCell ref="F630:G630"/>
    <mergeCell ref="H633:I633"/>
    <mergeCell ref="A634:E634"/>
    <mergeCell ref="H630:I630"/>
    <mergeCell ref="A635:E635"/>
    <mergeCell ref="F635:G635"/>
    <mergeCell ref="H635:I635"/>
    <mergeCell ref="A633:E633"/>
    <mergeCell ref="H634:I634"/>
    <mergeCell ref="H623:I623"/>
    <mergeCell ref="A623:E623"/>
    <mergeCell ref="A595:E596"/>
    <mergeCell ref="A678:E679"/>
    <mergeCell ref="F678:G679"/>
    <mergeCell ref="A669:E669"/>
    <mergeCell ref="F680:G680"/>
    <mergeCell ref="H680:I680"/>
    <mergeCell ref="H678:I679"/>
    <mergeCell ref="A681:E681"/>
    <mergeCell ref="F681:G681"/>
    <mergeCell ref="A672:E672"/>
    <mergeCell ref="H512:I512"/>
    <mergeCell ref="A511:E511"/>
    <mergeCell ref="F511:G511"/>
    <mergeCell ref="A551:E551"/>
    <mergeCell ref="F551:G551"/>
    <mergeCell ref="A548:E548"/>
    <mergeCell ref="F548:G548"/>
    <mergeCell ref="A540:E540"/>
    <mergeCell ref="F512:G512"/>
    <mergeCell ref="A537:E537"/>
    <mergeCell ref="H513:I513"/>
    <mergeCell ref="H536:I536"/>
    <mergeCell ref="H534:I534"/>
    <mergeCell ref="F540:G540"/>
    <mergeCell ref="F660:G660"/>
    <mergeCell ref="F669:G669"/>
    <mergeCell ref="F658:G659"/>
    <mergeCell ref="H660:I660"/>
    <mergeCell ref="H580:I580"/>
    <mergeCell ref="F538:G538"/>
    <mergeCell ref="F523:G523"/>
    <mergeCell ref="H523:I523"/>
    <mergeCell ref="H586:I587"/>
    <mergeCell ref="H242:I242"/>
    <mergeCell ref="F210:G210"/>
    <mergeCell ref="F235:G235"/>
    <mergeCell ref="F274:G274"/>
    <mergeCell ref="H274:I274"/>
    <mergeCell ref="F298:G299"/>
    <mergeCell ref="H298:I299"/>
    <mergeCell ref="H281:I281"/>
    <mergeCell ref="H279:I279"/>
    <mergeCell ref="F275:G275"/>
    <mergeCell ref="H278:I278"/>
    <mergeCell ref="F282:G282"/>
    <mergeCell ref="H377:I377"/>
    <mergeCell ref="F377:G377"/>
    <mergeCell ref="H211:I211"/>
    <mergeCell ref="H209:I209"/>
    <mergeCell ref="F375:G375"/>
    <mergeCell ref="H337:I337"/>
    <mergeCell ref="A296:I296"/>
    <mergeCell ref="A235:E235"/>
    <mergeCell ref="H224:I224"/>
    <mergeCell ref="H338:I338"/>
    <mergeCell ref="F372:G373"/>
    <mergeCell ref="H372:I373"/>
    <mergeCell ref="A335:E335"/>
    <mergeCell ref="F300:G300"/>
    <mergeCell ref="A282:E282"/>
    <mergeCell ref="A320:E320"/>
    <mergeCell ref="A311:E311"/>
    <mergeCell ref="A304:E304"/>
    <mergeCell ref="F304:G304"/>
    <mergeCell ref="H304:I304"/>
    <mergeCell ref="A526:E526"/>
    <mergeCell ref="A529:E529"/>
    <mergeCell ref="A528:E528"/>
    <mergeCell ref="F528:G528"/>
    <mergeCell ref="H527:I527"/>
    <mergeCell ref="F524:G524"/>
    <mergeCell ref="F526:G526"/>
    <mergeCell ref="A524:E524"/>
    <mergeCell ref="H529:I529"/>
    <mergeCell ref="H531:I531"/>
    <mergeCell ref="H525:I525"/>
    <mergeCell ref="H530:I530"/>
    <mergeCell ref="F529:G529"/>
    <mergeCell ref="A527:E527"/>
    <mergeCell ref="H707:I707"/>
    <mergeCell ref="A534:E534"/>
    <mergeCell ref="F534:G534"/>
    <mergeCell ref="H537:I537"/>
    <mergeCell ref="A541:E541"/>
    <mergeCell ref="A530:E530"/>
    <mergeCell ref="H669:I669"/>
    <mergeCell ref="H670:I670"/>
    <mergeCell ref="A660:E660"/>
    <mergeCell ref="F670:G670"/>
    <mergeCell ref="H548:I548"/>
    <mergeCell ref="H549:I549"/>
    <mergeCell ref="H575:I576"/>
    <mergeCell ref="H557:I558"/>
    <mergeCell ref="A552:E552"/>
    <mergeCell ref="F552:G552"/>
    <mergeCell ref="F568:G568"/>
    <mergeCell ref="H577:I577"/>
    <mergeCell ref="F708:G708"/>
    <mergeCell ref="H708:I708"/>
    <mergeCell ref="F578:G578"/>
    <mergeCell ref="A702:I702"/>
    <mergeCell ref="A705:E706"/>
    <mergeCell ref="A693:I693"/>
    <mergeCell ref="A694:E695"/>
    <mergeCell ref="F694:G695"/>
    <mergeCell ref="H694:I695"/>
    <mergeCell ref="A710:E710"/>
    <mergeCell ref="H711:I711"/>
    <mergeCell ref="H705:I706"/>
    <mergeCell ref="H709:I709"/>
    <mergeCell ref="H696:I696"/>
    <mergeCell ref="A697:E697"/>
    <mergeCell ref="H710:I710"/>
    <mergeCell ref="F621:G621"/>
    <mergeCell ref="F623:G623"/>
    <mergeCell ref="F624:G624"/>
    <mergeCell ref="F627:G627"/>
    <mergeCell ref="F628:G628"/>
    <mergeCell ref="H627:I627"/>
    <mergeCell ref="H628:I628"/>
    <mergeCell ref="A627:E627"/>
    <mergeCell ref="A640:E640"/>
    <mergeCell ref="F640:G640"/>
    <mergeCell ref="H640:I640"/>
    <mergeCell ref="A638:E638"/>
    <mergeCell ref="F638:G638"/>
    <mergeCell ref="H638:I638"/>
    <mergeCell ref="A639:E639"/>
    <mergeCell ref="H681:I681"/>
    <mergeCell ref="A521:E521"/>
    <mergeCell ref="F525:G525"/>
    <mergeCell ref="A523:E523"/>
    <mergeCell ref="A712:E712"/>
    <mergeCell ref="F712:G712"/>
    <mergeCell ref="A711:E711"/>
    <mergeCell ref="F711:G711"/>
    <mergeCell ref="A707:E707"/>
    <mergeCell ref="H712:I712"/>
    <mergeCell ref="A709:E709"/>
    <mergeCell ref="F707:G707"/>
    <mergeCell ref="F710:G710"/>
    <mergeCell ref="A670:E670"/>
    <mergeCell ref="A658:E659"/>
    <mergeCell ref="F709:G709"/>
    <mergeCell ref="A581:E581"/>
    <mergeCell ref="A613:E613"/>
    <mergeCell ref="A612:E612"/>
    <mergeCell ref="A610:E611"/>
    <mergeCell ref="F705:G706"/>
    <mergeCell ref="F586:G587"/>
    <mergeCell ref="F613:G613"/>
    <mergeCell ref="A614:E614"/>
    <mergeCell ref="A615:E615"/>
    <mergeCell ref="A616:E616"/>
    <mergeCell ref="A629:E629"/>
    <mergeCell ref="F629:G629"/>
    <mergeCell ref="A619:E619"/>
    <mergeCell ref="A628:E628"/>
    <mergeCell ref="A617:E617"/>
    <mergeCell ref="A618:E618"/>
    <mergeCell ref="A708:E708"/>
    <mergeCell ref="H522:I522"/>
    <mergeCell ref="H526:I526"/>
    <mergeCell ref="A518:E518"/>
    <mergeCell ref="H566:I566"/>
    <mergeCell ref="A578:E578"/>
    <mergeCell ref="H581:I581"/>
    <mergeCell ref="F581:G581"/>
    <mergeCell ref="H568:I568"/>
    <mergeCell ref="F460:G460"/>
    <mergeCell ref="F461:G461"/>
    <mergeCell ref="F462:G462"/>
    <mergeCell ref="F468:G468"/>
    <mergeCell ref="A460:E460"/>
    <mergeCell ref="F505:G505"/>
    <mergeCell ref="A498:E498"/>
    <mergeCell ref="A499:E499"/>
    <mergeCell ref="H546:I547"/>
    <mergeCell ref="A503:E503"/>
    <mergeCell ref="F473:G473"/>
    <mergeCell ref="F472:G472"/>
    <mergeCell ref="A461:E461"/>
    <mergeCell ref="A463:E463"/>
    <mergeCell ref="A462:E462"/>
    <mergeCell ref="A468:E468"/>
    <mergeCell ref="A469:E469"/>
    <mergeCell ref="F469:G469"/>
    <mergeCell ref="A473:E473"/>
    <mergeCell ref="A472:E472"/>
    <mergeCell ref="A519:E519"/>
    <mergeCell ref="H520:I520"/>
    <mergeCell ref="F519:G519"/>
    <mergeCell ref="H519:I519"/>
    <mergeCell ref="H535:I535"/>
    <mergeCell ref="F564:G565"/>
    <mergeCell ref="H551:I551"/>
    <mergeCell ref="A274:E274"/>
    <mergeCell ref="A300:E300"/>
    <mergeCell ref="A321:E321"/>
    <mergeCell ref="A322:E322"/>
    <mergeCell ref="A298:E299"/>
    <mergeCell ref="A277:E277"/>
    <mergeCell ref="A318:E318"/>
    <mergeCell ref="A315:E315"/>
    <mergeCell ref="H540:I540"/>
    <mergeCell ref="A302:E302"/>
    <mergeCell ref="H567:I567"/>
    <mergeCell ref="H560:I560"/>
    <mergeCell ref="H552:I552"/>
    <mergeCell ref="H559:I559"/>
    <mergeCell ref="H564:I565"/>
    <mergeCell ref="A386:E386"/>
    <mergeCell ref="F457:G457"/>
    <mergeCell ref="A504:E504"/>
    <mergeCell ref="H538:I538"/>
    <mergeCell ref="F539:G539"/>
    <mergeCell ref="H539:I539"/>
    <mergeCell ref="F498:G498"/>
    <mergeCell ref="H524:I524"/>
    <mergeCell ref="F499:G499"/>
    <mergeCell ref="H503:I503"/>
    <mergeCell ref="F513:G513"/>
    <mergeCell ref="A376:E376"/>
    <mergeCell ref="F374:G374"/>
    <mergeCell ref="H541:I541"/>
    <mergeCell ref="A586:E587"/>
    <mergeCell ref="H610:I611"/>
    <mergeCell ref="H588:I588"/>
    <mergeCell ref="A589:E589"/>
    <mergeCell ref="F589:G589"/>
    <mergeCell ref="H589:I589"/>
    <mergeCell ref="A590:E590"/>
    <mergeCell ref="F590:G590"/>
    <mergeCell ref="A588:E588"/>
    <mergeCell ref="H533:I533"/>
    <mergeCell ref="F532:G532"/>
    <mergeCell ref="A532:E532"/>
    <mergeCell ref="A525:E525"/>
    <mergeCell ref="F527:G527"/>
    <mergeCell ref="A531:E531"/>
    <mergeCell ref="F531:G531"/>
    <mergeCell ref="H532:I532"/>
    <mergeCell ref="F530:G530"/>
    <mergeCell ref="A533:E533"/>
    <mergeCell ref="F533:G533"/>
    <mergeCell ref="A557:E558"/>
    <mergeCell ref="A536:E536"/>
    <mergeCell ref="A577:E577"/>
    <mergeCell ref="F577:G577"/>
    <mergeCell ref="F549:G549"/>
    <mergeCell ref="F567:G567"/>
    <mergeCell ref="A538:E538"/>
    <mergeCell ref="F557:G558"/>
    <mergeCell ref="A539:E539"/>
    <mergeCell ref="F559:G559"/>
    <mergeCell ref="A567:E567"/>
    <mergeCell ref="F580:G580"/>
    <mergeCell ref="A202:E202"/>
    <mergeCell ref="F202:G202"/>
    <mergeCell ref="A228:E228"/>
    <mergeCell ref="A226:E226"/>
    <mergeCell ref="A224:E224"/>
    <mergeCell ref="A234:E234"/>
    <mergeCell ref="F234:G234"/>
    <mergeCell ref="F206:G206"/>
    <mergeCell ref="F205:G205"/>
    <mergeCell ref="A206:E206"/>
    <mergeCell ref="F212:G212"/>
    <mergeCell ref="F208:G208"/>
    <mergeCell ref="F211:G211"/>
    <mergeCell ref="F164:G164"/>
    <mergeCell ref="A163:E163"/>
    <mergeCell ref="A170:E170"/>
    <mergeCell ref="A166:E166"/>
    <mergeCell ref="F166:G166"/>
    <mergeCell ref="A167:E167"/>
    <mergeCell ref="F167:G167"/>
    <mergeCell ref="A213:E213"/>
    <mergeCell ref="A203:E203"/>
    <mergeCell ref="F203:G203"/>
    <mergeCell ref="A173:E173"/>
    <mergeCell ref="A179:E179"/>
    <mergeCell ref="F179:G179"/>
    <mergeCell ref="A164:E164"/>
    <mergeCell ref="H180:I180"/>
    <mergeCell ref="H217:I217"/>
    <mergeCell ref="F264:G264"/>
    <mergeCell ref="F256:G256"/>
    <mergeCell ref="F250:G251"/>
    <mergeCell ref="A248:I248"/>
    <mergeCell ref="F261:G262"/>
    <mergeCell ref="H255:I255"/>
    <mergeCell ref="A237:E237"/>
    <mergeCell ref="F237:G237"/>
    <mergeCell ref="A210:E210"/>
    <mergeCell ref="F217:G217"/>
    <mergeCell ref="A217:E217"/>
    <mergeCell ref="F226:G226"/>
    <mergeCell ref="A223:E223"/>
    <mergeCell ref="F223:G223"/>
    <mergeCell ref="A225:E225"/>
    <mergeCell ref="A245:E245"/>
    <mergeCell ref="F244:G244"/>
    <mergeCell ref="F245:G245"/>
    <mergeCell ref="A236:E236"/>
    <mergeCell ref="A243:E243"/>
    <mergeCell ref="F240:G240"/>
    <mergeCell ref="A244:E244"/>
    <mergeCell ref="A242:E242"/>
    <mergeCell ref="F242:G242"/>
    <mergeCell ref="F236:G236"/>
    <mergeCell ref="H237:I237"/>
    <mergeCell ref="H243:I243"/>
    <mergeCell ref="H252:I252"/>
    <mergeCell ref="A240:E240"/>
    <mergeCell ref="A212:E212"/>
    <mergeCell ref="F286:G286"/>
    <mergeCell ref="H286:I286"/>
    <mergeCell ref="A287:E287"/>
    <mergeCell ref="F287:G287"/>
    <mergeCell ref="A303:E303"/>
    <mergeCell ref="F303:G303"/>
    <mergeCell ref="H301:I301"/>
    <mergeCell ref="F305:G305"/>
    <mergeCell ref="H305:I305"/>
    <mergeCell ref="H352:I352"/>
    <mergeCell ref="A353:E353"/>
    <mergeCell ref="A352:E352"/>
    <mergeCell ref="A337:E337"/>
    <mergeCell ref="F383:G383"/>
    <mergeCell ref="H360:I360"/>
    <mergeCell ref="A363:E363"/>
    <mergeCell ref="F363:G363"/>
    <mergeCell ref="H363:I363"/>
    <mergeCell ref="A364:E364"/>
    <mergeCell ref="F364:G364"/>
    <mergeCell ref="F353:G353"/>
    <mergeCell ref="H353:I353"/>
    <mergeCell ref="A354:E354"/>
    <mergeCell ref="F354:G354"/>
    <mergeCell ref="H354:I354"/>
    <mergeCell ref="A355:E355"/>
    <mergeCell ref="F355:G355"/>
    <mergeCell ref="H355:I355"/>
    <mergeCell ref="H356:I356"/>
    <mergeCell ref="A356:E356"/>
    <mergeCell ref="F356:G356"/>
    <mergeCell ref="A357:E357"/>
    <mergeCell ref="A385:E385"/>
    <mergeCell ref="F384:G384"/>
    <mergeCell ref="F385:G385"/>
    <mergeCell ref="A382:E382"/>
    <mergeCell ref="F382:G382"/>
    <mergeCell ref="A383:E383"/>
    <mergeCell ref="A384:E384"/>
    <mergeCell ref="H389:I389"/>
    <mergeCell ref="A392:E392"/>
    <mergeCell ref="H387:I387"/>
    <mergeCell ref="A390:E390"/>
    <mergeCell ref="A389:E389"/>
    <mergeCell ref="F389:G389"/>
    <mergeCell ref="F386:G386"/>
    <mergeCell ref="A387:E387"/>
    <mergeCell ref="H382:I382"/>
    <mergeCell ref="H383:I383"/>
    <mergeCell ref="H384:I384"/>
    <mergeCell ref="H390:I390"/>
    <mergeCell ref="H392:I392"/>
    <mergeCell ref="H391:I391"/>
    <mergeCell ref="F390:G390"/>
    <mergeCell ref="H393:I393"/>
    <mergeCell ref="H388:I388"/>
    <mergeCell ref="H395:I395"/>
    <mergeCell ref="H397:I397"/>
    <mergeCell ref="F398:G398"/>
    <mergeCell ref="H398:I398"/>
    <mergeCell ref="A405:E405"/>
    <mergeCell ref="H405:I405"/>
    <mergeCell ref="F405:G405"/>
    <mergeCell ref="H401:I401"/>
    <mergeCell ref="H404:I404"/>
    <mergeCell ref="A398:E398"/>
    <mergeCell ref="F397:G397"/>
    <mergeCell ref="F406:G406"/>
    <mergeCell ref="F450:G450"/>
    <mergeCell ref="F447:G448"/>
    <mergeCell ref="F417:G418"/>
    <mergeCell ref="F438:G439"/>
    <mergeCell ref="H447:I448"/>
    <mergeCell ref="F430:G430"/>
    <mergeCell ref="H430:I430"/>
    <mergeCell ref="H449:I449"/>
    <mergeCell ref="H450:I450"/>
    <mergeCell ref="A417:E418"/>
    <mergeCell ref="A420:E420"/>
    <mergeCell ref="H431:I431"/>
    <mergeCell ref="A399:E399"/>
    <mergeCell ref="A408:E408"/>
    <mergeCell ref="F408:G408"/>
    <mergeCell ref="H408:I408"/>
    <mergeCell ref="H402:I402"/>
    <mergeCell ref="F403:G403"/>
    <mergeCell ref="F458:G458"/>
    <mergeCell ref="H458:I458"/>
    <mergeCell ref="H459:I459"/>
    <mergeCell ref="H460:I460"/>
    <mergeCell ref="H461:I461"/>
    <mergeCell ref="H462:I462"/>
    <mergeCell ref="H463:I463"/>
    <mergeCell ref="H464:I464"/>
    <mergeCell ref="H429:I429"/>
    <mergeCell ref="F412:G412"/>
    <mergeCell ref="H412:I412"/>
    <mergeCell ref="A425:I425"/>
    <mergeCell ref="A427:E428"/>
    <mergeCell ref="F427:G428"/>
    <mergeCell ref="H427:I428"/>
    <mergeCell ref="F421:G421"/>
    <mergeCell ref="H421:I421"/>
    <mergeCell ref="A415:I415"/>
    <mergeCell ref="H417:I418"/>
    <mergeCell ref="F431:G431"/>
    <mergeCell ref="A451:E451"/>
    <mergeCell ref="A436:I436"/>
    <mergeCell ref="H474:I474"/>
    <mergeCell ref="H475:I475"/>
    <mergeCell ref="H476:I476"/>
    <mergeCell ref="H468:I468"/>
    <mergeCell ref="H469:I469"/>
    <mergeCell ref="H472:I472"/>
    <mergeCell ref="H473:I473"/>
    <mergeCell ref="H481:I481"/>
    <mergeCell ref="F480:G480"/>
    <mergeCell ref="F477:G477"/>
    <mergeCell ref="F479:G479"/>
    <mergeCell ref="F478:G478"/>
    <mergeCell ref="H477:I477"/>
    <mergeCell ref="H478:I478"/>
    <mergeCell ref="H479:I479"/>
    <mergeCell ref="F481:G481"/>
    <mergeCell ref="A474:E474"/>
    <mergeCell ref="A475:E475"/>
    <mergeCell ref="A476:E476"/>
    <mergeCell ref="A477:E477"/>
    <mergeCell ref="F474:G474"/>
    <mergeCell ref="F475:G475"/>
    <mergeCell ref="F476:G476"/>
    <mergeCell ref="H480:I480"/>
    <mergeCell ref="A481:E481"/>
    <mergeCell ref="A471:E471"/>
    <mergeCell ref="F471:G471"/>
    <mergeCell ref="H471:I471"/>
    <mergeCell ref="A562:I562"/>
    <mergeCell ref="A505:E505"/>
    <mergeCell ref="H496:I497"/>
    <mergeCell ref="H504:I504"/>
    <mergeCell ref="A580:E580"/>
    <mergeCell ref="A515:E515"/>
    <mergeCell ref="F535:G535"/>
    <mergeCell ref="A559:E559"/>
    <mergeCell ref="A514:E514"/>
    <mergeCell ref="H518:I518"/>
    <mergeCell ref="F518:G518"/>
    <mergeCell ref="H578:I578"/>
    <mergeCell ref="A579:E579"/>
    <mergeCell ref="F579:G579"/>
    <mergeCell ref="H579:I579"/>
    <mergeCell ref="F491:G491"/>
    <mergeCell ref="A491:E491"/>
    <mergeCell ref="H491:I491"/>
    <mergeCell ref="F541:G541"/>
    <mergeCell ref="A549:E549"/>
    <mergeCell ref="A560:E560"/>
    <mergeCell ref="F560:G560"/>
    <mergeCell ref="A564:E565"/>
    <mergeCell ref="F537:G537"/>
    <mergeCell ref="A575:E576"/>
    <mergeCell ref="F575:G576"/>
    <mergeCell ref="A568:E568"/>
    <mergeCell ref="A566:E566"/>
    <mergeCell ref="F566:G566"/>
    <mergeCell ref="A546:E547"/>
    <mergeCell ref="F546:G547"/>
    <mergeCell ref="A550:E550"/>
    <mergeCell ref="F588:G588"/>
    <mergeCell ref="H615:I615"/>
    <mergeCell ref="H616:I616"/>
    <mergeCell ref="F614:G614"/>
    <mergeCell ref="F615:G615"/>
    <mergeCell ref="A325:E325"/>
    <mergeCell ref="F325:G325"/>
    <mergeCell ref="H325:I325"/>
    <mergeCell ref="A326:E326"/>
    <mergeCell ref="F326:G326"/>
    <mergeCell ref="H326:I326"/>
    <mergeCell ref="A409:E409"/>
    <mergeCell ref="F409:G409"/>
    <mergeCell ref="H409:I409"/>
    <mergeCell ref="F410:G410"/>
    <mergeCell ref="H410:I410"/>
    <mergeCell ref="A411:E411"/>
    <mergeCell ref="F411:G411"/>
    <mergeCell ref="H411:I411"/>
    <mergeCell ref="A429:E429"/>
    <mergeCell ref="F429:G429"/>
    <mergeCell ref="F515:G515"/>
    <mergeCell ref="H514:I514"/>
    <mergeCell ref="H515:I515"/>
    <mergeCell ref="H516:I516"/>
    <mergeCell ref="H517:I517"/>
    <mergeCell ref="F520:G520"/>
    <mergeCell ref="A506:E506"/>
    <mergeCell ref="F506:G506"/>
    <mergeCell ref="H506:I506"/>
    <mergeCell ref="A502:E502"/>
    <mergeCell ref="A492:E492"/>
    <mergeCell ref="A42:E42"/>
    <mergeCell ref="F42:G42"/>
    <mergeCell ref="H42:I42"/>
    <mergeCell ref="A43:E43"/>
    <mergeCell ref="F43:G43"/>
    <mergeCell ref="H43:I43"/>
    <mergeCell ref="A45:E45"/>
    <mergeCell ref="F45:G45"/>
    <mergeCell ref="F44:G44"/>
    <mergeCell ref="H85:I85"/>
    <mergeCell ref="A86:E86"/>
    <mergeCell ref="F86:G86"/>
    <mergeCell ref="H86:I86"/>
    <mergeCell ref="A112:I112"/>
    <mergeCell ref="A103:E103"/>
    <mergeCell ref="A101:E101"/>
    <mergeCell ref="A94:E94"/>
    <mergeCell ref="F94:G94"/>
    <mergeCell ref="H94:I94"/>
    <mergeCell ref="A89:E89"/>
    <mergeCell ref="F89:G89"/>
    <mergeCell ref="H89:I89"/>
    <mergeCell ref="A90:E90"/>
    <mergeCell ref="F90:G90"/>
    <mergeCell ref="H90:I90"/>
    <mergeCell ref="F91:G91"/>
    <mergeCell ref="H91:I91"/>
    <mergeCell ref="A95:E95"/>
    <mergeCell ref="A96:E96"/>
    <mergeCell ref="A97:E97"/>
    <mergeCell ref="A69:E69"/>
    <mergeCell ref="A74:E74"/>
    <mergeCell ref="A466:E466"/>
    <mergeCell ref="F466:G466"/>
    <mergeCell ref="H466:I466"/>
    <mergeCell ref="F463:G463"/>
    <mergeCell ref="F464:G464"/>
    <mergeCell ref="A467:E467"/>
    <mergeCell ref="F467:G467"/>
    <mergeCell ref="H467:I467"/>
    <mergeCell ref="A470:E470"/>
    <mergeCell ref="F470:G470"/>
    <mergeCell ref="H470:I470"/>
    <mergeCell ref="H361:I361"/>
    <mergeCell ref="A362:E362"/>
    <mergeCell ref="F362:G362"/>
    <mergeCell ref="H362:I362"/>
    <mergeCell ref="H465:I465"/>
    <mergeCell ref="H454:I454"/>
    <mergeCell ref="H455:I455"/>
    <mergeCell ref="H456:I456"/>
    <mergeCell ref="H457:I457"/>
    <mergeCell ref="H406:I406"/>
    <mergeCell ref="H407:I407"/>
    <mergeCell ref="H451:I451"/>
    <mergeCell ref="H452:I452"/>
    <mergeCell ref="H438:I439"/>
    <mergeCell ref="F465:G465"/>
    <mergeCell ref="A365:E365"/>
    <mergeCell ref="F365:G365"/>
    <mergeCell ref="H365:I365"/>
    <mergeCell ref="A361:E361"/>
    <mergeCell ref="F361:G361"/>
    <mergeCell ref="F452:G452"/>
    <mergeCell ref="F550:G550"/>
    <mergeCell ref="H550:I550"/>
    <mergeCell ref="F514:G514"/>
    <mergeCell ref="F492:G492"/>
    <mergeCell ref="H492:I492"/>
    <mergeCell ref="F502:G502"/>
    <mergeCell ref="A522:E522"/>
    <mergeCell ref="A520:E520"/>
    <mergeCell ref="A501:E501"/>
    <mergeCell ref="F503:G503"/>
    <mergeCell ref="H502:I502"/>
    <mergeCell ref="A500:E500"/>
    <mergeCell ref="H499:I499"/>
    <mergeCell ref="F490:G490"/>
    <mergeCell ref="H490:I490"/>
    <mergeCell ref="A490:E490"/>
    <mergeCell ref="A478:E478"/>
    <mergeCell ref="F489:G489"/>
    <mergeCell ref="H489:I489"/>
    <mergeCell ref="A479:E479"/>
    <mergeCell ref="A480:E480"/>
    <mergeCell ref="A485:E486"/>
    <mergeCell ref="F485:G486"/>
    <mergeCell ref="H485:I486"/>
    <mergeCell ref="A487:E487"/>
    <mergeCell ref="A489:E489"/>
    <mergeCell ref="F487:G487"/>
    <mergeCell ref="H487:I487"/>
    <mergeCell ref="A488:E488"/>
    <mergeCell ref="F488:G488"/>
    <mergeCell ref="H488:I488"/>
    <mergeCell ref="A535:E535"/>
    <mergeCell ref="A631:E631"/>
    <mergeCell ref="F631:G631"/>
    <mergeCell ref="H631:I631"/>
    <mergeCell ref="H619:I619"/>
    <mergeCell ref="H612:I612"/>
    <mergeCell ref="H613:I613"/>
    <mergeCell ref="A632:E632"/>
    <mergeCell ref="F632:G632"/>
    <mergeCell ref="H632:I632"/>
    <mergeCell ref="A637:E637"/>
    <mergeCell ref="F637:G637"/>
    <mergeCell ref="H637:I637"/>
    <mergeCell ref="A636:E636"/>
    <mergeCell ref="F636:G636"/>
    <mergeCell ref="H636:I636"/>
    <mergeCell ref="F634:G634"/>
    <mergeCell ref="A641:E641"/>
    <mergeCell ref="F641:G641"/>
    <mergeCell ref="H641:I641"/>
    <mergeCell ref="H620:I620"/>
    <mergeCell ref="H621:I621"/>
    <mergeCell ref="H622:I622"/>
    <mergeCell ref="F620:G620"/>
    <mergeCell ref="H614:I614"/>
    <mergeCell ref="H617:I617"/>
    <mergeCell ref="H618:I618"/>
    <mergeCell ref="F618:G618"/>
    <mergeCell ref="F612:G612"/>
    <mergeCell ref="H629:I629"/>
    <mergeCell ref="F619:G619"/>
    <mergeCell ref="F625:G625"/>
    <mergeCell ref="F622:G622"/>
    <mergeCell ref="F643:G643"/>
    <mergeCell ref="H643:I643"/>
    <mergeCell ref="A644:E644"/>
    <mergeCell ref="F644:G644"/>
    <mergeCell ref="H644:I644"/>
    <mergeCell ref="A645:E645"/>
    <mergeCell ref="F645:G645"/>
    <mergeCell ref="H645:I645"/>
    <mergeCell ref="A646:E646"/>
    <mergeCell ref="F646:G646"/>
    <mergeCell ref="H646:I646"/>
    <mergeCell ref="A647:E647"/>
    <mergeCell ref="F647:G647"/>
    <mergeCell ref="H647:I647"/>
    <mergeCell ref="H658:I659"/>
    <mergeCell ref="A648:E648"/>
    <mergeCell ref="F648:G648"/>
    <mergeCell ref="H648:I648"/>
    <mergeCell ref="A649:E649"/>
    <mergeCell ref="F649:G649"/>
    <mergeCell ref="H649:I649"/>
    <mergeCell ref="A650:E650"/>
    <mergeCell ref="F650:G650"/>
    <mergeCell ref="H650:I650"/>
    <mergeCell ref="A692:D692"/>
    <mergeCell ref="A366:E366"/>
    <mergeCell ref="F366:G366"/>
    <mergeCell ref="H366:I366"/>
    <mergeCell ref="A663:E663"/>
    <mergeCell ref="A668:E668"/>
    <mergeCell ref="F668:G668"/>
    <mergeCell ref="H668:I668"/>
    <mergeCell ref="A661:E661"/>
    <mergeCell ref="F661:G661"/>
    <mergeCell ref="H661:I661"/>
    <mergeCell ref="A666:E666"/>
    <mergeCell ref="F666:G666"/>
    <mergeCell ref="H666:I666"/>
    <mergeCell ref="A662:E662"/>
    <mergeCell ref="A665:E665"/>
    <mergeCell ref="F665:G665"/>
    <mergeCell ref="H665:I665"/>
    <mergeCell ref="A667:E667"/>
    <mergeCell ref="F667:G667"/>
    <mergeCell ref="H667:I667"/>
    <mergeCell ref="F663:G663"/>
    <mergeCell ref="H663:I663"/>
    <mergeCell ref="A664:E664"/>
    <mergeCell ref="F664:G664"/>
    <mergeCell ref="H664:I664"/>
    <mergeCell ref="F662:G662"/>
    <mergeCell ref="H662:I662"/>
    <mergeCell ref="A642:E642"/>
    <mergeCell ref="F642:G642"/>
    <mergeCell ref="H642:I642"/>
    <mergeCell ref="A643:E643"/>
    <mergeCell ref="F357:G357"/>
    <mergeCell ref="H357:I357"/>
    <mergeCell ref="A358:E358"/>
    <mergeCell ref="F358:G358"/>
    <mergeCell ref="H358:I358"/>
    <mergeCell ref="H214:I214"/>
    <mergeCell ref="F216:G216"/>
    <mergeCell ref="F215:G215"/>
    <mergeCell ref="F214:G214"/>
    <mergeCell ref="A216:E216"/>
    <mergeCell ref="A215:E215"/>
    <mergeCell ref="A214:E214"/>
    <mergeCell ref="H285:I285"/>
    <mergeCell ref="A285:E285"/>
    <mergeCell ref="F285:G285"/>
    <mergeCell ref="A286:E286"/>
    <mergeCell ref="F283:G283"/>
    <mergeCell ref="A283:E283"/>
    <mergeCell ref="H287:I287"/>
    <mergeCell ref="H288:I288"/>
    <mergeCell ref="A288:E288"/>
    <mergeCell ref="F288:G288"/>
    <mergeCell ref="H284:I284"/>
    <mergeCell ref="A284:E284"/>
    <mergeCell ref="F284:G284"/>
    <mergeCell ref="A347:I347"/>
    <mergeCell ref="A349:E350"/>
    <mergeCell ref="F349:G350"/>
    <mergeCell ref="H349:I350"/>
    <mergeCell ref="A351:E351"/>
    <mergeCell ref="F351:G351"/>
    <mergeCell ref="H351:I351"/>
    <mergeCell ref="A330:E330"/>
    <mergeCell ref="F330:G330"/>
    <mergeCell ref="H330:I330"/>
    <mergeCell ref="A331:E331"/>
    <mergeCell ref="F331:G331"/>
    <mergeCell ref="H331:I331"/>
    <mergeCell ref="A332:E332"/>
    <mergeCell ref="F332:G332"/>
    <mergeCell ref="H332:I332"/>
    <mergeCell ref="A333:E333"/>
    <mergeCell ref="F333:G333"/>
    <mergeCell ref="H333:I333"/>
    <mergeCell ref="A334:E334"/>
    <mergeCell ref="F334:G334"/>
    <mergeCell ref="H334:I334"/>
    <mergeCell ref="H216:I216"/>
    <mergeCell ref="H215:I215"/>
    <mergeCell ref="H275:I275"/>
    <mergeCell ref="F280:G280"/>
    <mergeCell ref="A281:E281"/>
    <mergeCell ref="A250:E251"/>
    <mergeCell ref="F255:G255"/>
    <mergeCell ref="A254:E254"/>
    <mergeCell ref="F254:G254"/>
    <mergeCell ref="A252:E252"/>
    <mergeCell ref="F252:G252"/>
    <mergeCell ref="A246:E246"/>
    <mergeCell ref="F246:G246"/>
    <mergeCell ref="H246:I246"/>
    <mergeCell ref="F266:G266"/>
    <mergeCell ref="H263:I263"/>
    <mergeCell ref="H266:I26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indoklás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user-20124</cp:lastModifiedBy>
  <cp:lastPrinted>2016-02-22T12:31:49Z</cp:lastPrinted>
  <dcterms:created xsi:type="dcterms:W3CDTF">2009-02-05T07:36:46Z</dcterms:created>
  <dcterms:modified xsi:type="dcterms:W3CDTF">2016-02-22T12:32:13Z</dcterms:modified>
</cp:coreProperties>
</file>