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4. sz.m." sheetId="8" r:id="rId1"/>
  </sheets>
  <definedNames>
    <definedName name="_xlnm.Print_Area" localSheetId="0">'4. sz.m.'!$A$1:$L$104</definedName>
  </definedNames>
  <calcPr calcId="152511"/>
</workbook>
</file>

<file path=xl/calcChain.xml><?xml version="1.0" encoding="utf-8"?>
<calcChain xmlns="http://schemas.openxmlformats.org/spreadsheetml/2006/main">
  <c r="L98" i="8" l="1"/>
  <c r="K98" i="8"/>
  <c r="L97" i="8"/>
  <c r="K97" i="8"/>
  <c r="L95" i="8"/>
  <c r="K95" i="8"/>
  <c r="L94" i="8"/>
  <c r="K94" i="8"/>
  <c r="L93" i="8"/>
  <c r="K93" i="8"/>
  <c r="L91" i="8"/>
  <c r="K91" i="8"/>
  <c r="L90" i="8"/>
  <c r="K90" i="8"/>
  <c r="L89" i="8"/>
  <c r="K89" i="8"/>
  <c r="L87" i="8"/>
  <c r="K87" i="8"/>
  <c r="K86" i="8" s="1"/>
  <c r="K103" i="8" s="1"/>
  <c r="L48" i="8"/>
  <c r="K48" i="8"/>
  <c r="J48" i="8"/>
  <c r="L39" i="8"/>
  <c r="K39" i="8"/>
  <c r="J34" i="8"/>
  <c r="J32" i="8"/>
  <c r="J31" i="8"/>
  <c r="J29" i="8"/>
  <c r="J28" i="8"/>
  <c r="J27" i="8"/>
  <c r="J26" i="8"/>
  <c r="J25" i="8"/>
  <c r="J24" i="8"/>
  <c r="J40" i="8"/>
  <c r="J49" i="8" s="1"/>
  <c r="J23" i="8"/>
  <c r="J39" i="8" s="1"/>
  <c r="J21" i="8"/>
  <c r="L18" i="8"/>
  <c r="K18" i="8"/>
  <c r="L17" i="8"/>
  <c r="K17" i="8"/>
  <c r="K21" i="8"/>
  <c r="K40" i="8" s="1"/>
  <c r="I50" i="8"/>
  <c r="K56" i="8"/>
  <c r="L56" i="8"/>
  <c r="L62" i="8"/>
  <c r="K66" i="8"/>
  <c r="L66" i="8"/>
  <c r="K70" i="8"/>
  <c r="L70" i="8"/>
  <c r="K79" i="8"/>
  <c r="L79" i="8"/>
  <c r="J104" i="8"/>
  <c r="L86" i="8"/>
  <c r="L103" i="8" s="1"/>
  <c r="L21" i="8"/>
  <c r="L40" i="8" s="1"/>
  <c r="L49" i="8" s="1"/>
  <c r="L104" i="8" s="1"/>
  <c r="K49" i="8"/>
  <c r="K104" i="8" s="1"/>
</calcChain>
</file>

<file path=xl/sharedStrings.xml><?xml version="1.0" encoding="utf-8"?>
<sst xmlns="http://schemas.openxmlformats.org/spreadsheetml/2006/main" count="232" uniqueCount="188">
  <si>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</si>
  <si>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</si>
  <si>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</si>
  <si>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</si>
  <si>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</si>
  <si>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</si>
  <si>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</si>
  <si>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</si>
  <si>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</si>
  <si>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</si>
  <si>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</si>
  <si>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Megnevezés</t>
  </si>
  <si>
    <t>Teljesítés</t>
  </si>
  <si>
    <t>Békés Város Önkormányzata és intézményei</t>
  </si>
  <si>
    <t>feladatonkénti bontásban</t>
  </si>
  <si>
    <t>Ft-ban</t>
  </si>
  <si>
    <t>Előirányzat</t>
  </si>
  <si>
    <t>Eredeti</t>
  </si>
  <si>
    <t>Módosított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</si>
  <si>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</si>
  <si>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</si>
  <si>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</si>
  <si>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</si>
  <si>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</si>
  <si>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</si>
  <si>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</si>
  <si>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</si>
  <si>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</si>
  <si>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</si>
  <si>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</si>
  <si>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</si>
  <si>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</si>
  <si>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</si>
  <si>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</si>
  <si>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</si>
  <si>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II.</t>
  </si>
  <si>
    <t>III.</t>
  </si>
  <si>
    <t>I.</t>
  </si>
  <si>
    <t>Saját forrásból megvalósuló beruházások, felújítások</t>
  </si>
  <si>
    <t>Önkormányzat:</t>
  </si>
  <si>
    <t>A.</t>
  </si>
  <si>
    <t>Előző évtől áthúzódó feladatok:</t>
  </si>
  <si>
    <t>I/A. Áthúzódó feladatok összesen:</t>
  </si>
  <si>
    <t>Dr. Hepp Ferenc Ált. Iskola gyalogátkelőhely kialakítása</t>
  </si>
  <si>
    <t>I/B. 2017. évben tervezett feladatok összesen:</t>
  </si>
  <si>
    <t>Saját  forrásból megvalósuló beruházások, fejlújítások (A+B) összesen:</t>
  </si>
  <si>
    <t xml:space="preserve">Egyéb felhalmozási célú kiadások </t>
  </si>
  <si>
    <t>Lakosságnak nyújtott kamatmentes kölcsönök</t>
  </si>
  <si>
    <t>"Krízisalap"-ból nyújtott kölcsönök</t>
  </si>
  <si>
    <t>Vállalkozóknak nyújtott kölcsönök</t>
  </si>
  <si>
    <t>Egyéb felhalmozási célú kiadások összesen (1+..6):</t>
  </si>
  <si>
    <t>Költségvetésben tervezett feladatok összesen (I.+II.):</t>
  </si>
  <si>
    <t>B.)</t>
  </si>
  <si>
    <t>Költségvetésben nem tervezett felhalmozási kiadások összesen</t>
  </si>
  <si>
    <t>Gyógyászati Központ és Gyógyfürdő összesen:</t>
  </si>
  <si>
    <t>Kecskeméti Gábor Kulturális Központ összesen:</t>
  </si>
  <si>
    <t>Püski Sándor Könyvtár összesen:</t>
  </si>
  <si>
    <t>Polgármesteri Hivatal összesen:</t>
  </si>
  <si>
    <t>Önkormányzat összesen:</t>
  </si>
  <si>
    <t>Költségvetésben nem tervezett felhalmozási kiadások összesen:</t>
  </si>
  <si>
    <t xml:space="preserve"> </t>
  </si>
  <si>
    <t>Janytyik Mátyás Múzeum</t>
  </si>
  <si>
    <t>ASP</t>
  </si>
  <si>
    <t>TOP 5.2.1.15</t>
  </si>
  <si>
    <t>TOP 1.2.1-15-BS1-2016-00007 Dánfok</t>
  </si>
  <si>
    <t>TOP 2.1.13-15-BS1-2016-00002 Csapadék</t>
  </si>
  <si>
    <t>2018. évben tervezett feladatok:</t>
  </si>
  <si>
    <t>Malomasszonykert járda építés</t>
  </si>
  <si>
    <t>Városi utak aszfaltozása</t>
  </si>
  <si>
    <t>Gyalogátkelőhelyek kialakítása</t>
  </si>
  <si>
    <t>Új rendezési terv I. ütem</t>
  </si>
  <si>
    <t>Közvilágítás hálózat bővítés</t>
  </si>
  <si>
    <t>Gyermekmedence kialakítás</t>
  </si>
  <si>
    <t>Teniszpálya öltöző</t>
  </si>
  <si>
    <t>10 db önkormányzati telek</t>
  </si>
  <si>
    <t>PH külső nyílászáró javítása</t>
  </si>
  <si>
    <t>Petőfi u. 4 felújítás I. ütem</t>
  </si>
  <si>
    <t>Téli díszkivilágítás</t>
  </si>
  <si>
    <t>Önkormányzati feladatot ellátó intézmények fejlesztés fogorvosi rendelő</t>
  </si>
  <si>
    <t>Széchenyi tér lakás gázkazán csere</t>
  </si>
  <si>
    <t>Nyomovez.cső, medence</t>
  </si>
  <si>
    <t>Békés, 2017. évi GFT-hez kapcsolódó</t>
  </si>
  <si>
    <t>Start - pályázatból kis és nagy értékű eszközök</t>
  </si>
  <si>
    <t>Gyespmesteri feladatok/ elektromos konvektor</t>
  </si>
  <si>
    <t>Gyespmesteri feladatok/ kutyabefogó eszköz</t>
  </si>
  <si>
    <t>Gyespmesteri feladatok/ ATEV konténer</t>
  </si>
  <si>
    <t>Hajléktalan közmunka / Munkaruha varrás</t>
  </si>
  <si>
    <t>TOP.4.3.1-Leromlott város telek vásárlás</t>
  </si>
  <si>
    <t>Gerinvez.,Bekötővezeték</t>
  </si>
  <si>
    <t>Kézilabda Kft TAO pályázat önerő</t>
  </si>
  <si>
    <t>Békési Református Egyházközösség templom felújítás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</si>
  <si>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</si>
  <si>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</si>
  <si>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</si>
  <si>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</si>
  <si>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</si>
  <si>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</si>
  <si>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</si>
  <si>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</si>
  <si>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</si>
  <si>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</si>
  <si>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</si>
  <si>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K63-00 informatikai eszközök beszerzése</t>
  </si>
  <si>
    <t>K64-00 egyéb tárgyi eszköz beszerzésé</t>
  </si>
  <si>
    <t>K67-00 Áfa</t>
  </si>
  <si>
    <t xml:space="preserve">K62-00 ingatlanok beszerzés, létesítése (gyermekmedence) </t>
  </si>
  <si>
    <t>K64-0002 kisértékű tárgyi eszközök beszerzése</t>
  </si>
  <si>
    <t>K64-00 ÁFA</t>
  </si>
  <si>
    <t xml:space="preserve">K63-0002 kisértékű </t>
  </si>
  <si>
    <t>K67-00 ÁFA</t>
  </si>
  <si>
    <t xml:space="preserve">K61-0004 kisértékű szoftver beszerzés </t>
  </si>
  <si>
    <t>K63-0002 kisértékű informatikai eszköz beszerzés</t>
  </si>
  <si>
    <t>K63-00 informatikai eszköz beszerzés</t>
  </si>
  <si>
    <t>K64-0002 kisértékű egyéb tárgyi eszköz beszerzés</t>
  </si>
  <si>
    <t>K64-0003 könyv beszerzés</t>
  </si>
  <si>
    <t>K64-00 Egyéb tárgyi eszközök beszerzése</t>
  </si>
  <si>
    <t>K64-00 egyéb tárgyi eszközök beszerzése</t>
  </si>
  <si>
    <t>egyéb felhalmozási célú kiadás/fmunkáltatói kölcsön</t>
  </si>
  <si>
    <t>PH tetőfelújítás</t>
  </si>
  <si>
    <t>Sportcsarnok épületének elektromos leválasztása</t>
  </si>
  <si>
    <t>Közvilágítás bővítés (Kispince u.)</t>
  </si>
  <si>
    <t>EFOP-1.5.3-16-2017 Településeinkért pályázat</t>
  </si>
  <si>
    <t>ROHU 14 beruházás</t>
  </si>
  <si>
    <t xml:space="preserve">Veres P. tér 7/B </t>
  </si>
  <si>
    <t>Járdák utak felújítás/Verseny u. útburkolat (2019)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</si>
  <si>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</si>
  <si>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</si>
  <si>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</si>
  <si>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</si>
  <si>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</si>
  <si>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</si>
  <si>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</si>
  <si>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</si>
  <si>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</si>
  <si>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</si>
  <si>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</si>
  <si>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</si>
  <si>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</si>
  <si>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</si>
  <si>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</si>
  <si>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</si>
  <si>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</si>
  <si>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</si>
  <si>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</si>
  <si>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</si>
  <si>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</si>
  <si>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</si>
  <si>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</si>
  <si>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</si>
  <si>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</si>
  <si>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</si>
  <si>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</si>
  <si>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</si>
  <si>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</si>
  <si>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</si>
  <si>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</si>
  <si>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</si>
  <si>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</si>
  <si>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</si>
  <si>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</si>
  <si>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</si>
  <si>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</si>
  <si>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</si>
  <si>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</si>
  <si>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</si>
  <si>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</si>
  <si>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</si>
  <si>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</si>
  <si>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</si>
  <si>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</si>
  <si>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</si>
  <si>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</si>
  <si>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</si>
  <si>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</si>
  <si>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</si>
  <si>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</si>
  <si>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</si>
  <si>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</si>
  <si>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</si>
  <si>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</si>
  <si>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</si>
  <si>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</si>
  <si>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</si>
  <si>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</si>
  <si>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</si>
  <si>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2018. III. negyedévi felhalmozási előirányzata</t>
  </si>
  <si>
    <t>2018. III. negyedéves felhalmozási kiadások összesen: (A+B)</t>
  </si>
  <si>
    <t>4. sz. melléklet a 30/2018. (XI.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</si>
</sst>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 Narrow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8"/>
      <name val="Arial CE"/>
      <charset val="238"/>
    </font>
    <font>
      <b/>
      <sz val="12"/>
      <name val="Arial"/>
      <family val="2"/>
      <charset val="238"/>
    </font>
    <font>
      <b/>
      <sz val="10"/>
      <color indexed="10"/>
      <name val="Arial CE"/>
      <charset val="238"/>
    </font>
    <font>
      <sz val="10"/>
      <name val="Arial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</cellStyleXfs>
  <cellXfs count="145">
    <xf numFmtId="0" fontId="0" fillId="0" borderId="0" xfId="0"/>
    <xf numFmtId="0" fontId="1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8" fillId="0" borderId="0" xfId="0" applyFont="1"/>
    <xf numFmtId="0" fontId="22" fillId="0" borderId="0" xfId="38" applyFont="1" applyFill="1" applyAlignment="1">
      <alignment horizontal="right" vertical="center"/>
    </xf>
    <xf numFmtId="0" fontId="12" fillId="0" borderId="0" xfId="0" applyFont="1" applyFill="1"/>
    <xf numFmtId="0" fontId="29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24" borderId="10" xfId="0" applyFont="1" applyFill="1" applyBorder="1" applyAlignment="1">
      <alignment horizontal="center"/>
    </xf>
    <xf numFmtId="0" fontId="1" fillId="24" borderId="11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Alignment="1">
      <alignment horizontal="right"/>
    </xf>
    <xf numFmtId="0" fontId="30" fillId="0" borderId="10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top"/>
    </xf>
    <xf numFmtId="0" fontId="25" fillId="0" borderId="20" xfId="0" applyFont="1" applyBorder="1" applyAlignment="1">
      <alignment horizontal="center" vertical="center"/>
    </xf>
    <xf numFmtId="0" fontId="12" fillId="0" borderId="10" xfId="0" applyFont="1" applyBorder="1"/>
    <xf numFmtId="3" fontId="12" fillId="0" borderId="10" xfId="0" applyNumberFormat="1" applyFont="1" applyBorder="1"/>
    <xf numFmtId="0" fontId="12" fillId="0" borderId="2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3" fontId="27" fillId="0" borderId="10" xfId="0" applyNumberFormat="1" applyFont="1" applyBorder="1"/>
    <xf numFmtId="0" fontId="27" fillId="0" borderId="20" xfId="0" applyFont="1" applyBorder="1" applyAlignment="1">
      <alignment horizontal="center" vertical="center"/>
    </xf>
    <xf numFmtId="16" fontId="12" fillId="0" borderId="10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2" fillId="0" borderId="11" xfId="0" applyFont="1" applyBorder="1"/>
    <xf numFmtId="0" fontId="28" fillId="0" borderId="10" xfId="0" applyFont="1" applyBorder="1"/>
    <xf numFmtId="0" fontId="26" fillId="0" borderId="10" xfId="0" applyFont="1" applyBorder="1" applyAlignment="1">
      <alignment horizontal="center" vertical="center"/>
    </xf>
    <xf numFmtId="3" fontId="26" fillId="0" borderId="10" xfId="0" applyNumberFormat="1" applyFont="1" applyBorder="1"/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3" fontId="25" fillId="0" borderId="0" xfId="0" applyNumberFormat="1" applyFont="1" applyBorder="1"/>
    <xf numFmtId="0" fontId="28" fillId="0" borderId="0" xfId="0" applyFont="1" applyBorder="1"/>
    <xf numFmtId="0" fontId="1" fillId="0" borderId="18" xfId="0" applyFont="1" applyFill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vertical="center"/>
    </xf>
    <xf numFmtId="3" fontId="17" fillId="0" borderId="18" xfId="0" applyNumberFormat="1" applyFont="1" applyBorder="1" applyAlignment="1">
      <alignment horizontal="right"/>
    </xf>
    <xf numFmtId="0" fontId="28" fillId="0" borderId="18" xfId="0" applyFont="1" applyBorder="1"/>
    <xf numFmtId="0" fontId="12" fillId="0" borderId="18" xfId="0" applyFont="1" applyBorder="1" applyAlignment="1">
      <alignment horizontal="right"/>
    </xf>
    <xf numFmtId="0" fontId="12" fillId="24" borderId="14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6" xfId="0" applyFont="1" applyBorder="1"/>
    <xf numFmtId="3" fontId="1" fillId="0" borderId="10" xfId="0" applyNumberFormat="1" applyFont="1" applyBorder="1"/>
    <xf numFmtId="0" fontId="27" fillId="0" borderId="15" xfId="0" applyFont="1" applyBorder="1" applyAlignment="1">
      <alignment horizontal="center" vertical="center"/>
    </xf>
    <xf numFmtId="0" fontId="27" fillId="0" borderId="10" xfId="0" applyFont="1" applyBorder="1"/>
    <xf numFmtId="0" fontId="1" fillId="0" borderId="1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3" fontId="28" fillId="0" borderId="0" xfId="0" applyNumberFormat="1" applyFont="1"/>
    <xf numFmtId="0" fontId="1" fillId="0" borderId="20" xfId="0" applyFont="1" applyBorder="1"/>
    <xf numFmtId="3" fontId="1" fillId="25" borderId="10" xfId="0" applyNumberFormat="1" applyFont="1" applyFill="1" applyBorder="1"/>
    <xf numFmtId="3" fontId="0" fillId="0" borderId="0" xfId="0" applyNumberFormat="1"/>
    <xf numFmtId="3" fontId="0" fillId="0" borderId="10" xfId="0" applyNumberFormat="1" applyBorder="1"/>
    <xf numFmtId="3" fontId="12" fillId="0" borderId="10" xfId="0" applyNumberFormat="1" applyFont="1" applyBorder="1" applyAlignment="1">
      <alignment horizontal="right"/>
    </xf>
    <xf numFmtId="0" fontId="32" fillId="0" borderId="10" xfId="0" applyFont="1" applyBorder="1"/>
    <xf numFmtId="3" fontId="32" fillId="0" borderId="10" xfId="0" applyNumberFormat="1" applyFont="1" applyBorder="1"/>
    <xf numFmtId="0" fontId="0" fillId="24" borderId="10" xfId="0" applyFont="1" applyFill="1" applyBorder="1" applyAlignment="1">
      <alignment horizontal="center"/>
    </xf>
    <xf numFmtId="16" fontId="0" fillId="24" borderId="19" xfId="0" applyNumberFormat="1" applyFont="1" applyFill="1" applyBorder="1" applyAlignment="1">
      <alignment horizontal="center" vertical="center" wrapText="1"/>
    </xf>
    <xf numFmtId="0" fontId="0" fillId="24" borderId="1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0" fillId="0" borderId="13" xfId="0" applyBorder="1" applyAlignment="1"/>
    <xf numFmtId="0" fontId="32" fillId="0" borderId="13" xfId="0" applyFont="1" applyBorder="1" applyAlignment="1"/>
    <xf numFmtId="0" fontId="32" fillId="0" borderId="11" xfId="0" applyFont="1" applyBorder="1" applyAlignment="1"/>
    <xf numFmtId="0" fontId="1" fillId="0" borderId="13" xfId="0" applyFont="1" applyBorder="1" applyAlignment="1"/>
    <xf numFmtId="0" fontId="1" fillId="0" borderId="11" xfId="0" applyFont="1" applyBorder="1" applyAlignment="1"/>
    <xf numFmtId="0" fontId="25" fillId="0" borderId="11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12" fillId="0" borderId="13" xfId="0" applyFont="1" applyBorder="1" applyAlignment="1"/>
    <xf numFmtId="0" fontId="22" fillId="0" borderId="0" xfId="38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4" xfId="0" applyFont="1" applyBorder="1" applyAlignment="1"/>
    <xf numFmtId="0" fontId="0" fillId="0" borderId="13" xfId="0" applyFont="1" applyBorder="1" applyAlignment="1"/>
    <xf numFmtId="0" fontId="0" fillId="0" borderId="11" xfId="0" applyFont="1" applyBorder="1" applyAlignment="1"/>
    <xf numFmtId="0" fontId="25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27" fillId="0" borderId="14" xfId="0" applyFont="1" applyBorder="1" applyAlignment="1"/>
    <xf numFmtId="0" fontId="27" fillId="0" borderId="13" xfId="0" applyFont="1" applyBorder="1" applyAlignment="1"/>
    <xf numFmtId="0" fontId="27" fillId="0" borderId="11" xfId="0" applyFont="1" applyBorder="1" applyAlignment="1"/>
    <xf numFmtId="0" fontId="24" fillId="0" borderId="2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17" fillId="0" borderId="18" xfId="0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2" fillId="0" borderId="14" xfId="0" applyFont="1" applyBorder="1" applyAlignment="1"/>
    <xf numFmtId="0" fontId="12" fillId="0" borderId="11" xfId="0" applyFont="1" applyBorder="1" applyAlignment="1"/>
    <xf numFmtId="0" fontId="29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4" borderId="19" xfId="0" applyFont="1" applyFill="1" applyBorder="1" applyAlignment="1">
      <alignment horizontal="center" vertical="center" wrapText="1"/>
    </xf>
    <xf numFmtId="0" fontId="1" fillId="24" borderId="14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0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24" borderId="20" xfId="0" applyFont="1" applyFill="1" applyBorder="1" applyAlignment="1">
      <alignment horizontal="center" vertical="center"/>
    </xf>
    <xf numFmtId="0" fontId="12" fillId="24" borderId="19" xfId="0" applyFont="1" applyFill="1" applyBorder="1" applyAlignment="1">
      <alignment horizontal="center" vertical="center"/>
    </xf>
    <xf numFmtId="3" fontId="12" fillId="0" borderId="10" xfId="0" applyNumberFormat="1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5" fillId="0" borderId="19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32" fillId="0" borderId="14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0" fontId="12" fillId="0" borderId="10" xfId="0" applyFont="1" applyBorder="1" applyAlignment="1">
      <alignment vertical="center"/>
    </xf>
    <xf numFmtId="0" fontId="12" fillId="0" borderId="13" xfId="0" applyFont="1" applyBorder="1" applyAlignment="1">
      <alignment horizontal="left" vertical="center" wrapText="1"/>
    </xf>
    <xf numFmtId="0" fontId="30" fillId="0" borderId="16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23" fillId="0" borderId="19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4" xfId="0" applyBorder="1" applyAlignment="1"/>
  </cellXfs>
  <cellStyles count="43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Figyelmeztetés" xfId="32" builtinId="11" customBuiltin="1"/>
    <cellStyle name="Hivatkozott cella" xfId="33" builtinId="24" customBuiltin="1"/>
    <cellStyle name="Jegyzet" xfId="34" builtinId="10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2001 költségvetés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17"/>
  <sheetViews>
    <sheetView tabSelected="1" view="pageBreakPreview" zoomScale="75" zoomScaleNormal="100" workbookViewId="0">
      <selection activeCell="L3" sqref="L3"/>
    </sheetView>
  </sheetViews>
  <sheetFormatPr defaultRowHeight="18" customHeight="1" x14ac:dyDescent="0.2"/>
  <cols>
    <col min="1" max="1" width="5" style="50" customWidth="1"/>
    <col min="2" max="2" width="4.42578125" style="4" customWidth="1"/>
    <col min="3" max="3" width="5" style="4" customWidth="1"/>
    <col min="4" max="8" width="9.140625" style="4"/>
    <col min="9" max="9" width="18.28515625" style="4" customWidth="1"/>
    <col min="10" max="10" width="14.140625" style="4" customWidth="1"/>
    <col min="11" max="11" width="15.7109375" style="4" customWidth="1"/>
    <col min="12" max="12" width="13.85546875" style="4" customWidth="1"/>
    <col min="13" max="16384" width="9.140625" style="4"/>
  </cols>
  <sheetData>
    <row r="1" spans="1:12" ht="18" customHeight="1" x14ac:dyDescent="0.2">
      <c r="A1" s="3"/>
      <c r="C1" s="5"/>
      <c r="D1" s="5"/>
      <c r="E1" s="5"/>
      <c r="F1" s="5"/>
      <c r="G1" s="5"/>
      <c r="H1" s="5"/>
      <c r="I1" s="76" t="s">
        <v>187</v>
      </c>
      <c r="J1" s="77"/>
      <c r="K1" s="77"/>
      <c r="L1" s="77"/>
    </row>
    <row r="2" spans="1:12" ht="18" customHeight="1" x14ac:dyDescent="0.2">
      <c r="A2" s="3"/>
      <c r="C2" s="5"/>
      <c r="D2" s="5"/>
      <c r="E2" s="5"/>
      <c r="F2" s="5"/>
      <c r="G2" s="5"/>
      <c r="H2" s="5"/>
      <c r="I2" s="5"/>
      <c r="J2" s="5"/>
      <c r="L2" s="5"/>
    </row>
    <row r="3" spans="1:12" ht="18" customHeight="1" x14ac:dyDescent="0.2">
      <c r="A3" s="3"/>
      <c r="B3" s="6"/>
      <c r="C3" s="6"/>
      <c r="D3" s="6"/>
      <c r="E3" s="6"/>
      <c r="F3" s="6"/>
      <c r="G3" s="6"/>
      <c r="H3" s="6"/>
      <c r="I3" s="6"/>
      <c r="J3" s="6"/>
    </row>
    <row r="4" spans="1:12" ht="23.25" customHeight="1" x14ac:dyDescent="0.2">
      <c r="A4" s="102" t="s">
        <v>13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ht="23.25" customHeight="1" x14ac:dyDescent="0.2">
      <c r="A5" s="102" t="s">
        <v>185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12" ht="23.25" customHeight="1" x14ac:dyDescent="0.2">
      <c r="A6" s="102" t="s">
        <v>14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1:12" ht="18" customHeight="1" x14ac:dyDescent="0.2">
      <c r="A7" s="7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8" customHeight="1" x14ac:dyDescent="0.2">
      <c r="A8" s="8"/>
      <c r="B8" s="97"/>
      <c r="C8" s="97"/>
      <c r="D8" s="97"/>
      <c r="E8" s="97"/>
      <c r="F8" s="97"/>
      <c r="G8" s="97"/>
      <c r="H8" s="97"/>
      <c r="I8" s="97"/>
      <c r="J8" s="97"/>
    </row>
    <row r="9" spans="1:12" ht="18" customHeight="1" x14ac:dyDescent="0.2">
      <c r="A9" s="9"/>
      <c r="B9" s="10" t="s">
        <v>0</v>
      </c>
      <c r="C9" s="9" t="s">
        <v>1</v>
      </c>
      <c r="D9" s="9" t="s">
        <v>2</v>
      </c>
      <c r="E9" s="9" t="s">
        <v>3</v>
      </c>
      <c r="F9" s="9" t="s">
        <v>4</v>
      </c>
      <c r="G9" s="9" t="s">
        <v>5</v>
      </c>
      <c r="H9" s="9" t="s">
        <v>6</v>
      </c>
      <c r="I9" s="9" t="s">
        <v>7</v>
      </c>
      <c r="J9" s="9" t="s">
        <v>8</v>
      </c>
      <c r="K9" s="9" t="s">
        <v>9</v>
      </c>
      <c r="L9" s="9" t="s">
        <v>10</v>
      </c>
    </row>
    <row r="10" spans="1:12" ht="18" customHeight="1" x14ac:dyDescent="0.2">
      <c r="A10" s="61"/>
      <c r="B10" s="11"/>
      <c r="C10" s="6"/>
      <c r="D10" s="6"/>
      <c r="E10" s="6"/>
      <c r="F10" s="6"/>
      <c r="G10" s="6"/>
      <c r="H10" s="6"/>
      <c r="I10" s="6"/>
      <c r="J10" s="12"/>
      <c r="L10" s="1" t="s">
        <v>15</v>
      </c>
    </row>
    <row r="11" spans="1:12" ht="18" customHeight="1" x14ac:dyDescent="0.2">
      <c r="A11" s="104"/>
      <c r="B11" s="106" t="s">
        <v>11</v>
      </c>
      <c r="C11" s="106"/>
      <c r="D11" s="106"/>
      <c r="E11" s="106"/>
      <c r="F11" s="106"/>
      <c r="G11" s="106"/>
      <c r="H11" s="106"/>
      <c r="I11" s="107"/>
      <c r="J11" s="98" t="s">
        <v>16</v>
      </c>
      <c r="K11" s="99"/>
      <c r="L11" s="110" t="s">
        <v>12</v>
      </c>
    </row>
    <row r="12" spans="1:12" ht="18" customHeight="1" x14ac:dyDescent="0.2">
      <c r="A12" s="105"/>
      <c r="B12" s="108"/>
      <c r="C12" s="108"/>
      <c r="D12" s="108"/>
      <c r="E12" s="108"/>
      <c r="F12" s="108"/>
      <c r="G12" s="108"/>
      <c r="H12" s="108"/>
      <c r="I12" s="109"/>
      <c r="J12" s="13" t="s">
        <v>17</v>
      </c>
      <c r="K12" s="13" t="s">
        <v>18</v>
      </c>
      <c r="L12" s="111"/>
    </row>
    <row r="13" spans="1:12" ht="24.75" customHeight="1" x14ac:dyDescent="0.2">
      <c r="A13" s="62" t="s">
        <v>19</v>
      </c>
      <c r="B13" s="14" t="s">
        <v>37</v>
      </c>
      <c r="C13" s="81" t="s">
        <v>38</v>
      </c>
      <c r="D13" s="81"/>
      <c r="E13" s="81"/>
      <c r="F13" s="81"/>
      <c r="G13" s="81"/>
      <c r="H13" s="81"/>
      <c r="I13" s="81"/>
      <c r="J13" s="100"/>
      <c r="K13" s="75"/>
      <c r="L13" s="101"/>
    </row>
    <row r="14" spans="1:12" ht="18" customHeight="1" x14ac:dyDescent="0.2">
      <c r="A14" s="63" t="s">
        <v>20</v>
      </c>
      <c r="B14" s="15"/>
      <c r="C14" s="73" t="s">
        <v>39</v>
      </c>
      <c r="D14" s="73"/>
      <c r="E14" s="73"/>
      <c r="F14" s="73"/>
      <c r="G14" s="73"/>
      <c r="H14" s="73"/>
      <c r="I14" s="73"/>
      <c r="J14" s="16"/>
      <c r="K14" s="17"/>
      <c r="L14" s="17"/>
    </row>
    <row r="15" spans="1:12" ht="18" customHeight="1" x14ac:dyDescent="0.2">
      <c r="A15" s="62" t="s">
        <v>21</v>
      </c>
      <c r="B15" s="15" t="s">
        <v>60</v>
      </c>
      <c r="C15" s="127" t="s">
        <v>41</v>
      </c>
      <c r="D15" s="127"/>
      <c r="E15" s="127"/>
      <c r="F15" s="127"/>
      <c r="G15" s="127"/>
      <c r="H15" s="127"/>
      <c r="I15" s="128"/>
      <c r="J15" s="16"/>
      <c r="K15" s="17"/>
      <c r="L15" s="17"/>
    </row>
    <row r="16" spans="1:12" ht="18" customHeight="1" x14ac:dyDescent="0.2">
      <c r="A16" s="63" t="s">
        <v>22</v>
      </c>
      <c r="B16" s="18"/>
      <c r="C16" s="19" t="s">
        <v>19</v>
      </c>
      <c r="D16" s="129" t="s">
        <v>64</v>
      </c>
      <c r="E16" s="130"/>
      <c r="F16" s="130"/>
      <c r="G16" s="130"/>
      <c r="H16" s="130"/>
      <c r="I16" s="131"/>
      <c r="J16" s="59">
        <v>0</v>
      </c>
      <c r="K16" s="60">
        <v>7620000</v>
      </c>
      <c r="L16" s="60">
        <v>7620000</v>
      </c>
    </row>
    <row r="17" spans="1:12" ht="18" customHeight="1" x14ac:dyDescent="0.2">
      <c r="A17" s="62" t="s">
        <v>23</v>
      </c>
      <c r="B17" s="18"/>
      <c r="C17" s="19" t="s">
        <v>20</v>
      </c>
      <c r="D17" s="129" t="s">
        <v>65</v>
      </c>
      <c r="E17" s="130"/>
      <c r="F17" s="130"/>
      <c r="G17" s="130"/>
      <c r="H17" s="130"/>
      <c r="I17" s="131"/>
      <c r="J17" s="59">
        <v>0</v>
      </c>
      <c r="K17" s="60">
        <f>79247030+135000</f>
        <v>79382030</v>
      </c>
      <c r="L17" s="60">
        <f>79247030+135000</f>
        <v>79382030</v>
      </c>
    </row>
    <row r="18" spans="1:12" ht="18" customHeight="1" x14ac:dyDescent="0.2">
      <c r="A18" s="63" t="s">
        <v>24</v>
      </c>
      <c r="B18" s="18"/>
      <c r="C18" s="19" t="s">
        <v>21</v>
      </c>
      <c r="D18" s="129" t="s">
        <v>62</v>
      </c>
      <c r="E18" s="130"/>
      <c r="F18" s="130"/>
      <c r="G18" s="130"/>
      <c r="H18" s="130"/>
      <c r="I18" s="131"/>
      <c r="J18" s="59">
        <v>0</v>
      </c>
      <c r="K18" s="60">
        <f>1699099+458757</f>
        <v>2157856</v>
      </c>
      <c r="L18" s="60">
        <f>1699099+458757</f>
        <v>2157856</v>
      </c>
    </row>
    <row r="19" spans="1:12" ht="18" customHeight="1" x14ac:dyDescent="0.2">
      <c r="A19" s="62" t="s">
        <v>25</v>
      </c>
      <c r="B19" s="18"/>
      <c r="C19" s="19" t="s">
        <v>22</v>
      </c>
      <c r="D19" s="129" t="s">
        <v>63</v>
      </c>
      <c r="E19" s="130"/>
      <c r="F19" s="130"/>
      <c r="G19" s="130"/>
      <c r="H19" s="130"/>
      <c r="I19" s="131"/>
      <c r="J19" s="59">
        <v>0</v>
      </c>
      <c r="K19" s="60">
        <v>1631372</v>
      </c>
      <c r="L19" s="60">
        <v>1631372</v>
      </c>
    </row>
    <row r="20" spans="1:12" ht="18" customHeight="1" x14ac:dyDescent="0.2">
      <c r="A20" s="63" t="s">
        <v>26</v>
      </c>
      <c r="B20" s="18"/>
      <c r="C20" s="19" t="s">
        <v>23</v>
      </c>
      <c r="D20" s="132"/>
      <c r="E20" s="132"/>
      <c r="F20" s="132"/>
      <c r="G20" s="132"/>
      <c r="H20" s="132"/>
      <c r="I20" s="116"/>
      <c r="J20" s="17"/>
      <c r="K20" s="17"/>
      <c r="L20" s="17"/>
    </row>
    <row r="21" spans="1:12" ht="18" customHeight="1" x14ac:dyDescent="0.2">
      <c r="A21" s="62" t="s">
        <v>27</v>
      </c>
      <c r="B21" s="18"/>
      <c r="C21" s="127" t="s">
        <v>42</v>
      </c>
      <c r="D21" s="127" t="s">
        <v>43</v>
      </c>
      <c r="E21" s="127"/>
      <c r="F21" s="127"/>
      <c r="G21" s="127"/>
      <c r="H21" s="127"/>
      <c r="I21" s="128"/>
      <c r="J21" s="20">
        <f>SUM(J16:J20)</f>
        <v>0</v>
      </c>
      <c r="K21" s="20">
        <f>SUM(K16:K20)</f>
        <v>90791258</v>
      </c>
      <c r="L21" s="20">
        <f>SUM(L16:L20)</f>
        <v>90791258</v>
      </c>
    </row>
    <row r="22" spans="1:12" ht="18" customHeight="1" x14ac:dyDescent="0.2">
      <c r="A22" s="63" t="s">
        <v>28</v>
      </c>
      <c r="B22" s="21" t="s">
        <v>60</v>
      </c>
      <c r="C22" s="122" t="s">
        <v>66</v>
      </c>
      <c r="D22" s="123"/>
      <c r="E22" s="123"/>
      <c r="F22" s="123"/>
      <c r="G22" s="123"/>
      <c r="H22" s="123"/>
      <c r="I22" s="123"/>
      <c r="J22" s="17"/>
      <c r="K22" s="17"/>
      <c r="L22" s="17"/>
    </row>
    <row r="23" spans="1:12" ht="18" customHeight="1" x14ac:dyDescent="0.2">
      <c r="A23" s="62" t="s">
        <v>29</v>
      </c>
      <c r="B23" s="18"/>
      <c r="C23" s="19" t="s">
        <v>19</v>
      </c>
      <c r="D23" s="82" t="s">
        <v>67</v>
      </c>
      <c r="E23" s="83"/>
      <c r="F23" s="83"/>
      <c r="G23" s="83"/>
      <c r="H23" s="83"/>
      <c r="I23" s="83"/>
      <c r="J23" s="17">
        <f>4000000+1080000</f>
        <v>5080000</v>
      </c>
      <c r="K23" s="17">
        <v>5080000</v>
      </c>
      <c r="L23" s="17">
        <v>1826140</v>
      </c>
    </row>
    <row r="24" spans="1:12" ht="18" customHeight="1" x14ac:dyDescent="0.2">
      <c r="A24" s="63" t="s">
        <v>30</v>
      </c>
      <c r="B24" s="18"/>
      <c r="C24" s="19" t="s">
        <v>20</v>
      </c>
      <c r="D24" s="82" t="s">
        <v>68</v>
      </c>
      <c r="E24" s="83"/>
      <c r="F24" s="83"/>
      <c r="G24" s="83"/>
      <c r="H24" s="83"/>
      <c r="I24" s="83"/>
      <c r="J24" s="17">
        <f>50000000+13500000</f>
        <v>63500000</v>
      </c>
      <c r="K24" s="17">
        <v>63500000</v>
      </c>
      <c r="L24" s="17">
        <v>0</v>
      </c>
    </row>
    <row r="25" spans="1:12" ht="18" customHeight="1" x14ac:dyDescent="0.2">
      <c r="A25" s="62" t="s">
        <v>31</v>
      </c>
      <c r="B25" s="18"/>
      <c r="C25" s="19" t="s">
        <v>21</v>
      </c>
      <c r="D25" s="82" t="s">
        <v>69</v>
      </c>
      <c r="E25" s="83"/>
      <c r="F25" s="83"/>
      <c r="G25" s="83"/>
      <c r="H25" s="83"/>
      <c r="I25" s="83"/>
      <c r="J25" s="17">
        <f>1500000+405000</f>
        <v>1905000</v>
      </c>
      <c r="K25" s="17">
        <v>1905000</v>
      </c>
      <c r="L25" s="17">
        <v>0</v>
      </c>
    </row>
    <row r="26" spans="1:12" ht="18" customHeight="1" x14ac:dyDescent="0.2">
      <c r="A26" s="63" t="s">
        <v>32</v>
      </c>
      <c r="B26" s="18"/>
      <c r="C26" s="19" t="s">
        <v>22</v>
      </c>
      <c r="D26" s="82" t="s">
        <v>70</v>
      </c>
      <c r="E26" s="83"/>
      <c r="F26" s="83"/>
      <c r="G26" s="83"/>
      <c r="H26" s="83"/>
      <c r="I26" s="83"/>
      <c r="J26" s="17">
        <f>5000000+1350000</f>
        <v>6350000</v>
      </c>
      <c r="K26" s="17">
        <v>6350000</v>
      </c>
      <c r="L26" s="17">
        <v>0</v>
      </c>
    </row>
    <row r="27" spans="1:12" ht="18" customHeight="1" x14ac:dyDescent="0.2">
      <c r="A27" s="62" t="s">
        <v>33</v>
      </c>
      <c r="B27" s="18"/>
      <c r="C27" s="19" t="s">
        <v>23</v>
      </c>
      <c r="D27" s="115" t="s">
        <v>71</v>
      </c>
      <c r="E27" s="133"/>
      <c r="F27" s="133"/>
      <c r="G27" s="133"/>
      <c r="H27" s="133"/>
      <c r="I27" s="133"/>
      <c r="J27" s="17">
        <f>2000000+540000</f>
        <v>2540000</v>
      </c>
      <c r="K27" s="17">
        <v>2540000</v>
      </c>
      <c r="L27" s="17">
        <v>0</v>
      </c>
    </row>
    <row r="28" spans="1:12" ht="18" customHeight="1" x14ac:dyDescent="0.2">
      <c r="A28" s="63" t="s">
        <v>34</v>
      </c>
      <c r="B28" s="18"/>
      <c r="C28" s="19" t="s">
        <v>24</v>
      </c>
      <c r="D28" s="114" t="s">
        <v>72</v>
      </c>
      <c r="E28" s="114"/>
      <c r="F28" s="114"/>
      <c r="G28" s="114"/>
      <c r="H28" s="114"/>
      <c r="I28" s="115"/>
      <c r="J28" s="17">
        <f>6370000+1720000</f>
        <v>8090000</v>
      </c>
      <c r="K28" s="17">
        <v>8090000</v>
      </c>
      <c r="L28" s="17">
        <v>0</v>
      </c>
    </row>
    <row r="29" spans="1:12" ht="18" customHeight="1" x14ac:dyDescent="0.2">
      <c r="A29" s="62" t="s">
        <v>91</v>
      </c>
      <c r="B29" s="18"/>
      <c r="C29" s="19" t="s">
        <v>25</v>
      </c>
      <c r="D29" s="114" t="s">
        <v>73</v>
      </c>
      <c r="E29" s="114"/>
      <c r="F29" s="114"/>
      <c r="G29" s="114"/>
      <c r="H29" s="114"/>
      <c r="I29" s="115"/>
      <c r="J29" s="17">
        <f>6000000+1620000</f>
        <v>7620000</v>
      </c>
      <c r="K29" s="17">
        <v>7620000</v>
      </c>
      <c r="L29" s="17">
        <v>0</v>
      </c>
    </row>
    <row r="30" spans="1:12" ht="18" customHeight="1" x14ac:dyDescent="0.2">
      <c r="A30" s="63" t="s">
        <v>92</v>
      </c>
      <c r="B30" s="18"/>
      <c r="C30" s="19" t="s">
        <v>26</v>
      </c>
      <c r="D30" s="114" t="s">
        <v>74</v>
      </c>
      <c r="E30" s="114"/>
      <c r="F30" s="114"/>
      <c r="G30" s="114"/>
      <c r="H30" s="114"/>
      <c r="I30" s="115"/>
      <c r="J30" s="17">
        <v>23000000</v>
      </c>
      <c r="K30" s="17">
        <v>3750000</v>
      </c>
      <c r="L30" s="17">
        <v>3750000</v>
      </c>
    </row>
    <row r="31" spans="1:12" ht="18" customHeight="1" x14ac:dyDescent="0.2">
      <c r="A31" s="62" t="s">
        <v>93</v>
      </c>
      <c r="B31" s="18"/>
      <c r="C31" s="19" t="s">
        <v>27</v>
      </c>
      <c r="D31" s="114" t="s">
        <v>75</v>
      </c>
      <c r="E31" s="114"/>
      <c r="F31" s="114"/>
      <c r="G31" s="114"/>
      <c r="H31" s="114"/>
      <c r="I31" s="115"/>
      <c r="J31" s="17">
        <f>1000000+270000</f>
        <v>1270000</v>
      </c>
      <c r="K31" s="17">
        <v>1270000</v>
      </c>
      <c r="L31" s="17">
        <v>0</v>
      </c>
    </row>
    <row r="32" spans="1:12" ht="18" customHeight="1" x14ac:dyDescent="0.2">
      <c r="A32" s="63" t="s">
        <v>94</v>
      </c>
      <c r="B32" s="18"/>
      <c r="C32" s="19" t="s">
        <v>28</v>
      </c>
      <c r="D32" s="114" t="s">
        <v>76</v>
      </c>
      <c r="E32" s="114"/>
      <c r="F32" s="114"/>
      <c r="G32" s="114"/>
      <c r="H32" s="114"/>
      <c r="I32" s="115"/>
      <c r="J32" s="17">
        <f>2000000+540000</f>
        <v>2540000</v>
      </c>
      <c r="K32" s="17">
        <v>2540000</v>
      </c>
      <c r="L32" s="17">
        <v>0</v>
      </c>
    </row>
    <row r="33" spans="1:12" ht="18" customHeight="1" x14ac:dyDescent="0.2">
      <c r="A33" s="62" t="s">
        <v>95</v>
      </c>
      <c r="B33" s="18"/>
      <c r="C33" s="19" t="s">
        <v>29</v>
      </c>
      <c r="D33" s="114" t="s">
        <v>77</v>
      </c>
      <c r="E33" s="114"/>
      <c r="F33" s="114"/>
      <c r="G33" s="114"/>
      <c r="H33" s="114"/>
      <c r="I33" s="115"/>
      <c r="J33" s="17">
        <v>1270000</v>
      </c>
      <c r="K33" s="17">
        <v>1270000</v>
      </c>
      <c r="L33" s="17">
        <v>0</v>
      </c>
    </row>
    <row r="34" spans="1:12" ht="27.75" customHeight="1" x14ac:dyDescent="0.2">
      <c r="A34" s="63" t="s">
        <v>96</v>
      </c>
      <c r="B34" s="18"/>
      <c r="C34" s="22" t="s">
        <v>30</v>
      </c>
      <c r="D34" s="114" t="s">
        <v>78</v>
      </c>
      <c r="E34" s="114"/>
      <c r="F34" s="114"/>
      <c r="G34" s="114"/>
      <c r="H34" s="114"/>
      <c r="I34" s="115"/>
      <c r="J34" s="17">
        <f>24864000+6714000</f>
        <v>31578000</v>
      </c>
      <c r="K34" s="17">
        <v>31578000</v>
      </c>
      <c r="L34" s="17">
        <v>20285922</v>
      </c>
    </row>
    <row r="35" spans="1:12" ht="18" customHeight="1" x14ac:dyDescent="0.2">
      <c r="A35" s="62" t="s">
        <v>97</v>
      </c>
      <c r="B35" s="18"/>
      <c r="C35" s="19" t="s">
        <v>31</v>
      </c>
      <c r="D35" s="114" t="s">
        <v>82</v>
      </c>
      <c r="E35" s="114"/>
      <c r="F35" s="114"/>
      <c r="G35" s="114"/>
      <c r="H35" s="114"/>
      <c r="I35" s="115"/>
      <c r="J35" s="17">
        <v>6016000</v>
      </c>
      <c r="K35" s="17">
        <v>6689100</v>
      </c>
      <c r="L35" s="17">
        <v>3460966</v>
      </c>
    </row>
    <row r="36" spans="1:12" ht="18" customHeight="1" x14ac:dyDescent="0.2">
      <c r="A36" s="63" t="s">
        <v>98</v>
      </c>
      <c r="B36" s="18"/>
      <c r="C36" s="19" t="s">
        <v>32</v>
      </c>
      <c r="D36" s="114"/>
      <c r="E36" s="114"/>
      <c r="F36" s="114"/>
      <c r="G36" s="114"/>
      <c r="H36" s="114"/>
      <c r="I36" s="115"/>
      <c r="J36" s="17"/>
      <c r="K36" s="17"/>
      <c r="L36" s="17"/>
    </row>
    <row r="37" spans="1:12" ht="18" customHeight="1" x14ac:dyDescent="0.2">
      <c r="A37" s="62" t="s">
        <v>99</v>
      </c>
      <c r="B37" s="18"/>
      <c r="C37" s="19" t="s">
        <v>33</v>
      </c>
      <c r="D37" s="121"/>
      <c r="E37" s="114"/>
      <c r="F37" s="114"/>
      <c r="G37" s="114"/>
      <c r="H37" s="114"/>
      <c r="I37" s="115"/>
      <c r="J37" s="17"/>
      <c r="K37" s="17"/>
      <c r="L37" s="17"/>
    </row>
    <row r="38" spans="1:12" ht="18" customHeight="1" x14ac:dyDescent="0.2">
      <c r="A38" s="63" t="s">
        <v>100</v>
      </c>
      <c r="B38" s="18"/>
      <c r="C38" s="19" t="s">
        <v>34</v>
      </c>
      <c r="D38" s="121"/>
      <c r="E38" s="114"/>
      <c r="F38" s="114"/>
      <c r="G38" s="114"/>
      <c r="H38" s="114"/>
      <c r="I38" s="115"/>
      <c r="J38" s="17"/>
      <c r="K38" s="17"/>
      <c r="L38" s="17"/>
    </row>
    <row r="39" spans="1:12" ht="18" customHeight="1" x14ac:dyDescent="0.2">
      <c r="A39" s="62" t="s">
        <v>101</v>
      </c>
      <c r="B39" s="18"/>
      <c r="C39" s="122" t="s">
        <v>44</v>
      </c>
      <c r="D39" s="123"/>
      <c r="E39" s="123"/>
      <c r="F39" s="123"/>
      <c r="G39" s="123"/>
      <c r="H39" s="123"/>
      <c r="I39" s="123"/>
      <c r="J39" s="20">
        <f>SUM(J23:J38)</f>
        <v>160759000</v>
      </c>
      <c r="K39" s="20">
        <f>SUM(K23:K38)</f>
        <v>142182100</v>
      </c>
      <c r="L39" s="20">
        <f>SUM(L23:L38)</f>
        <v>29323028</v>
      </c>
    </row>
    <row r="40" spans="1:12" ht="18" customHeight="1" x14ac:dyDescent="0.2">
      <c r="A40" s="63" t="s">
        <v>125</v>
      </c>
      <c r="B40" s="23" t="s">
        <v>37</v>
      </c>
      <c r="C40" s="73" t="s">
        <v>45</v>
      </c>
      <c r="D40" s="73"/>
      <c r="E40" s="73"/>
      <c r="F40" s="73"/>
      <c r="G40" s="73"/>
      <c r="H40" s="73"/>
      <c r="I40" s="74"/>
      <c r="J40" s="20">
        <f>J21+J39</f>
        <v>160759000</v>
      </c>
      <c r="K40" s="20">
        <f>K21+K39</f>
        <v>232973358</v>
      </c>
      <c r="L40" s="20">
        <f>L21+L39</f>
        <v>120114286</v>
      </c>
    </row>
    <row r="41" spans="1:12" ht="18" customHeight="1" x14ac:dyDescent="0.2">
      <c r="A41" s="62" t="s">
        <v>126</v>
      </c>
      <c r="B41" s="24" t="s">
        <v>35</v>
      </c>
      <c r="C41" s="124" t="s">
        <v>46</v>
      </c>
      <c r="D41" s="125"/>
      <c r="E41" s="125"/>
      <c r="F41" s="125"/>
      <c r="G41" s="125"/>
      <c r="H41" s="125"/>
      <c r="I41" s="126"/>
      <c r="J41" s="25"/>
      <c r="K41" s="26"/>
      <c r="L41" s="26"/>
    </row>
    <row r="42" spans="1:12" ht="18" customHeight="1" x14ac:dyDescent="0.2">
      <c r="A42" s="63" t="s">
        <v>127</v>
      </c>
      <c r="B42" s="18"/>
      <c r="C42" s="19" t="s">
        <v>19</v>
      </c>
      <c r="D42" s="116" t="s">
        <v>47</v>
      </c>
      <c r="E42" s="117"/>
      <c r="F42" s="117"/>
      <c r="G42" s="117"/>
      <c r="H42" s="117"/>
      <c r="I42" s="118"/>
      <c r="J42" s="17">
        <v>10000000</v>
      </c>
      <c r="K42" s="17">
        <v>10000000</v>
      </c>
      <c r="L42" s="17">
        <v>4875000</v>
      </c>
    </row>
    <row r="43" spans="1:12" ht="18" customHeight="1" x14ac:dyDescent="0.2">
      <c r="A43" s="62" t="s">
        <v>128</v>
      </c>
      <c r="B43" s="18"/>
      <c r="C43" s="19" t="s">
        <v>20</v>
      </c>
      <c r="D43" s="93" t="s">
        <v>48</v>
      </c>
      <c r="E43" s="94"/>
      <c r="F43" s="94"/>
      <c r="G43" s="94"/>
      <c r="H43" s="94"/>
      <c r="I43" s="95"/>
      <c r="J43" s="17">
        <v>1000000</v>
      </c>
      <c r="K43" s="17">
        <v>1000000</v>
      </c>
      <c r="L43" s="17">
        <v>355000</v>
      </c>
    </row>
    <row r="44" spans="1:12" ht="18" customHeight="1" x14ac:dyDescent="0.2">
      <c r="A44" s="63" t="s">
        <v>129</v>
      </c>
      <c r="B44" s="18"/>
      <c r="C44" s="19" t="s">
        <v>21</v>
      </c>
      <c r="D44" s="93" t="s">
        <v>49</v>
      </c>
      <c r="E44" s="94"/>
      <c r="F44" s="94"/>
      <c r="G44" s="94"/>
      <c r="H44" s="94"/>
      <c r="I44" s="95"/>
      <c r="J44" s="17">
        <v>6200000</v>
      </c>
      <c r="K44" s="17">
        <v>6200000</v>
      </c>
      <c r="L44" s="17"/>
    </row>
    <row r="45" spans="1:12" ht="18" customHeight="1" x14ac:dyDescent="0.2">
      <c r="A45" s="62" t="s">
        <v>130</v>
      </c>
      <c r="B45" s="18"/>
      <c r="C45" s="19" t="s">
        <v>22</v>
      </c>
      <c r="D45" s="64" t="s">
        <v>89</v>
      </c>
      <c r="E45" s="65"/>
      <c r="F45" s="65"/>
      <c r="G45" s="65"/>
      <c r="H45" s="65"/>
      <c r="I45" s="66"/>
      <c r="J45" s="17">
        <v>14200000</v>
      </c>
      <c r="K45" s="17">
        <v>14200000</v>
      </c>
      <c r="L45" s="17"/>
    </row>
    <row r="46" spans="1:12" ht="26.25" customHeight="1" x14ac:dyDescent="0.2">
      <c r="A46" s="63" t="s">
        <v>131</v>
      </c>
      <c r="B46" s="18"/>
      <c r="C46" s="19" t="s">
        <v>23</v>
      </c>
      <c r="D46" s="112" t="s">
        <v>90</v>
      </c>
      <c r="E46" s="112"/>
      <c r="F46" s="112"/>
      <c r="G46" s="112"/>
      <c r="H46" s="112"/>
      <c r="I46" s="113"/>
      <c r="J46" s="17">
        <v>1500000</v>
      </c>
      <c r="K46" s="17">
        <v>1500000</v>
      </c>
      <c r="L46" s="17">
        <v>1500000</v>
      </c>
    </row>
    <row r="47" spans="1:12" ht="18" customHeight="1" x14ac:dyDescent="0.2">
      <c r="A47" s="62" t="s">
        <v>132</v>
      </c>
      <c r="B47" s="18"/>
      <c r="C47" s="19" t="s">
        <v>24</v>
      </c>
      <c r="D47" s="139"/>
      <c r="E47" s="140"/>
      <c r="F47" s="140"/>
      <c r="G47" s="140"/>
      <c r="H47" s="140"/>
      <c r="I47" s="141"/>
      <c r="J47" s="17"/>
      <c r="K47" s="17"/>
      <c r="L47" s="17"/>
    </row>
    <row r="48" spans="1:12" ht="18" customHeight="1" x14ac:dyDescent="0.2">
      <c r="A48" s="63" t="s">
        <v>133</v>
      </c>
      <c r="B48" s="27" t="s">
        <v>36</v>
      </c>
      <c r="C48" s="136" t="s">
        <v>50</v>
      </c>
      <c r="D48" s="137"/>
      <c r="E48" s="137"/>
      <c r="F48" s="137"/>
      <c r="G48" s="137"/>
      <c r="H48" s="137"/>
      <c r="I48" s="138"/>
      <c r="J48" s="28">
        <f>SUM(J42:J47)</f>
        <v>32900000</v>
      </c>
      <c r="K48" s="28">
        <f>SUM(K42:K47)</f>
        <v>32900000</v>
      </c>
      <c r="L48" s="28">
        <f>SUM(L42:L47)</f>
        <v>6730000</v>
      </c>
    </row>
    <row r="49" spans="1:13" ht="18" customHeight="1" x14ac:dyDescent="0.2">
      <c r="A49" s="62" t="s">
        <v>134</v>
      </c>
      <c r="B49" s="27" t="s">
        <v>40</v>
      </c>
      <c r="C49" s="136" t="s">
        <v>51</v>
      </c>
      <c r="D49" s="137"/>
      <c r="E49" s="137"/>
      <c r="F49" s="137"/>
      <c r="G49" s="137"/>
      <c r="H49" s="137"/>
      <c r="I49" s="138"/>
      <c r="J49" s="28">
        <f>J40+J48</f>
        <v>193659000</v>
      </c>
      <c r="K49" s="28">
        <f>K40+K48</f>
        <v>265873358</v>
      </c>
      <c r="L49" s="28">
        <f>L40+L48</f>
        <v>126844286</v>
      </c>
    </row>
    <row r="50" spans="1:13" ht="18" customHeight="1" x14ac:dyDescent="0.2">
      <c r="A50" s="29"/>
      <c r="B50" s="30"/>
      <c r="C50" s="31"/>
      <c r="D50" s="31"/>
      <c r="E50" s="31"/>
      <c r="F50" s="31"/>
      <c r="G50" s="31"/>
      <c r="H50" s="31"/>
      <c r="I50" s="76" t="str">
        <f>I1</f>
        <v>4. sz. melléklet a 30/2018. (XI. 30.) önkormányzati rendelethez</v>
      </c>
      <c r="J50" s="77"/>
      <c r="K50" s="77"/>
      <c r="L50" s="77"/>
    </row>
    <row r="51" spans="1:13" ht="18" customHeight="1" x14ac:dyDescent="0.2">
      <c r="A51" s="8"/>
      <c r="B51" s="32"/>
      <c r="C51" s="29"/>
      <c r="D51" s="29"/>
      <c r="E51" s="29"/>
      <c r="F51" s="29"/>
      <c r="G51" s="29"/>
      <c r="H51" s="29"/>
      <c r="I51" s="29"/>
      <c r="J51" s="33"/>
      <c r="K51" s="34"/>
      <c r="L51" s="34"/>
    </row>
    <row r="52" spans="1:13" ht="18" customHeight="1" x14ac:dyDescent="0.2">
      <c r="A52" s="35"/>
      <c r="B52" s="36"/>
      <c r="C52" s="37"/>
      <c r="D52" s="37"/>
      <c r="E52" s="37"/>
      <c r="F52" s="37"/>
      <c r="G52" s="37"/>
      <c r="H52" s="37"/>
      <c r="I52" s="37"/>
      <c r="J52" s="38"/>
      <c r="K52" s="39"/>
      <c r="L52" s="40" t="s">
        <v>15</v>
      </c>
    </row>
    <row r="53" spans="1:13" ht="18" customHeight="1" x14ac:dyDescent="0.2">
      <c r="A53" s="119"/>
      <c r="B53" s="87" t="s">
        <v>11</v>
      </c>
      <c r="C53" s="88"/>
      <c r="D53" s="88"/>
      <c r="E53" s="88"/>
      <c r="F53" s="88"/>
      <c r="G53" s="88"/>
      <c r="H53" s="88"/>
      <c r="I53" s="89"/>
      <c r="J53" s="142" t="s">
        <v>16</v>
      </c>
      <c r="K53" s="143"/>
      <c r="L53" s="134" t="s">
        <v>12</v>
      </c>
    </row>
    <row r="54" spans="1:13" ht="18" customHeight="1" x14ac:dyDescent="0.2">
      <c r="A54" s="120"/>
      <c r="B54" s="90"/>
      <c r="C54" s="91"/>
      <c r="D54" s="91"/>
      <c r="E54" s="91"/>
      <c r="F54" s="91"/>
      <c r="G54" s="91"/>
      <c r="H54" s="91"/>
      <c r="I54" s="92"/>
      <c r="J54" s="13" t="s">
        <v>17</v>
      </c>
      <c r="K54" s="13" t="s">
        <v>18</v>
      </c>
      <c r="L54" s="135"/>
    </row>
    <row r="55" spans="1:13" ht="18" customHeight="1" x14ac:dyDescent="0.2">
      <c r="A55" s="41" t="s">
        <v>135</v>
      </c>
      <c r="B55" s="42" t="s">
        <v>52</v>
      </c>
      <c r="C55" s="81" t="s">
        <v>53</v>
      </c>
      <c r="D55" s="81"/>
      <c r="E55" s="81"/>
      <c r="F55" s="81"/>
      <c r="G55" s="81"/>
      <c r="H55" s="81"/>
      <c r="I55" s="96"/>
      <c r="J55" s="25"/>
      <c r="K55" s="26"/>
      <c r="L55" s="26"/>
    </row>
    <row r="56" spans="1:13" ht="18" customHeight="1" x14ac:dyDescent="0.2">
      <c r="A56" s="41" t="s">
        <v>136</v>
      </c>
      <c r="B56" s="43"/>
      <c r="C56" s="72" t="s">
        <v>54</v>
      </c>
      <c r="D56" s="73"/>
      <c r="E56" s="73"/>
      <c r="F56" s="73"/>
      <c r="G56" s="73"/>
      <c r="H56" s="73"/>
      <c r="I56" s="74"/>
      <c r="J56" s="44"/>
      <c r="K56" s="20">
        <f>SUM(K57:K61)</f>
        <v>18790844</v>
      </c>
      <c r="L56" s="20">
        <f>SUM(L57:L61)</f>
        <v>18790844</v>
      </c>
    </row>
    <row r="57" spans="1:13" ht="18" customHeight="1" x14ac:dyDescent="0.2">
      <c r="A57" s="41" t="s">
        <v>137</v>
      </c>
      <c r="B57" s="45"/>
      <c r="C57" s="67" t="s">
        <v>105</v>
      </c>
      <c r="D57" s="70"/>
      <c r="E57" s="70"/>
      <c r="F57" s="70"/>
      <c r="G57" s="70"/>
      <c r="H57" s="70"/>
      <c r="I57" s="71"/>
      <c r="J57" s="44"/>
      <c r="K57" s="55">
        <v>3184866</v>
      </c>
      <c r="L57" s="55">
        <v>3184866</v>
      </c>
    </row>
    <row r="58" spans="1:13" ht="18" customHeight="1" x14ac:dyDescent="0.2">
      <c r="A58" s="41" t="s">
        <v>138</v>
      </c>
      <c r="B58" s="45"/>
      <c r="C58" s="67" t="s">
        <v>102</v>
      </c>
      <c r="D58" s="70"/>
      <c r="E58" s="70"/>
      <c r="F58" s="70"/>
      <c r="G58" s="70"/>
      <c r="H58" s="70"/>
      <c r="I58" s="71"/>
      <c r="J58" s="44"/>
      <c r="K58" s="55">
        <v>1795276</v>
      </c>
      <c r="L58" s="55">
        <v>1795276</v>
      </c>
    </row>
    <row r="59" spans="1:13" ht="18" customHeight="1" x14ac:dyDescent="0.2">
      <c r="A59" s="41" t="s">
        <v>139</v>
      </c>
      <c r="B59" s="45"/>
      <c r="C59" s="67" t="s">
        <v>103</v>
      </c>
      <c r="D59" s="70"/>
      <c r="E59" s="70"/>
      <c r="F59" s="70"/>
      <c r="G59" s="70"/>
      <c r="H59" s="70"/>
      <c r="I59" s="71"/>
      <c r="J59" s="44"/>
      <c r="K59" s="55">
        <v>10492893</v>
      </c>
      <c r="L59" s="55">
        <v>10492893</v>
      </c>
    </row>
    <row r="60" spans="1:13" ht="18" customHeight="1" x14ac:dyDescent="0.2">
      <c r="A60" s="41" t="s">
        <v>140</v>
      </c>
      <c r="B60" s="45"/>
      <c r="C60" s="67" t="s">
        <v>104</v>
      </c>
      <c r="D60" s="70"/>
      <c r="E60" s="70"/>
      <c r="F60" s="70"/>
      <c r="G60" s="70"/>
      <c r="H60" s="70"/>
      <c r="I60" s="71"/>
      <c r="J60" s="44"/>
      <c r="K60" s="55">
        <v>3317809</v>
      </c>
      <c r="L60" s="55">
        <v>3317809</v>
      </c>
    </row>
    <row r="61" spans="1:13" ht="18" customHeight="1" x14ac:dyDescent="0.2">
      <c r="A61" s="41" t="s">
        <v>141</v>
      </c>
      <c r="B61" s="45"/>
      <c r="C61" s="70"/>
      <c r="D61" s="70"/>
      <c r="E61" s="70"/>
      <c r="F61" s="70"/>
      <c r="G61" s="70"/>
      <c r="H61" s="70"/>
      <c r="I61" s="71"/>
      <c r="J61" s="44"/>
      <c r="K61" s="55"/>
      <c r="L61" s="55"/>
    </row>
    <row r="62" spans="1:13" ht="18" customHeight="1" x14ac:dyDescent="0.2">
      <c r="A62" s="41" t="s">
        <v>142</v>
      </c>
      <c r="B62" s="43"/>
      <c r="C62" s="72" t="s">
        <v>55</v>
      </c>
      <c r="D62" s="73"/>
      <c r="E62" s="73"/>
      <c r="F62" s="73"/>
      <c r="G62" s="73"/>
      <c r="H62" s="73"/>
      <c r="I62" s="74"/>
      <c r="J62" s="44"/>
      <c r="K62" s="20">
        <v>1109203</v>
      </c>
      <c r="L62" s="20">
        <f>SUM(L63:L65)</f>
        <v>1090259</v>
      </c>
    </row>
    <row r="63" spans="1:13" ht="18" customHeight="1" x14ac:dyDescent="0.2">
      <c r="A63" s="41" t="s">
        <v>143</v>
      </c>
      <c r="B63" s="45"/>
      <c r="C63" s="67" t="s">
        <v>106</v>
      </c>
      <c r="D63" s="70"/>
      <c r="E63" s="70"/>
      <c r="F63" s="70"/>
      <c r="G63" s="70"/>
      <c r="H63" s="70"/>
      <c r="I63" s="71"/>
      <c r="J63" s="44"/>
      <c r="K63" s="46">
        <v>873387</v>
      </c>
      <c r="L63" s="46">
        <v>858471</v>
      </c>
      <c r="M63" s="53"/>
    </row>
    <row r="64" spans="1:13" ht="18" customHeight="1" x14ac:dyDescent="0.2">
      <c r="A64" s="41" t="s">
        <v>144</v>
      </c>
      <c r="B64" s="45"/>
      <c r="C64" s="67" t="s">
        <v>107</v>
      </c>
      <c r="D64" s="70"/>
      <c r="E64" s="70"/>
      <c r="F64" s="70"/>
      <c r="G64" s="70"/>
      <c r="H64" s="70"/>
      <c r="I64" s="71"/>
      <c r="J64" s="44"/>
      <c r="K64" s="46">
        <v>235816</v>
      </c>
      <c r="L64" s="46">
        <v>231788</v>
      </c>
      <c r="M64" s="53"/>
    </row>
    <row r="65" spans="1:13" ht="18" customHeight="1" x14ac:dyDescent="0.2">
      <c r="A65" s="41" t="s">
        <v>145</v>
      </c>
      <c r="B65" s="45"/>
      <c r="C65" s="78"/>
      <c r="D65" s="79"/>
      <c r="E65" s="79"/>
      <c r="F65" s="79"/>
      <c r="G65" s="79"/>
      <c r="H65" s="79"/>
      <c r="I65" s="80"/>
      <c r="J65" s="44"/>
      <c r="K65" s="46"/>
      <c r="L65" s="46"/>
      <c r="M65" s="53"/>
    </row>
    <row r="66" spans="1:13" ht="18" customHeight="1" x14ac:dyDescent="0.2">
      <c r="A66" s="41" t="s">
        <v>146</v>
      </c>
      <c r="B66" s="54"/>
      <c r="C66" s="72" t="s">
        <v>61</v>
      </c>
      <c r="D66" s="73"/>
      <c r="E66" s="73"/>
      <c r="F66" s="73"/>
      <c r="G66" s="73"/>
      <c r="H66" s="73"/>
      <c r="I66" s="74"/>
      <c r="J66" s="44"/>
      <c r="K66" s="20">
        <f>SUM(K67:K68)</f>
        <v>23494</v>
      </c>
      <c r="L66" s="20">
        <f>SUM(L67:L68)</f>
        <v>23494</v>
      </c>
      <c r="M66" s="53"/>
    </row>
    <row r="67" spans="1:13" ht="18" customHeight="1" x14ac:dyDescent="0.2">
      <c r="A67" s="41" t="s">
        <v>147</v>
      </c>
      <c r="B67" s="54"/>
      <c r="C67" s="144" t="s">
        <v>108</v>
      </c>
      <c r="D67" s="79"/>
      <c r="E67" s="79"/>
      <c r="F67" s="79"/>
      <c r="G67" s="79"/>
      <c r="H67" s="79"/>
      <c r="I67" s="80"/>
      <c r="J67" s="44"/>
      <c r="K67" s="17">
        <v>18499</v>
      </c>
      <c r="L67" s="17">
        <v>18499</v>
      </c>
      <c r="M67" s="53"/>
    </row>
    <row r="68" spans="1:13" ht="18" customHeight="1" x14ac:dyDescent="0.2">
      <c r="A68" s="41" t="s">
        <v>148</v>
      </c>
      <c r="B68" s="54"/>
      <c r="C68" s="144" t="s">
        <v>109</v>
      </c>
      <c r="D68" s="79"/>
      <c r="E68" s="79"/>
      <c r="F68" s="79"/>
      <c r="G68" s="79"/>
      <c r="H68" s="79"/>
      <c r="I68" s="80"/>
      <c r="J68" s="44"/>
      <c r="K68" s="17">
        <v>4995</v>
      </c>
      <c r="L68" s="17">
        <v>4995</v>
      </c>
      <c r="M68" s="53"/>
    </row>
    <row r="69" spans="1:13" ht="18" customHeight="1" x14ac:dyDescent="0.2">
      <c r="A69" s="41" t="s">
        <v>149</v>
      </c>
      <c r="B69" s="54"/>
      <c r="C69" s="144"/>
      <c r="D69" s="79"/>
      <c r="E69" s="79"/>
      <c r="F69" s="79"/>
      <c r="G69" s="79"/>
      <c r="H69" s="79"/>
      <c r="I69" s="80"/>
      <c r="J69" s="44"/>
      <c r="K69" s="17"/>
      <c r="L69" s="17"/>
      <c r="M69" s="53"/>
    </row>
    <row r="70" spans="1:13" ht="18" customHeight="1" x14ac:dyDescent="0.2">
      <c r="A70" s="41" t="s">
        <v>150</v>
      </c>
      <c r="B70" s="43"/>
      <c r="C70" s="72" t="s">
        <v>56</v>
      </c>
      <c r="D70" s="73"/>
      <c r="E70" s="73"/>
      <c r="F70" s="73"/>
      <c r="G70" s="73"/>
      <c r="H70" s="73"/>
      <c r="I70" s="74"/>
      <c r="J70" s="44"/>
      <c r="K70" s="20">
        <f>SUM(K71:K78)</f>
        <v>7322274</v>
      </c>
      <c r="L70" s="20">
        <f>SUM(L71:L77)</f>
        <v>6149011</v>
      </c>
    </row>
    <row r="71" spans="1:13" ht="18" customHeight="1" x14ac:dyDescent="0.2">
      <c r="A71" s="41" t="s">
        <v>151</v>
      </c>
      <c r="B71" s="43"/>
      <c r="C71" s="100" t="s">
        <v>110</v>
      </c>
      <c r="D71" s="70"/>
      <c r="E71" s="70"/>
      <c r="F71" s="70"/>
      <c r="G71" s="70"/>
      <c r="H71" s="70"/>
      <c r="I71" s="71"/>
      <c r="J71" s="44"/>
      <c r="K71" s="17">
        <v>180580</v>
      </c>
      <c r="L71" s="17">
        <v>180580</v>
      </c>
    </row>
    <row r="72" spans="1:13" ht="18" customHeight="1" x14ac:dyDescent="0.2">
      <c r="A72" s="41" t="s">
        <v>152</v>
      </c>
      <c r="B72" s="43"/>
      <c r="C72" s="100" t="s">
        <v>111</v>
      </c>
      <c r="D72" s="70"/>
      <c r="E72" s="70"/>
      <c r="F72" s="70"/>
      <c r="G72" s="70"/>
      <c r="H72" s="70"/>
      <c r="I72" s="71"/>
      <c r="J72" s="44"/>
      <c r="K72" s="17">
        <v>2795152</v>
      </c>
      <c r="L72" s="17">
        <v>2795152</v>
      </c>
    </row>
    <row r="73" spans="1:13" ht="18" customHeight="1" x14ac:dyDescent="0.2">
      <c r="A73" s="41" t="s">
        <v>153</v>
      </c>
      <c r="B73" s="43"/>
      <c r="C73" s="100" t="s">
        <v>112</v>
      </c>
      <c r="D73" s="70"/>
      <c r="E73" s="70"/>
      <c r="F73" s="70"/>
      <c r="G73" s="70"/>
      <c r="H73" s="70"/>
      <c r="I73" s="71"/>
      <c r="J73" s="44"/>
      <c r="K73" s="17">
        <v>427872</v>
      </c>
      <c r="L73" s="17">
        <v>427872</v>
      </c>
    </row>
    <row r="74" spans="1:13" ht="18" customHeight="1" x14ac:dyDescent="0.2">
      <c r="A74" s="41" t="s">
        <v>154</v>
      </c>
      <c r="B74" s="43"/>
      <c r="C74" s="100" t="s">
        <v>113</v>
      </c>
      <c r="D74" s="70"/>
      <c r="E74" s="70"/>
      <c r="F74" s="70"/>
      <c r="G74" s="70"/>
      <c r="H74" s="70"/>
      <c r="I74" s="71"/>
      <c r="J74" s="44"/>
      <c r="K74" s="17">
        <v>554220</v>
      </c>
      <c r="L74" s="17">
        <v>284220</v>
      </c>
    </row>
    <row r="75" spans="1:13" ht="18" customHeight="1" x14ac:dyDescent="0.2">
      <c r="A75" s="41" t="s">
        <v>155</v>
      </c>
      <c r="B75" s="43"/>
      <c r="C75" s="100" t="s">
        <v>114</v>
      </c>
      <c r="D75" s="70"/>
      <c r="E75" s="70"/>
      <c r="F75" s="70"/>
      <c r="G75" s="70"/>
      <c r="H75" s="70"/>
      <c r="I75" s="71"/>
      <c r="J75" s="44"/>
      <c r="K75" s="17">
        <v>2000000</v>
      </c>
      <c r="L75" s="17">
        <v>1116440</v>
      </c>
    </row>
    <row r="76" spans="1:13" ht="18" customHeight="1" x14ac:dyDescent="0.2">
      <c r="A76" s="41" t="s">
        <v>156</v>
      </c>
      <c r="B76" s="43"/>
      <c r="C76" s="100" t="s">
        <v>115</v>
      </c>
      <c r="D76" s="70"/>
      <c r="E76" s="70"/>
      <c r="F76" s="70"/>
      <c r="G76" s="70"/>
      <c r="H76" s="70"/>
      <c r="I76" s="71"/>
      <c r="J76" s="44"/>
      <c r="K76" s="17">
        <v>231290</v>
      </c>
      <c r="L76" s="17">
        <v>231290</v>
      </c>
    </row>
    <row r="77" spans="1:13" ht="18" customHeight="1" x14ac:dyDescent="0.2">
      <c r="A77" s="41" t="s">
        <v>157</v>
      </c>
      <c r="B77" s="43"/>
      <c r="C77" s="100" t="s">
        <v>109</v>
      </c>
      <c r="D77" s="70"/>
      <c r="E77" s="70"/>
      <c r="F77" s="70"/>
      <c r="G77" s="70"/>
      <c r="H77" s="70"/>
      <c r="I77" s="71"/>
      <c r="J77" s="44"/>
      <c r="K77" s="17">
        <v>1133160</v>
      </c>
      <c r="L77" s="17">
        <v>1113457</v>
      </c>
    </row>
    <row r="78" spans="1:13" ht="18" customHeight="1" x14ac:dyDescent="0.2">
      <c r="A78" s="41" t="s">
        <v>158</v>
      </c>
      <c r="B78" s="45"/>
      <c r="C78" s="100"/>
      <c r="D78" s="70"/>
      <c r="E78" s="70"/>
      <c r="F78" s="70"/>
      <c r="G78" s="70"/>
      <c r="H78" s="70"/>
      <c r="I78" s="71"/>
      <c r="J78" s="44"/>
      <c r="K78" s="46"/>
      <c r="L78" s="46"/>
    </row>
    <row r="79" spans="1:13" ht="18" customHeight="1" x14ac:dyDescent="0.2">
      <c r="A79" s="41" t="s">
        <v>159</v>
      </c>
      <c r="B79" s="43"/>
      <c r="C79" s="72" t="s">
        <v>57</v>
      </c>
      <c r="D79" s="73"/>
      <c r="E79" s="73"/>
      <c r="F79" s="73"/>
      <c r="G79" s="73"/>
      <c r="H79" s="73"/>
      <c r="I79" s="74"/>
      <c r="J79" s="44"/>
      <c r="K79" s="20">
        <f>SUM(K80:K85)</f>
        <v>3863602</v>
      </c>
      <c r="L79" s="20">
        <f>SUM(L80:L85)</f>
        <v>3755463</v>
      </c>
    </row>
    <row r="80" spans="1:13" ht="18" customHeight="1" x14ac:dyDescent="0.2">
      <c r="A80" s="41" t="s">
        <v>160</v>
      </c>
      <c r="B80" s="45"/>
      <c r="C80" s="67" t="s">
        <v>102</v>
      </c>
      <c r="D80" s="70"/>
      <c r="E80" s="70"/>
      <c r="F80" s="70"/>
      <c r="G80" s="70"/>
      <c r="H80" s="70"/>
      <c r="I80" s="71"/>
      <c r="J80" s="44"/>
      <c r="K80" s="46">
        <v>2425458</v>
      </c>
      <c r="L80" s="46">
        <v>2372310</v>
      </c>
    </row>
    <row r="81" spans="1:12" ht="18" customHeight="1" x14ac:dyDescent="0.2">
      <c r="A81" s="41" t="s">
        <v>161</v>
      </c>
      <c r="B81" s="45"/>
      <c r="C81" s="67" t="s">
        <v>116</v>
      </c>
      <c r="D81" s="70"/>
      <c r="E81" s="70"/>
      <c r="F81" s="70"/>
      <c r="G81" s="70"/>
      <c r="H81" s="70"/>
      <c r="I81" s="71"/>
      <c r="J81" s="44"/>
      <c r="K81" s="17">
        <v>616750</v>
      </c>
      <c r="L81" s="46">
        <v>584750</v>
      </c>
    </row>
    <row r="82" spans="1:12" ht="18" customHeight="1" x14ac:dyDescent="0.2">
      <c r="A82" s="41" t="s">
        <v>162</v>
      </c>
      <c r="B82" s="45"/>
      <c r="C82" s="67" t="s">
        <v>109</v>
      </c>
      <c r="D82" s="70"/>
      <c r="E82" s="70"/>
      <c r="F82" s="70"/>
      <c r="G82" s="70"/>
      <c r="H82" s="70"/>
      <c r="I82" s="71"/>
      <c r="J82" s="44"/>
      <c r="K82" s="46">
        <v>821394</v>
      </c>
      <c r="L82" s="46">
        <v>798403</v>
      </c>
    </row>
    <row r="83" spans="1:12" ht="18" customHeight="1" x14ac:dyDescent="0.2">
      <c r="A83" s="41" t="s">
        <v>163</v>
      </c>
      <c r="B83" s="45"/>
      <c r="C83" s="67" t="s">
        <v>57</v>
      </c>
      <c r="D83" s="70"/>
      <c r="E83" s="70"/>
      <c r="F83" s="70"/>
      <c r="G83" s="70"/>
      <c r="H83" s="70"/>
      <c r="I83" s="71"/>
      <c r="J83" s="44"/>
      <c r="K83" s="46"/>
      <c r="L83" s="46"/>
    </row>
    <row r="84" spans="1:12" ht="18" customHeight="1" x14ac:dyDescent="0.2">
      <c r="A84" s="41" t="s">
        <v>164</v>
      </c>
      <c r="B84" s="45"/>
      <c r="C84" s="67" t="s">
        <v>117</v>
      </c>
      <c r="D84" s="70"/>
      <c r="E84" s="70"/>
      <c r="F84" s="70"/>
      <c r="G84" s="70"/>
      <c r="H84" s="70"/>
      <c r="I84" s="71"/>
      <c r="J84" s="44"/>
      <c r="K84" s="46">
        <v>0</v>
      </c>
      <c r="L84" s="46">
        <v>0</v>
      </c>
    </row>
    <row r="85" spans="1:12" ht="18" customHeight="1" x14ac:dyDescent="0.2">
      <c r="A85" s="41" t="s">
        <v>165</v>
      </c>
      <c r="B85" s="45"/>
      <c r="C85" s="70"/>
      <c r="D85" s="70"/>
      <c r="E85" s="70"/>
      <c r="F85" s="70"/>
      <c r="G85" s="70"/>
      <c r="H85" s="70"/>
      <c r="I85" s="71"/>
      <c r="J85" s="44"/>
      <c r="K85" s="46"/>
      <c r="L85" s="46"/>
    </row>
    <row r="86" spans="1:12" ht="18" customHeight="1" x14ac:dyDescent="0.2">
      <c r="A86" s="41" t="s">
        <v>166</v>
      </c>
      <c r="B86" s="43"/>
      <c r="C86" s="72" t="s">
        <v>58</v>
      </c>
      <c r="D86" s="73"/>
      <c r="E86" s="73"/>
      <c r="F86" s="73"/>
      <c r="G86" s="73"/>
      <c r="H86" s="73"/>
      <c r="I86" s="74"/>
      <c r="J86" s="44"/>
      <c r="K86" s="20">
        <f>SUM(K87:K102)</f>
        <v>62306447</v>
      </c>
      <c r="L86" s="20">
        <f>SUM(L87:L102)</f>
        <v>33097428</v>
      </c>
    </row>
    <row r="87" spans="1:12" ht="18" customHeight="1" x14ac:dyDescent="0.2">
      <c r="A87" s="41" t="s">
        <v>167</v>
      </c>
      <c r="B87" s="45"/>
      <c r="C87" s="75" t="s">
        <v>79</v>
      </c>
      <c r="D87" s="68"/>
      <c r="E87" s="68"/>
      <c r="F87" s="68"/>
      <c r="G87" s="68"/>
      <c r="H87" s="68"/>
      <c r="I87" s="69"/>
      <c r="J87" s="59">
        <v>0</v>
      </c>
      <c r="K87" s="60">
        <f>1356583+366278</f>
        <v>1722861</v>
      </c>
      <c r="L87" s="60">
        <f>1356583+366278</f>
        <v>1722861</v>
      </c>
    </row>
    <row r="88" spans="1:12" ht="18" customHeight="1" x14ac:dyDescent="0.2">
      <c r="A88" s="41" t="s">
        <v>168</v>
      </c>
      <c r="B88" s="45"/>
      <c r="C88" s="75" t="s">
        <v>118</v>
      </c>
      <c r="D88" s="68"/>
      <c r="E88" s="68"/>
      <c r="F88" s="68"/>
      <c r="G88" s="68"/>
      <c r="H88" s="68"/>
      <c r="I88" s="69"/>
      <c r="J88" s="59">
        <v>0</v>
      </c>
      <c r="K88" s="60">
        <v>3238500</v>
      </c>
      <c r="L88" s="60">
        <v>3238500</v>
      </c>
    </row>
    <row r="89" spans="1:12" ht="18" customHeight="1" x14ac:dyDescent="0.2">
      <c r="A89" s="41" t="s">
        <v>169</v>
      </c>
      <c r="B89" s="45"/>
      <c r="C89" s="75" t="s">
        <v>80</v>
      </c>
      <c r="D89" s="68"/>
      <c r="E89" s="68"/>
      <c r="F89" s="68"/>
      <c r="G89" s="68"/>
      <c r="H89" s="68"/>
      <c r="I89" s="69"/>
      <c r="J89" s="59">
        <v>0</v>
      </c>
      <c r="K89" s="60">
        <f>109075+403981</f>
        <v>513056</v>
      </c>
      <c r="L89" s="60">
        <f>109075+403981</f>
        <v>513056</v>
      </c>
    </row>
    <row r="90" spans="1:12" ht="18" customHeight="1" x14ac:dyDescent="0.2">
      <c r="A90" s="41" t="s">
        <v>170</v>
      </c>
      <c r="B90" s="45"/>
      <c r="C90" s="75" t="s">
        <v>88</v>
      </c>
      <c r="D90" s="68"/>
      <c r="E90" s="68"/>
      <c r="F90" s="68"/>
      <c r="G90" s="68"/>
      <c r="H90" s="68"/>
      <c r="I90" s="69"/>
      <c r="J90" s="59">
        <v>0</v>
      </c>
      <c r="K90" s="60">
        <f>1399489+377862</f>
        <v>1777351</v>
      </c>
      <c r="L90" s="60">
        <f>1399489+377862</f>
        <v>1777351</v>
      </c>
    </row>
    <row r="91" spans="1:12" ht="18" customHeight="1" x14ac:dyDescent="0.2">
      <c r="A91" s="41" t="s">
        <v>171</v>
      </c>
      <c r="B91" s="45"/>
      <c r="C91" s="75" t="s">
        <v>81</v>
      </c>
      <c r="D91" s="68"/>
      <c r="E91" s="68"/>
      <c r="F91" s="68"/>
      <c r="G91" s="68"/>
      <c r="H91" s="68"/>
      <c r="I91" s="69"/>
      <c r="J91" s="59">
        <v>0</v>
      </c>
      <c r="K91" s="60">
        <f>4913283+1326586</f>
        <v>6239869</v>
      </c>
      <c r="L91" s="60">
        <f>4913283+1326586</f>
        <v>6239869</v>
      </c>
    </row>
    <row r="92" spans="1:12" ht="18" customHeight="1" x14ac:dyDescent="0.2">
      <c r="A92" s="41" t="s">
        <v>172</v>
      </c>
      <c r="B92" s="45"/>
      <c r="C92" s="75" t="s">
        <v>87</v>
      </c>
      <c r="D92" s="68"/>
      <c r="E92" s="68"/>
      <c r="F92" s="68"/>
      <c r="G92" s="68"/>
      <c r="H92" s="68"/>
      <c r="I92" s="69"/>
      <c r="J92" s="59">
        <v>0</v>
      </c>
      <c r="K92" s="60">
        <v>9800000</v>
      </c>
      <c r="L92" s="57">
        <v>9800000</v>
      </c>
    </row>
    <row r="93" spans="1:12" ht="18" customHeight="1" x14ac:dyDescent="0.2">
      <c r="A93" s="41" t="s">
        <v>173</v>
      </c>
      <c r="B93" s="45"/>
      <c r="C93" s="75" t="s">
        <v>83</v>
      </c>
      <c r="D93" s="68"/>
      <c r="E93" s="68"/>
      <c r="F93" s="68"/>
      <c r="G93" s="68"/>
      <c r="H93" s="68"/>
      <c r="I93" s="69"/>
      <c r="J93" s="59">
        <v>0</v>
      </c>
      <c r="K93" s="60">
        <f>3190+11810</f>
        <v>15000</v>
      </c>
      <c r="L93" s="60">
        <f>3190+11810</f>
        <v>15000</v>
      </c>
    </row>
    <row r="94" spans="1:12" ht="18" customHeight="1" x14ac:dyDescent="0.2">
      <c r="A94" s="41" t="s">
        <v>174</v>
      </c>
      <c r="B94" s="45"/>
      <c r="C94" s="75" t="s">
        <v>84</v>
      </c>
      <c r="D94" s="68"/>
      <c r="E94" s="68"/>
      <c r="F94" s="68"/>
      <c r="G94" s="68"/>
      <c r="H94" s="68"/>
      <c r="I94" s="69"/>
      <c r="J94" s="60">
        <v>0</v>
      </c>
      <c r="K94" s="60">
        <f>62000</f>
        <v>62000</v>
      </c>
      <c r="L94" s="60">
        <f>62000</f>
        <v>62000</v>
      </c>
    </row>
    <row r="95" spans="1:12" ht="18" customHeight="1" x14ac:dyDescent="0.2">
      <c r="A95" s="41" t="s">
        <v>175</v>
      </c>
      <c r="B95" s="45"/>
      <c r="C95" s="75" t="s">
        <v>85</v>
      </c>
      <c r="D95" s="68"/>
      <c r="E95" s="68"/>
      <c r="F95" s="68"/>
      <c r="G95" s="68"/>
      <c r="H95" s="68"/>
      <c r="I95" s="69"/>
      <c r="J95" s="59">
        <v>0</v>
      </c>
      <c r="K95" s="60">
        <f>58806+217800</f>
        <v>276606</v>
      </c>
      <c r="L95" s="60">
        <f>58806+217800</f>
        <v>276606</v>
      </c>
    </row>
    <row r="96" spans="1:12" ht="18" customHeight="1" x14ac:dyDescent="0.2">
      <c r="A96" s="41" t="s">
        <v>176</v>
      </c>
      <c r="B96" s="45"/>
      <c r="C96" s="64" t="s">
        <v>86</v>
      </c>
      <c r="D96" s="65"/>
      <c r="E96" s="65"/>
      <c r="F96" s="65"/>
      <c r="G96" s="65"/>
      <c r="H96" s="65"/>
      <c r="I96" s="66"/>
      <c r="J96" s="16">
        <v>0</v>
      </c>
      <c r="K96" s="58">
        <v>2103403</v>
      </c>
      <c r="L96" s="58">
        <v>2103495</v>
      </c>
    </row>
    <row r="97" spans="1:12" ht="18" customHeight="1" x14ac:dyDescent="0.2">
      <c r="A97" s="41" t="s">
        <v>177</v>
      </c>
      <c r="B97" s="45"/>
      <c r="C97" s="67" t="s">
        <v>119</v>
      </c>
      <c r="D97" s="68"/>
      <c r="E97" s="68"/>
      <c r="F97" s="68"/>
      <c r="G97" s="68"/>
      <c r="H97" s="68"/>
      <c r="I97" s="69"/>
      <c r="J97" s="59">
        <v>0</v>
      </c>
      <c r="K97" s="60">
        <f>1214950+328037</f>
        <v>1542987</v>
      </c>
      <c r="L97" s="60">
        <f>1214950+328037</f>
        <v>1542987</v>
      </c>
    </row>
    <row r="98" spans="1:12" ht="18" customHeight="1" x14ac:dyDescent="0.2">
      <c r="A98" s="41" t="s">
        <v>178</v>
      </c>
      <c r="B98" s="45"/>
      <c r="C98" s="67" t="s">
        <v>120</v>
      </c>
      <c r="D98" s="68"/>
      <c r="E98" s="68"/>
      <c r="F98" s="68"/>
      <c r="G98" s="68"/>
      <c r="H98" s="68"/>
      <c r="I98" s="69"/>
      <c r="J98" s="59">
        <v>0</v>
      </c>
      <c r="K98" s="60">
        <f>260300+70281</f>
        <v>330581</v>
      </c>
      <c r="L98" s="60">
        <f>260300+70281</f>
        <v>330581</v>
      </c>
    </row>
    <row r="99" spans="1:12" ht="18" customHeight="1" x14ac:dyDescent="0.2">
      <c r="A99" s="41" t="s">
        <v>179</v>
      </c>
      <c r="B99" s="45"/>
      <c r="C99" s="67" t="s">
        <v>121</v>
      </c>
      <c r="D99" s="68"/>
      <c r="E99" s="68"/>
      <c r="F99" s="68"/>
      <c r="G99" s="68"/>
      <c r="H99" s="68"/>
      <c r="I99" s="69"/>
      <c r="J99" s="59">
        <v>0</v>
      </c>
      <c r="K99" s="60">
        <v>4431670</v>
      </c>
      <c r="L99" s="60">
        <v>4431670</v>
      </c>
    </row>
    <row r="100" spans="1:12" ht="18" customHeight="1" x14ac:dyDescent="0.2">
      <c r="A100" s="41" t="s">
        <v>180</v>
      </c>
      <c r="B100" s="45"/>
      <c r="C100" s="67" t="s">
        <v>122</v>
      </c>
      <c r="D100" s="68"/>
      <c r="E100" s="68"/>
      <c r="F100" s="68"/>
      <c r="G100" s="68"/>
      <c r="H100" s="68"/>
      <c r="I100" s="69"/>
      <c r="J100" s="59">
        <v>0</v>
      </c>
      <c r="K100" s="60">
        <v>200000</v>
      </c>
      <c r="L100" s="60">
        <v>200000</v>
      </c>
    </row>
    <row r="101" spans="1:12" ht="18" customHeight="1" x14ac:dyDescent="0.2">
      <c r="A101" s="41" t="s">
        <v>181</v>
      </c>
      <c r="B101" s="45"/>
      <c r="C101" s="67" t="s">
        <v>123</v>
      </c>
      <c r="D101" s="68"/>
      <c r="E101" s="68"/>
      <c r="F101" s="68"/>
      <c r="G101" s="68"/>
      <c r="H101" s="68"/>
      <c r="I101" s="69"/>
      <c r="J101" s="59">
        <v>0</v>
      </c>
      <c r="K101" s="60">
        <v>843452</v>
      </c>
      <c r="L101" s="60">
        <v>843452</v>
      </c>
    </row>
    <row r="102" spans="1:12" ht="18" customHeight="1" x14ac:dyDescent="0.2">
      <c r="A102" s="41" t="s">
        <v>182</v>
      </c>
      <c r="B102" s="45"/>
      <c r="C102" s="67" t="s">
        <v>124</v>
      </c>
      <c r="D102" s="68"/>
      <c r="E102" s="68"/>
      <c r="F102" s="68"/>
      <c r="G102" s="68"/>
      <c r="H102" s="68"/>
      <c r="I102" s="69"/>
      <c r="J102" s="59">
        <v>0</v>
      </c>
      <c r="K102" s="60">
        <v>29209111</v>
      </c>
      <c r="L102" s="60">
        <v>0</v>
      </c>
    </row>
    <row r="103" spans="1:12" ht="18" customHeight="1" x14ac:dyDescent="0.2">
      <c r="A103" s="41" t="s">
        <v>183</v>
      </c>
      <c r="B103" s="47" t="s">
        <v>52</v>
      </c>
      <c r="C103" s="85" t="s">
        <v>59</v>
      </c>
      <c r="D103" s="85"/>
      <c r="E103" s="85"/>
      <c r="F103" s="85"/>
      <c r="G103" s="85"/>
      <c r="H103" s="85"/>
      <c r="I103" s="86"/>
      <c r="J103" s="48">
        <v>0</v>
      </c>
      <c r="K103" s="20">
        <f>K56+K62+K66+K70+K79+K86</f>
        <v>93415864</v>
      </c>
      <c r="L103" s="20">
        <f>L56+L62+L66+L70+L79+L86</f>
        <v>62906499</v>
      </c>
    </row>
    <row r="104" spans="1:12" ht="18" customHeight="1" x14ac:dyDescent="0.2">
      <c r="A104" s="41" t="s">
        <v>184</v>
      </c>
      <c r="B104" s="49"/>
      <c r="C104" s="84" t="s">
        <v>186</v>
      </c>
      <c r="D104" s="85"/>
      <c r="E104" s="85"/>
      <c r="F104" s="85"/>
      <c r="G104" s="85"/>
      <c r="H104" s="85"/>
      <c r="I104" s="86"/>
      <c r="J104" s="20">
        <f>J49+J103</f>
        <v>193659000</v>
      </c>
      <c r="K104" s="20">
        <f>K49+K103</f>
        <v>359289222</v>
      </c>
      <c r="L104" s="20">
        <f>L49+L103</f>
        <v>189750785</v>
      </c>
    </row>
    <row r="105" spans="1:12" ht="18" customHeight="1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6" t="s">
        <v>60</v>
      </c>
      <c r="L105" s="56" t="s">
        <v>60</v>
      </c>
    </row>
    <row r="106" spans="1:12" ht="18" customHeight="1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6" t="s">
        <v>60</v>
      </c>
      <c r="L106" s="56" t="s">
        <v>60</v>
      </c>
    </row>
    <row r="107" spans="1:12" ht="18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2"/>
      <c r="L107" s="52"/>
    </row>
    <row r="108" spans="1:12" ht="18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2"/>
      <c r="L108" s="52"/>
    </row>
    <row r="109" spans="1:12" ht="18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2"/>
      <c r="L109" s="52"/>
    </row>
    <row r="110" spans="1:12" ht="18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2"/>
      <c r="L110" s="52"/>
    </row>
    <row r="111" spans="1:12" ht="18" customHeight="1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2"/>
      <c r="L111" s="52"/>
    </row>
    <row r="112" spans="1:12" ht="18" customHeight="1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2"/>
      <c r="L112" s="52"/>
    </row>
    <row r="113" spans="2:12" ht="18" customHeight="1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2"/>
      <c r="L113" s="52"/>
    </row>
    <row r="114" spans="2:12" ht="18" customHeight="1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2"/>
      <c r="L114" s="52"/>
    </row>
    <row r="115" spans="2:12" ht="18" customHeight="1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2"/>
      <c r="L115" s="52"/>
    </row>
    <row r="116" spans="2:12" ht="18" customHeight="1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2"/>
      <c r="L116" s="52"/>
    </row>
    <row r="117" spans="2:12" ht="18" customHeight="1" x14ac:dyDescent="0.2">
      <c r="K117" s="53"/>
      <c r="L117" s="53"/>
    </row>
  </sheetData>
  <mergeCells count="102">
    <mergeCell ref="L53:L54"/>
    <mergeCell ref="C49:I49"/>
    <mergeCell ref="D47:I47"/>
    <mergeCell ref="C48:I48"/>
    <mergeCell ref="J53:K53"/>
    <mergeCell ref="D43:I43"/>
    <mergeCell ref="C69:I69"/>
    <mergeCell ref="C58:I58"/>
    <mergeCell ref="C59:I59"/>
    <mergeCell ref="C60:I60"/>
    <mergeCell ref="C68:I68"/>
    <mergeCell ref="C66:I66"/>
    <mergeCell ref="C63:I63"/>
    <mergeCell ref="C64:I64"/>
    <mergeCell ref="C67:I67"/>
    <mergeCell ref="A53:A54"/>
    <mergeCell ref="D36:I36"/>
    <mergeCell ref="D37:I37"/>
    <mergeCell ref="C39:I39"/>
    <mergeCell ref="C41:I41"/>
    <mergeCell ref="C15:I15"/>
    <mergeCell ref="C22:I22"/>
    <mergeCell ref="D38:I38"/>
    <mergeCell ref="D18:I18"/>
    <mergeCell ref="D17:I17"/>
    <mergeCell ref="D16:I16"/>
    <mergeCell ref="D20:I20"/>
    <mergeCell ref="C21:I21"/>
    <mergeCell ref="D28:I28"/>
    <mergeCell ref="D29:I29"/>
    <mergeCell ref="D27:I27"/>
    <mergeCell ref="D24:I24"/>
    <mergeCell ref="D19:I19"/>
    <mergeCell ref="D33:I33"/>
    <mergeCell ref="A11:A12"/>
    <mergeCell ref="B11:I12"/>
    <mergeCell ref="A6:L6"/>
    <mergeCell ref="L11:L12"/>
    <mergeCell ref="C40:I40"/>
    <mergeCell ref="D25:I25"/>
    <mergeCell ref="D26:I26"/>
    <mergeCell ref="D46:I46"/>
    <mergeCell ref="D30:I30"/>
    <mergeCell ref="D32:I32"/>
    <mergeCell ref="D42:I42"/>
    <mergeCell ref="D34:I34"/>
    <mergeCell ref="D35:I35"/>
    <mergeCell ref="D31:I31"/>
    <mergeCell ref="C104:I104"/>
    <mergeCell ref="C93:I93"/>
    <mergeCell ref="C89:I89"/>
    <mergeCell ref="C90:I90"/>
    <mergeCell ref="C91:I91"/>
    <mergeCell ref="C92:I92"/>
    <mergeCell ref="C102:I102"/>
    <mergeCell ref="C103:I103"/>
    <mergeCell ref="C61:I61"/>
    <mergeCell ref="C101:I101"/>
    <mergeCell ref="C95:I95"/>
    <mergeCell ref="C76:I76"/>
    <mergeCell ref="C74:I74"/>
    <mergeCell ref="C75:I75"/>
    <mergeCell ref="C78:I78"/>
    <mergeCell ref="C77:I77"/>
    <mergeCell ref="C71:I71"/>
    <mergeCell ref="C72:I72"/>
    <mergeCell ref="C73:I73"/>
    <mergeCell ref="I1:L1"/>
    <mergeCell ref="I50:L50"/>
    <mergeCell ref="C79:I79"/>
    <mergeCell ref="C80:I80"/>
    <mergeCell ref="C85:I85"/>
    <mergeCell ref="C62:I62"/>
    <mergeCell ref="C65:I65"/>
    <mergeCell ref="C70:I70"/>
    <mergeCell ref="C81:I81"/>
    <mergeCell ref="C82:I82"/>
    <mergeCell ref="C13:I13"/>
    <mergeCell ref="D23:I23"/>
    <mergeCell ref="B53:I54"/>
    <mergeCell ref="D44:I44"/>
    <mergeCell ref="C57:I57"/>
    <mergeCell ref="C55:I55"/>
    <mergeCell ref="C56:I56"/>
    <mergeCell ref="D45:I45"/>
    <mergeCell ref="B8:J8"/>
    <mergeCell ref="J11:K11"/>
    <mergeCell ref="C14:I14"/>
    <mergeCell ref="J13:L13"/>
    <mergeCell ref="A4:L4"/>
    <mergeCell ref="A5:L5"/>
    <mergeCell ref="C96:I96"/>
    <mergeCell ref="C97:I97"/>
    <mergeCell ref="C98:I98"/>
    <mergeCell ref="C99:I99"/>
    <mergeCell ref="C100:I100"/>
    <mergeCell ref="C83:I83"/>
    <mergeCell ref="C84:I84"/>
    <mergeCell ref="C86:I86"/>
    <mergeCell ref="C87:I87"/>
    <mergeCell ref="C88:I88"/>
    <mergeCell ref="C94:I94"/>
  </mergeCells>
  <phoneticPr fontId="0" type="noConversion"/>
  <printOptions horizontalCentered="1"/>
  <pageMargins left="0" right="0" top="0" bottom="0" header="0.51181102362204722" footer="0.51181102362204722"/>
  <pageSetup paperSize="9" scale="83" orientation="portrait" r:id="rId1"/>
  <headerFooter alignWithMargins="0"/>
  <rowBreaks count="2" manualBreakCount="2">
    <brk id="49" max="11" man="1"/>
    <brk id="10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 sz.m.</vt:lpstr>
      <vt:lpstr>'4. sz.m.'!Nyomtatási_terület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2018-11-30T07:40:36Z</dcterms:modified>
</cp:coreProperties>
</file>