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énzügyi Titkárság\Szücs Anett\Előterjesztések\2016\2017. évi költségvetés\Rendelet\"/>
    </mc:Choice>
  </mc:AlternateContent>
  <bookViews>
    <workbookView xWindow="0" yWindow="0" windowWidth="16380" windowHeight="8190" tabRatio="783" firstSheet="12" activeTab="17"/>
  </bookViews>
  <sheets>
    <sheet name="1. sz. melléklet" sheetId="1" r:id="rId1"/>
    <sheet name="2. sz. melléklet" sheetId="2" r:id="rId2"/>
    <sheet name="3. sz. melléklet" sheetId="3" r:id="rId3"/>
    <sheet name="4.sz. melléklet" sheetId="4" r:id="rId4"/>
    <sheet name="5. sz. melléklet - Önkormányzat" sheetId="49" r:id="rId5"/>
    <sheet name="5. sz.melléklet - Közös Hivatal" sheetId="50" r:id="rId6"/>
    <sheet name="6. sz. melléklet" sheetId="51" r:id="rId7"/>
    <sheet name="7. sz. melléklet" sheetId="43" r:id="rId8"/>
    <sheet name="8. sz. melléklet" sheetId="44" r:id="rId9"/>
    <sheet name="9. sz. melléklet" sheetId="10" r:id="rId10"/>
    <sheet name="10. sz. melléklet" sheetId="11" r:id="rId11"/>
    <sheet name="11. sz. melléklet " sheetId="12" r:id="rId12"/>
    <sheet name="12. sz. melléklet" sheetId="13" r:id="rId13"/>
    <sheet name="13. sz. melléklet" sheetId="45" r:id="rId14"/>
    <sheet name="13. sz. melléklet 2. oldal" sheetId="48" r:id="rId15"/>
    <sheet name="14. sz. melléklet" sheetId="16" r:id="rId16"/>
    <sheet name="15. sz. melléklet" sheetId="52" r:id="rId17"/>
    <sheet name="16. sz. melléklet" sheetId="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c">#REF!</definedName>
    <definedName name="__xlnm.Print_Titles_1">"'5. sz. melléklet - önkormányzat'[.#HIV!$4]:6"</definedName>
    <definedName name="_c" localSheetId="5">#REF!</definedName>
    <definedName name="_c">#REF!</definedName>
    <definedName name="Beszúrás" localSheetId="5">SUM(#REF!,#REF!,#REF!,#REF!,#REF!,#REF!)</definedName>
    <definedName name="Beszúrás">SUM(#REF!,#REF!,#REF!,#REF!,#REF!,#REF!)</definedName>
    <definedName name="Excel_BuiltIn__FilterDatabase_5" localSheetId="10">'[1]4. sz. melléklet'!#REF!</definedName>
    <definedName name="Excel_BuiltIn__FilterDatabase_5" localSheetId="11">'[1]4. sz. melléklet'!#REF!</definedName>
    <definedName name="Excel_BuiltIn__FilterDatabase_5" localSheetId="14">#REF!</definedName>
    <definedName name="Excel_BuiltIn__FilterDatabase_5" localSheetId="15">#REF!</definedName>
    <definedName name="Excel_BuiltIn__FilterDatabase_5" localSheetId="2">#REF!</definedName>
    <definedName name="Excel_BuiltIn__FilterDatabase_5" localSheetId="3">#REF!</definedName>
    <definedName name="Excel_BuiltIn__FilterDatabase_5" localSheetId="5">#REF!</definedName>
    <definedName name="Excel_BuiltIn__FilterDatabase_5" localSheetId="9">#REF!</definedName>
    <definedName name="Excel_BuiltIn__FilterDatabase_5">#REF!</definedName>
    <definedName name="Excel_BuiltIn__FilterDatabase_5_1" localSheetId="14">'[2]4. sz. melléklet'!#REF!</definedName>
    <definedName name="Excel_BuiltIn__FilterDatabase_5_1">'[3]4. sz. melléklet'!#REF!</definedName>
    <definedName name="Excel_BuiltIn__FilterDatabase_5_10">NA()</definedName>
    <definedName name="Excel_BuiltIn__FilterDatabase_5_11" localSheetId="14">'[4]4. sz. melléklet'!#REF!</definedName>
    <definedName name="Excel_BuiltIn__FilterDatabase_5_11">'[5]4. sz. melléklet'!#REF!</definedName>
    <definedName name="Excel_BuiltIn__FilterDatabase_5_12" localSheetId="14">'[4]4. sz. melléklet'!#REF!</definedName>
    <definedName name="Excel_BuiltIn__FilterDatabase_5_12">'[5]4. sz. melléklet'!#REF!</definedName>
    <definedName name="Excel_BuiltIn__FilterDatabase_5_13" localSheetId="10">#REF!</definedName>
    <definedName name="Excel_BuiltIn__FilterDatabase_5_13" localSheetId="11">#REF!</definedName>
    <definedName name="Excel_BuiltIn__FilterDatabase_5_13" localSheetId="14">#REF!</definedName>
    <definedName name="Excel_BuiltIn__FilterDatabase_5_13" localSheetId="15">#REF!</definedName>
    <definedName name="Excel_BuiltIn__FilterDatabase_5_13" localSheetId="2">#REF!</definedName>
    <definedName name="Excel_BuiltIn__FilterDatabase_5_13" localSheetId="3">#REF!</definedName>
    <definedName name="Excel_BuiltIn__FilterDatabase_5_13" localSheetId="5">#REF!</definedName>
    <definedName name="Excel_BuiltIn__FilterDatabase_5_13" localSheetId="9">#REF!</definedName>
    <definedName name="Excel_BuiltIn__FilterDatabase_5_13">#REF!</definedName>
    <definedName name="Excel_BuiltIn__FilterDatabase_5_15" localSheetId="14">'[6]4. sz. melléklet'!#REF!</definedName>
    <definedName name="Excel_BuiltIn__FilterDatabase_5_15">'[7]4. sz. melléklet'!#REF!</definedName>
    <definedName name="Excel_BuiltIn__FilterDatabase_5_17" localSheetId="10">#REF!</definedName>
    <definedName name="Excel_BuiltIn__FilterDatabase_5_17" localSheetId="11">#REF!</definedName>
    <definedName name="Excel_BuiltIn__FilterDatabase_5_17" localSheetId="14">#REF!</definedName>
    <definedName name="Excel_BuiltIn__FilterDatabase_5_17" localSheetId="15">#REF!</definedName>
    <definedName name="Excel_BuiltIn__FilterDatabase_5_17" localSheetId="2">#REF!</definedName>
    <definedName name="Excel_BuiltIn__FilterDatabase_5_17" localSheetId="3">#REF!</definedName>
    <definedName name="Excel_BuiltIn__FilterDatabase_5_17" localSheetId="5">#REF!</definedName>
    <definedName name="Excel_BuiltIn__FilterDatabase_5_17" localSheetId="9">#REF!</definedName>
    <definedName name="Excel_BuiltIn__FilterDatabase_5_17">#REF!</definedName>
    <definedName name="Excel_BuiltIn__FilterDatabase_5_5" localSheetId="14">'[8]4.A sz. melléklet'!#REF!</definedName>
    <definedName name="Excel_BuiltIn__FilterDatabase_5_5">'[9]4.A sz. melléklet'!#REF!</definedName>
    <definedName name="Excel_BuiltIn__FilterDatabase_5_6" localSheetId="14">'[8]4.B-C. sz. melléklet'!#REF!</definedName>
    <definedName name="Excel_BuiltIn__FilterDatabase_5_6">'[9]4.B-C. sz. melléklet'!#REF!</definedName>
    <definedName name="Excel_BuiltIn__FilterDatabase_5_7">NA()</definedName>
    <definedName name="Excel_BuiltIn__FilterDatabase_5_8" localSheetId="14">'[4]4. sz. melléklet'!#REF!</definedName>
    <definedName name="Excel_BuiltIn__FilterDatabase_5_8">'[5]4. sz. melléklet'!#REF!</definedName>
    <definedName name="Excel_BuiltIn__FilterDatabase_5_9" localSheetId="14">'[4]4. sz. melléklet'!#REF!</definedName>
    <definedName name="Excel_BuiltIn__FilterDatabase_5_9">'[5]4. sz. melléklet'!#REF!</definedName>
    <definedName name="Excel_BuiltIn_Print_Area_1" localSheetId="10">#REF!</definedName>
    <definedName name="Excel_BuiltIn_Print_Area_1" localSheetId="11">#REF!</definedName>
    <definedName name="Excel_BuiltIn_Print_Area_1" localSheetId="14">#REF!</definedName>
    <definedName name="Excel_BuiltIn_Print_Area_1" localSheetId="15">'14. sz. melléklet'!#REF!</definedName>
    <definedName name="Excel_BuiltIn_Print_Area_1" localSheetId="2">#REF!</definedName>
    <definedName name="Excel_BuiltIn_Print_Area_1" localSheetId="3">#REF!</definedName>
    <definedName name="Excel_BuiltIn_Print_Area_1" localSheetId="5">#REF!</definedName>
    <definedName name="Excel_BuiltIn_Print_Area_1" localSheetId="9">#REF!</definedName>
    <definedName name="Excel_BuiltIn_Print_Area_1">#REF!</definedName>
    <definedName name="Excel_BuiltIn_Print_Area_1_1">NA()</definedName>
    <definedName name="Excel_BuiltIn_Print_Area_1_15" localSheetId="10">#REF!</definedName>
    <definedName name="Excel_BuiltIn_Print_Area_1_15" localSheetId="11">#REF!</definedName>
    <definedName name="Excel_BuiltIn_Print_Area_1_15" localSheetId="14">#REF!</definedName>
    <definedName name="Excel_BuiltIn_Print_Area_1_15" localSheetId="15">#REF!</definedName>
    <definedName name="Excel_BuiltIn_Print_Area_1_15" localSheetId="2">#REF!</definedName>
    <definedName name="Excel_BuiltIn_Print_Area_1_15" localSheetId="3">#REF!</definedName>
    <definedName name="Excel_BuiltIn_Print_Area_1_15" localSheetId="5">#REF!</definedName>
    <definedName name="Excel_BuiltIn_Print_Area_1_15" localSheetId="9">#REF!</definedName>
    <definedName name="Excel_BuiltIn_Print_Area_1_15">#REF!</definedName>
    <definedName name="Excel_BuiltIn_Print_Area_1_21" localSheetId="14">'[8]18.'!#REF!</definedName>
    <definedName name="Excel_BuiltIn_Print_Area_1_21">'[9]18.'!#REF!</definedName>
    <definedName name="Excel_BuiltIn_Print_Area_1_22" localSheetId="14">'[8]19.'!#REF!</definedName>
    <definedName name="Excel_BuiltIn_Print_Area_1_22">'[9]19.'!#REF!</definedName>
    <definedName name="Excel_BuiltIn_Print_Area_2" localSheetId="10">#REF!</definedName>
    <definedName name="Excel_BuiltIn_Print_Area_2" localSheetId="11">#REF!</definedName>
    <definedName name="Excel_BuiltIn_Print_Area_2" localSheetId="14">#REF!</definedName>
    <definedName name="Excel_BuiltIn_Print_Area_2" localSheetId="15">#REF!</definedName>
    <definedName name="Excel_BuiltIn_Print_Area_2" localSheetId="2">#REF!</definedName>
    <definedName name="Excel_BuiltIn_Print_Area_2" localSheetId="3">#REF!</definedName>
    <definedName name="Excel_BuiltIn_Print_Area_2" localSheetId="5">#REF!</definedName>
    <definedName name="Excel_BuiltIn_Print_Area_2" localSheetId="9">#REF!</definedName>
    <definedName name="Excel_BuiltIn_Print_Area_2">#REF!</definedName>
    <definedName name="Excel_BuiltIn_Print_Area_2_1" localSheetId="10">#REF!</definedName>
    <definedName name="Excel_BuiltIn_Print_Area_2_1" localSheetId="11">#REF!</definedName>
    <definedName name="Excel_BuiltIn_Print_Area_2_1" localSheetId="14">#REF!</definedName>
    <definedName name="Excel_BuiltIn_Print_Area_2_1" localSheetId="15">#REF!</definedName>
    <definedName name="Excel_BuiltIn_Print_Area_2_1" localSheetId="2">#REF!</definedName>
    <definedName name="Excel_BuiltIn_Print_Area_2_1" localSheetId="3">#REF!</definedName>
    <definedName name="Excel_BuiltIn_Print_Area_2_1" localSheetId="5">#REF!</definedName>
    <definedName name="Excel_BuiltIn_Print_Area_2_1" localSheetId="9">#REF!</definedName>
    <definedName name="Excel_BuiltIn_Print_Area_2_1">#REF!</definedName>
    <definedName name="Excel_BuiltIn_Print_Area_2_15" localSheetId="10">#REF!</definedName>
    <definedName name="Excel_BuiltIn_Print_Area_2_15" localSheetId="11">#REF!</definedName>
    <definedName name="Excel_BuiltIn_Print_Area_2_15" localSheetId="14">#REF!</definedName>
    <definedName name="Excel_BuiltIn_Print_Area_2_15" localSheetId="15">#REF!</definedName>
    <definedName name="Excel_BuiltIn_Print_Area_2_15" localSheetId="2">#REF!</definedName>
    <definedName name="Excel_BuiltIn_Print_Area_2_15" localSheetId="3">#REF!</definedName>
    <definedName name="Excel_BuiltIn_Print_Area_2_15" localSheetId="5">#REF!</definedName>
    <definedName name="Excel_BuiltIn_Print_Area_2_15" localSheetId="9">#REF!</definedName>
    <definedName name="Excel_BuiltIn_Print_Area_2_15">#REF!</definedName>
    <definedName name="Excel_BuiltIn_Print_Area_2_5" localSheetId="10">#REF!</definedName>
    <definedName name="Excel_BuiltIn_Print_Area_2_5" localSheetId="11">#REF!</definedName>
    <definedName name="Excel_BuiltIn_Print_Area_2_5" localSheetId="14">#REF!</definedName>
    <definedName name="Excel_BuiltIn_Print_Area_2_5" localSheetId="15">#REF!</definedName>
    <definedName name="Excel_BuiltIn_Print_Area_2_5" localSheetId="2">#REF!</definedName>
    <definedName name="Excel_BuiltIn_Print_Area_2_5" localSheetId="3">#REF!</definedName>
    <definedName name="Excel_BuiltIn_Print_Area_2_5" localSheetId="5">#REF!</definedName>
    <definedName name="Excel_BuiltIn_Print_Area_2_5" localSheetId="9">#REF!</definedName>
    <definedName name="Excel_BuiltIn_Print_Area_2_5">#REF!</definedName>
    <definedName name="Excel_BuiltIn_Print_Area_2_6" localSheetId="10">#REF!</definedName>
    <definedName name="Excel_BuiltIn_Print_Area_2_6" localSheetId="11">#REF!</definedName>
    <definedName name="Excel_BuiltIn_Print_Area_2_6" localSheetId="14">#REF!</definedName>
    <definedName name="Excel_BuiltIn_Print_Area_2_6" localSheetId="15">#REF!</definedName>
    <definedName name="Excel_BuiltIn_Print_Area_2_6" localSheetId="2">#REF!</definedName>
    <definedName name="Excel_BuiltIn_Print_Area_2_6" localSheetId="3">#REF!</definedName>
    <definedName name="Excel_BuiltIn_Print_Area_2_6" localSheetId="5">#REF!</definedName>
    <definedName name="Excel_BuiltIn_Print_Area_2_6" localSheetId="9">#REF!</definedName>
    <definedName name="Excel_BuiltIn_Print_Area_2_6">#REF!</definedName>
    <definedName name="Excel_BuiltIn_Print_Titles_6" localSheetId="14">'[8]4.B-C. sz. melléklet'!#REF!</definedName>
    <definedName name="Excel_BuiltIn_Print_Titles_6">'[9]4.B-C. sz. melléklet'!#REF!</definedName>
    <definedName name="fff" localSheetId="14">#REF!</definedName>
    <definedName name="fff" localSheetId="5">#REF!</definedName>
    <definedName name="fff">#REF!</definedName>
    <definedName name="melléklet" localSheetId="5">SUM(#REF!-#REF!-#REF!-#REF!)</definedName>
    <definedName name="melléklet">SUM(#REF!)-#REF!-#REF!-#REF!</definedName>
    <definedName name="_xlnm.Print_Titles" localSheetId="10">'10. sz. melléklet'!$4:$4</definedName>
    <definedName name="_xlnm.Print_Titles" localSheetId="4">'5. sz. melléklet - Önkormányzat'!$4:$6</definedName>
    <definedName name="_xlnm.Print_Titles" localSheetId="5">'5. sz.melléklet - Közös Hivatal'!$6:$8</definedName>
    <definedName name="_xlnm.Print_Area" localSheetId="0">'1. sz. melléklet'!$A$1:$F$53</definedName>
    <definedName name="_xlnm.Print_Area" localSheetId="10">'10. sz. melléklet'!$B$1:$C$90</definedName>
    <definedName name="_xlnm.Print_Area" localSheetId="11">'11. sz. melléklet '!$A$1:$B$84</definedName>
    <definedName name="_xlnm.Print_Area" localSheetId="12">'12. sz. melléklet'!$A$1:$B$41</definedName>
    <definedName name="_xlnm.Print_Area" localSheetId="15">'14. sz. melléklet'!$A$1:$D$14</definedName>
    <definedName name="_xlnm.Print_Area" localSheetId="16">'15. sz. melléklet'!$A$1:$G$89</definedName>
    <definedName name="_xlnm.Print_Area" localSheetId="17">'16. sz. melléklet'!$A$1:$B$30</definedName>
    <definedName name="_xlnm.Print_Area" localSheetId="1">'2. sz. melléklet'!$A$1:$D$62</definedName>
    <definedName name="_xlnm.Print_Area" localSheetId="2">'3. sz. melléklet'!$A$1:$E$43</definedName>
    <definedName name="_xlnm.Print_Area" localSheetId="3">'4.sz. melléklet'!$C$1:$G$31</definedName>
    <definedName name="_xlnm.Print_Area" localSheetId="5">'5. sz.melléklet - Közös Hivatal'!$A$1:$R$48</definedName>
    <definedName name="_xlnm.Print_Area" localSheetId="6">'6. sz. melléklet'!$A$1:$Y$47</definedName>
    <definedName name="_xlnm.Print_Area" localSheetId="7">'7. sz. melléklet'!$A$1:$F$90</definedName>
    <definedName name="_xlnm.Print_Area" localSheetId="8">'8. sz. melléklet'!$A$1:$E$67</definedName>
    <definedName name="_xlnm.Print_Area" localSheetId="9">'9. sz. melléklet'!$A$1:$B$19</definedName>
    <definedName name="SHARED_FORMULA_1_10_1_10_2" localSheetId="10">SUM(#REF!,#REF!,#REF!,#REF!,#REF!,#REF!)</definedName>
    <definedName name="SHARED_FORMULA_1_10_1_10_2" localSheetId="11">SUM(#REF!,#REF!,#REF!,#REF!,#REF!,#REF!)</definedName>
    <definedName name="SHARED_FORMULA_1_10_1_10_2" localSheetId="14">SUM(#REF!,#REF!,#REF!,#REF!,#REF!,#REF!)</definedName>
    <definedName name="SHARED_FORMULA_1_10_1_10_2" localSheetId="5">SUM(#REF!,#REF!,#REF!,#REF!,#REF!,#REF!)</definedName>
    <definedName name="SHARED_FORMULA_1_10_1_10_2">SUM(#REF!,#REF!,#REF!,#REF!,#REF!,#REF!)</definedName>
    <definedName name="SHARED_FORMULA_1_26_1_26_2" localSheetId="10">SUM(#REF!,#REF!,#REF!)</definedName>
    <definedName name="SHARED_FORMULA_1_26_1_26_2" localSheetId="11">SUM(#REF!,#REF!,#REF!)</definedName>
    <definedName name="SHARED_FORMULA_1_26_1_26_2" localSheetId="14">SUM(#REF!,#REF!,#REF!)</definedName>
    <definedName name="SHARED_FORMULA_1_26_1_26_2" localSheetId="5">SUM(#REF!,#REF!,#REF!)</definedName>
    <definedName name="SHARED_FORMULA_1_26_1_26_2">SUM(#REF!,#REF!,#REF!)</definedName>
    <definedName name="SHARED_FORMULA_1_38_1_38_8" localSheetId="10">SUM(#REF!)</definedName>
    <definedName name="SHARED_FORMULA_1_38_1_38_8" localSheetId="11">SUM(#REF!)</definedName>
    <definedName name="SHARED_FORMULA_1_38_1_38_8" localSheetId="14">SUM(#REF!)</definedName>
    <definedName name="SHARED_FORMULA_1_38_1_38_8" localSheetId="5">SUM(#REF!)</definedName>
    <definedName name="SHARED_FORMULA_1_38_1_38_8">SUM(#REF!)</definedName>
    <definedName name="SHARED_FORMULA_1_42_1_42_8" localSheetId="10">SUM(#REF!,#REF!)</definedName>
    <definedName name="SHARED_FORMULA_1_42_1_42_8" localSheetId="11">SUM(#REF!,#REF!)</definedName>
    <definedName name="SHARED_FORMULA_1_42_1_42_8" localSheetId="14">SUM(#REF!,#REF!)</definedName>
    <definedName name="SHARED_FORMULA_1_42_1_42_8" localSheetId="5">SUM(#REF!,#REF!)</definedName>
    <definedName name="SHARED_FORMULA_1_42_1_42_8">SUM(#REF!,#REF!)</definedName>
    <definedName name="SHARED_FORMULA_10_41_10_41_2" localSheetId="10">SUM(#REF!+#REF!+#REF!)</definedName>
    <definedName name="SHARED_FORMULA_10_41_10_41_2" localSheetId="11">SUM(#REF!+#REF!+#REF!)</definedName>
    <definedName name="SHARED_FORMULA_10_41_10_41_2" localSheetId="14">SUM(#REF!+#REF!+#REF!)</definedName>
    <definedName name="SHARED_FORMULA_10_41_10_41_2" localSheetId="5">SUM(#REF!+#REF!+#REF!)</definedName>
    <definedName name="SHARED_FORMULA_10_41_10_41_2">SUM(#REF!+#REF!+#REF!)</definedName>
    <definedName name="SHARED_FORMULA_10_5_10_5_2" localSheetId="10">SUM(#REF!+#REF!+#REF!)</definedName>
    <definedName name="SHARED_FORMULA_10_5_10_5_2" localSheetId="11">SUM(#REF!+#REF!+#REF!)</definedName>
    <definedName name="SHARED_FORMULA_10_5_10_5_2" localSheetId="14">SUM(#REF!+#REF!+#REF!)</definedName>
    <definedName name="SHARED_FORMULA_10_5_10_5_2" localSheetId="5">SUM(#REF!+#REF!+#REF!)</definedName>
    <definedName name="SHARED_FORMULA_10_5_10_5_2">SUM(#REF!+#REF!+#REF!)</definedName>
    <definedName name="SHARED_FORMULA_11_40_11_40_2" localSheetId="10">SUM(#REF!+#REF!+#REF!)</definedName>
    <definedName name="SHARED_FORMULA_11_40_11_40_2" localSheetId="11">SUM(#REF!+#REF!+#REF!)</definedName>
    <definedName name="SHARED_FORMULA_11_40_11_40_2" localSheetId="14">SUM(#REF!+#REF!+#REF!)</definedName>
    <definedName name="SHARED_FORMULA_11_40_11_40_2" localSheetId="5">SUM(#REF!+#REF!+#REF!)</definedName>
    <definedName name="SHARED_FORMULA_11_40_11_40_2">SUM(#REF!+#REF!+#REF!)</definedName>
    <definedName name="SHARED_FORMULA_11_5_11_5_2" localSheetId="10">SUM(#REF!+#REF!+#REF!)</definedName>
    <definedName name="SHARED_FORMULA_11_5_11_5_2" localSheetId="11">SUM(#REF!+#REF!+#REF!)</definedName>
    <definedName name="SHARED_FORMULA_11_5_11_5_2" localSheetId="14">SUM(#REF!+#REF!+#REF!)</definedName>
    <definedName name="SHARED_FORMULA_11_5_11_5_2" localSheetId="5">SUM(#REF!+#REF!+#REF!)</definedName>
    <definedName name="SHARED_FORMULA_11_5_11_5_2">SUM(#REF!+#REF!+#REF!)</definedName>
    <definedName name="SHARED_FORMULA_12_13_12_13_3" localSheetId="10">SUM(#REF!+#REF!+#REF!)</definedName>
    <definedName name="SHARED_FORMULA_12_13_12_13_3" localSheetId="11">SUM(#REF!+#REF!+#REF!)</definedName>
    <definedName name="SHARED_FORMULA_12_13_12_13_3" localSheetId="14">SUM(#REF!+#REF!+#REF!)</definedName>
    <definedName name="SHARED_FORMULA_12_13_12_13_3" localSheetId="5">SUM(#REF!+#REF!+#REF!)</definedName>
    <definedName name="SHARED_FORMULA_12_13_12_13_3">SUM(#REF!+#REF!+#REF!)</definedName>
    <definedName name="SHARED_FORMULA_12_133_12_133_5" localSheetId="10">SUM(#REF!)-#REF!-#REF!-#REF!</definedName>
    <definedName name="SHARED_FORMULA_12_133_12_133_5" localSheetId="11">SUM(#REF!)-#REF!-#REF!-#REF!</definedName>
    <definedName name="SHARED_FORMULA_12_133_12_133_5" localSheetId="14">SUM(#REF!)-#REF!-#REF!-#REF!</definedName>
    <definedName name="SHARED_FORMULA_12_133_12_133_5" localSheetId="5">SUM(#REF!-#REF!-#REF!-#REF!)</definedName>
    <definedName name="SHARED_FORMULA_12_133_12_133_5">SUM(#REF!)-#REF!-#REF!-#REF!</definedName>
    <definedName name="SHARED_FORMULA_12_40_12_40_2" localSheetId="10">SUM(#REF!+#REF!+#REF!)</definedName>
    <definedName name="SHARED_FORMULA_12_40_12_40_2" localSheetId="11">SUM(#REF!+#REF!+#REF!)</definedName>
    <definedName name="SHARED_FORMULA_12_40_12_40_2" localSheetId="14">SUM(#REF!+#REF!+#REF!)</definedName>
    <definedName name="SHARED_FORMULA_12_40_12_40_2" localSheetId="5">SUM(#REF!+#REF!+#REF!)</definedName>
    <definedName name="SHARED_FORMULA_12_40_12_40_2">SUM(#REF!+#REF!+#REF!)</definedName>
    <definedName name="SHARED_FORMULA_12_5_12_5_2" localSheetId="10">SUM(#REF!+#REF!+#REF!)</definedName>
    <definedName name="SHARED_FORMULA_12_5_12_5_2" localSheetId="11">SUM(#REF!+#REF!+#REF!)</definedName>
    <definedName name="SHARED_FORMULA_12_5_12_5_2" localSheetId="14">SUM(#REF!+#REF!+#REF!)</definedName>
    <definedName name="SHARED_FORMULA_12_5_12_5_2" localSheetId="5">SUM(#REF!+#REF!+#REF!)</definedName>
    <definedName name="SHARED_FORMULA_12_5_12_5_2">SUM(#REF!+#REF!+#REF!)</definedName>
    <definedName name="SHARED_FORMULA_12_5_12_5_3" localSheetId="10">SUM(#REF!+#REF!+#REF!)</definedName>
    <definedName name="SHARED_FORMULA_12_5_12_5_3" localSheetId="11">SUM(#REF!+#REF!+#REF!)</definedName>
    <definedName name="SHARED_FORMULA_12_5_12_5_3" localSheetId="14">SUM(#REF!+#REF!+#REF!)</definedName>
    <definedName name="SHARED_FORMULA_12_5_12_5_3" localSheetId="5">SUM(#REF!+#REF!+#REF!)</definedName>
    <definedName name="SHARED_FORMULA_12_5_12_5_3">SUM(#REF!+#REF!+#REF!)</definedName>
    <definedName name="SHARED_FORMULA_12_6_12_6_0" localSheetId="10">#REF!/#REF!*100</definedName>
    <definedName name="SHARED_FORMULA_12_6_12_6_0" localSheetId="11">#REF!/#REF!*100</definedName>
    <definedName name="SHARED_FORMULA_12_6_12_6_0" localSheetId="14">#REF!/#REF!*100</definedName>
    <definedName name="SHARED_FORMULA_12_6_12_6_0" localSheetId="5">#REF!/#REF!*100</definedName>
    <definedName name="SHARED_FORMULA_12_6_12_6_0">#REF!/#REF!*100</definedName>
    <definedName name="SHARED_FORMULA_13_105_13_105_5" localSheetId="10">SUM(#REF!)-#REF!</definedName>
    <definedName name="SHARED_FORMULA_13_105_13_105_5" localSheetId="11">SUM(#REF!)-#REF!</definedName>
    <definedName name="SHARED_FORMULA_13_105_13_105_5" localSheetId="14">SUM(#REF!)-#REF!</definedName>
    <definedName name="SHARED_FORMULA_13_105_13_105_5" localSheetId="5">SUM(#REF!-#REF!)</definedName>
    <definedName name="SHARED_FORMULA_13_105_13_105_5">SUM(#REF!)-#REF!</definedName>
    <definedName name="SHARED_FORMULA_13_3_13_3_5" localSheetId="10">SUM(#REF!)-#REF!</definedName>
    <definedName name="SHARED_FORMULA_13_3_13_3_5" localSheetId="11">SUM(#REF!)-#REF!</definedName>
    <definedName name="SHARED_FORMULA_13_3_13_3_5" localSheetId="14">SUM(#REF!)-#REF!</definedName>
    <definedName name="SHARED_FORMULA_13_3_13_3_5" localSheetId="5">SUM(#REF!-#REF!)</definedName>
    <definedName name="SHARED_FORMULA_13_3_13_3_5">SUM(#REF!)-#REF!</definedName>
    <definedName name="SHARED_FORMULA_13_41_13_41_5" localSheetId="10">SUM(#REF!)-#REF!</definedName>
    <definedName name="SHARED_FORMULA_13_41_13_41_5" localSheetId="11">SUM(#REF!)-#REF!</definedName>
    <definedName name="SHARED_FORMULA_13_41_13_41_5" localSheetId="14">SUM(#REF!)-#REF!</definedName>
    <definedName name="SHARED_FORMULA_13_41_13_41_5" localSheetId="5">SUM(#REF!-#REF!)</definedName>
    <definedName name="SHARED_FORMULA_13_41_13_41_5">SUM(#REF!)-#REF!</definedName>
    <definedName name="SHARED_FORMULA_13_73_13_73_5" localSheetId="10">SUM(#REF!)-#REF!</definedName>
    <definedName name="SHARED_FORMULA_13_73_13_73_5" localSheetId="11">SUM(#REF!)-#REF!</definedName>
    <definedName name="SHARED_FORMULA_13_73_13_73_5" localSheetId="14">SUM(#REF!)-#REF!</definedName>
    <definedName name="SHARED_FORMULA_13_73_13_73_5" localSheetId="5">SUM(#REF!-#REF!)</definedName>
    <definedName name="SHARED_FORMULA_13_73_13_73_5">SUM(#REF!)-#REF!</definedName>
    <definedName name="SHARED_FORMULA_13_9_13_9_3" localSheetId="10">SUM(#REF!+#REF!+#REF!)</definedName>
    <definedName name="SHARED_FORMULA_13_9_13_9_3" localSheetId="11">SUM(#REF!+#REF!+#REF!)</definedName>
    <definedName name="SHARED_FORMULA_13_9_13_9_3" localSheetId="14">SUM(#REF!+#REF!+#REF!)</definedName>
    <definedName name="SHARED_FORMULA_13_9_13_9_3" localSheetId="5">SUM(#REF!+#REF!+#REF!)</definedName>
    <definedName name="SHARED_FORMULA_13_9_13_9_3">SUM(#REF!+#REF!+#REF!)</definedName>
    <definedName name="SHARED_FORMULA_14_102_14_102_5" localSheetId="10">#REF!</definedName>
    <definedName name="SHARED_FORMULA_14_102_14_102_5" localSheetId="11">#REF!</definedName>
    <definedName name="SHARED_FORMULA_14_102_14_102_5" localSheetId="14">#REF!</definedName>
    <definedName name="SHARED_FORMULA_14_102_14_102_5" localSheetId="5">#REF!</definedName>
    <definedName name="SHARED_FORMULA_14_102_14_102_5">#REF!</definedName>
    <definedName name="SHARED_FORMULA_14_121_14_121_5" localSheetId="10">#REF!+#REF!+#REF!+#REF!</definedName>
    <definedName name="SHARED_FORMULA_14_121_14_121_5" localSheetId="11">#REF!+#REF!+#REF!+#REF!</definedName>
    <definedName name="SHARED_FORMULA_14_121_14_121_5" localSheetId="14">#REF!+#REF!+#REF!+#REF!</definedName>
    <definedName name="SHARED_FORMULA_14_121_14_121_5" localSheetId="5">#REF!+#REF!+#REF!+#REF!</definedName>
    <definedName name="SHARED_FORMULA_14_121_14_121_5">#REF!+#REF!+#REF!+#REF!</definedName>
    <definedName name="SHARED_FORMULA_14_131_14_131_5" localSheetId="10">#REF!+#REF!+#REF!+#REF!+#REF!+#REF!+#REF!+#REF!+#REF!+#REF!+#REF!+#REF!+#REF!+#REF!+#REF!+#REF!+#REF!+#REF!+#REF!+#REF!+#REF!+#REF!+#REF!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14">#REF!+#REF!+#REF!+#REF!+#REF!+#REF!+#REF!+#REF!+#REF!+#REF!+#REF!+#REF!+#REF!+#REF!+#REF!+#REF!+#REF!+#REF!+#REF!+#REF!+#REF!+#REF!+#REF!</definedName>
    <definedName name="SHARED_FORMULA_14_131_14_131_5" localSheetId="5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0">#REF!+#REF!</definedName>
    <definedName name="SHARED_FORMULA_14_150_14_150_5" localSheetId="11">#REF!+#REF!</definedName>
    <definedName name="SHARED_FORMULA_14_150_14_150_5" localSheetId="14">#REF!+#REF!</definedName>
    <definedName name="SHARED_FORMULA_14_150_14_150_5" localSheetId="5">#REF!+#REF!</definedName>
    <definedName name="SHARED_FORMULA_14_150_14_150_5">#REF!+#REF!</definedName>
    <definedName name="SHARED_FORMULA_14_151_14_151_5" localSheetId="10">#REF!-#REF!</definedName>
    <definedName name="SHARED_FORMULA_14_151_14_151_5" localSheetId="11">#REF!-#REF!</definedName>
    <definedName name="SHARED_FORMULA_14_151_14_151_5" localSheetId="14">#REF!-#REF!</definedName>
    <definedName name="SHARED_FORMULA_14_151_14_151_5" localSheetId="5">#REF!-#REF!</definedName>
    <definedName name="SHARED_FORMULA_14_151_14_151_5">#REF!-#REF!</definedName>
    <definedName name="SHARED_FORMULA_14_71_14_71_5" localSheetId="10">#REF!+#REF!+#REF!+#REF!</definedName>
    <definedName name="SHARED_FORMULA_14_71_14_71_5" localSheetId="11">#REF!+#REF!+#REF!+#REF!</definedName>
    <definedName name="SHARED_FORMULA_14_71_14_71_5" localSheetId="14">#REF!+#REF!+#REF!+#REF!</definedName>
    <definedName name="SHARED_FORMULA_14_71_14_71_5" localSheetId="5">#REF!+#REF!+#REF!+#REF!</definedName>
    <definedName name="SHARED_FORMULA_14_71_14_71_5">#REF!+#REF!+#REF!+#REF!</definedName>
    <definedName name="SHARED_FORMULA_14_72_14_72_5" localSheetId="10">#REF!+#REF!+#REF!+#REF!</definedName>
    <definedName name="SHARED_FORMULA_14_72_14_72_5" localSheetId="11">#REF!+#REF!+#REF!+#REF!</definedName>
    <definedName name="SHARED_FORMULA_14_72_14_72_5" localSheetId="14">#REF!+#REF!+#REF!+#REF!</definedName>
    <definedName name="SHARED_FORMULA_14_72_14_72_5" localSheetId="5">#REF!+#REF!+#REF!+#REF!</definedName>
    <definedName name="SHARED_FORMULA_14_72_14_72_5">#REF!+#REF!+#REF!+#REF!</definedName>
    <definedName name="SHARED_FORMULA_14_73_14_73_5" localSheetId="10">#REF!+#REF!+#REF!+#REF!</definedName>
    <definedName name="SHARED_FORMULA_14_73_14_73_5" localSheetId="11">#REF!+#REF!+#REF!+#REF!</definedName>
    <definedName name="SHARED_FORMULA_14_73_14_73_5" localSheetId="14">#REF!+#REF!+#REF!+#REF!</definedName>
    <definedName name="SHARED_FORMULA_14_73_14_73_5" localSheetId="5">#REF!+#REF!+#REF!+#REF!</definedName>
    <definedName name="SHARED_FORMULA_14_73_14_73_5">#REF!+#REF!+#REF!+#REF!</definedName>
    <definedName name="SHARED_FORMULA_14_74_14_74_5" localSheetId="10">#REF!+#REF!+#REF!+#REF!</definedName>
    <definedName name="SHARED_FORMULA_14_74_14_74_5" localSheetId="11">#REF!+#REF!+#REF!+#REF!</definedName>
    <definedName name="SHARED_FORMULA_14_74_14_74_5" localSheetId="14">#REF!+#REF!+#REF!+#REF!</definedName>
    <definedName name="SHARED_FORMULA_14_74_14_74_5" localSheetId="5">#REF!+#REF!+#REF!+#REF!</definedName>
    <definedName name="SHARED_FORMULA_14_74_14_74_5">#REF!+#REF!+#REF!+#REF!</definedName>
    <definedName name="SHARED_FORMULA_14_75_14_75_5" localSheetId="10">#REF!+#REF!+#REF!+#REF!</definedName>
    <definedName name="SHARED_FORMULA_14_75_14_75_5" localSheetId="11">#REF!+#REF!+#REF!+#REF!</definedName>
    <definedName name="SHARED_FORMULA_14_75_14_75_5" localSheetId="14">#REF!+#REF!+#REF!+#REF!</definedName>
    <definedName name="SHARED_FORMULA_14_75_14_75_5" localSheetId="5">#REF!+#REF!+#REF!+#REF!</definedName>
    <definedName name="SHARED_FORMULA_14_75_14_75_5">#REF!+#REF!+#REF!+#REF!</definedName>
    <definedName name="SHARED_FORMULA_14_86_14_86_5" localSheetId="10">#REF!+#REF!</definedName>
    <definedName name="SHARED_FORMULA_14_86_14_86_5" localSheetId="11">#REF!+#REF!</definedName>
    <definedName name="SHARED_FORMULA_14_86_14_86_5" localSheetId="14">#REF!+#REF!</definedName>
    <definedName name="SHARED_FORMULA_14_86_14_86_5" localSheetId="5">#REF!+#REF!</definedName>
    <definedName name="SHARED_FORMULA_14_86_14_86_5">#REF!+#REF!</definedName>
    <definedName name="SHARED_FORMULA_14_9_14_9_3" localSheetId="10">SUM(#REF!+#REF!+#REF!)</definedName>
    <definedName name="SHARED_FORMULA_14_9_14_9_3" localSheetId="11">SUM(#REF!+#REF!+#REF!)</definedName>
    <definedName name="SHARED_FORMULA_14_9_14_9_3" localSheetId="14">SUM(#REF!+#REF!+#REF!)</definedName>
    <definedName name="SHARED_FORMULA_14_9_14_9_3" localSheetId="5">SUM(#REF!+#REF!+#REF!)</definedName>
    <definedName name="SHARED_FORMULA_14_9_14_9_3">SUM(#REF!+#REF!+#REF!)</definedName>
    <definedName name="SHARED_FORMULA_16_112_16_112_5" localSheetId="10">#REF!</definedName>
    <definedName name="SHARED_FORMULA_16_112_16_112_5" localSheetId="11">#REF!</definedName>
    <definedName name="SHARED_FORMULA_16_112_16_112_5" localSheetId="14">#REF!</definedName>
    <definedName name="SHARED_FORMULA_16_112_16_112_5" localSheetId="5">#REF!</definedName>
    <definedName name="SHARED_FORMULA_16_112_16_112_5">#REF!</definedName>
    <definedName name="SHARED_FORMULA_17_108_17_108_5" localSheetId="10">#REF!</definedName>
    <definedName name="SHARED_FORMULA_17_108_17_108_5" localSheetId="11">#REF!</definedName>
    <definedName name="SHARED_FORMULA_17_108_17_108_5" localSheetId="14">#REF!</definedName>
    <definedName name="SHARED_FORMULA_17_108_17_108_5" localSheetId="5">#REF!</definedName>
    <definedName name="SHARED_FORMULA_17_108_17_108_5">#REF!</definedName>
    <definedName name="SHARED_FORMULA_17_117_17_117_5" localSheetId="10">#REF!</definedName>
    <definedName name="SHARED_FORMULA_17_117_17_117_5" localSheetId="11">#REF!</definedName>
    <definedName name="SHARED_FORMULA_17_117_17_117_5" localSheetId="14">#REF!</definedName>
    <definedName name="SHARED_FORMULA_17_117_17_117_5" localSheetId="5">#REF!</definedName>
    <definedName name="SHARED_FORMULA_17_117_17_117_5">#REF!</definedName>
    <definedName name="SHARED_FORMULA_17_127_17_127_5" localSheetId="10">#REF!</definedName>
    <definedName name="SHARED_FORMULA_17_127_17_127_5" localSheetId="11">#REF!</definedName>
    <definedName name="SHARED_FORMULA_17_127_17_127_5" localSheetId="14">#REF!</definedName>
    <definedName name="SHARED_FORMULA_17_127_17_127_5" localSheetId="5">#REF!</definedName>
    <definedName name="SHARED_FORMULA_17_127_17_127_5">#REF!</definedName>
    <definedName name="SHARED_FORMULA_17_22_17_22_5" localSheetId="10">#REF!</definedName>
    <definedName name="SHARED_FORMULA_17_22_17_22_5" localSheetId="11">#REF!</definedName>
    <definedName name="SHARED_FORMULA_17_22_17_22_5" localSheetId="14">#REF!</definedName>
    <definedName name="SHARED_FORMULA_17_22_17_22_5" localSheetId="5">#REF!</definedName>
    <definedName name="SHARED_FORMULA_17_22_17_22_5">#REF!</definedName>
    <definedName name="SHARED_FORMULA_17_27_17_27_5" localSheetId="10">#REF!</definedName>
    <definedName name="SHARED_FORMULA_17_27_17_27_5" localSheetId="11">#REF!</definedName>
    <definedName name="SHARED_FORMULA_17_27_17_27_5" localSheetId="14">#REF!</definedName>
    <definedName name="SHARED_FORMULA_17_27_17_27_5" localSheetId="5">#REF!</definedName>
    <definedName name="SHARED_FORMULA_17_27_17_27_5">#REF!</definedName>
    <definedName name="SHARED_FORMULA_17_32_17_32_5" localSheetId="10">#REF!</definedName>
    <definedName name="SHARED_FORMULA_17_32_17_32_5" localSheetId="11">#REF!</definedName>
    <definedName name="SHARED_FORMULA_17_32_17_32_5" localSheetId="14">#REF!</definedName>
    <definedName name="SHARED_FORMULA_17_32_17_32_5" localSheetId="5">#REF!</definedName>
    <definedName name="SHARED_FORMULA_17_32_17_32_5">#REF!</definedName>
    <definedName name="SHARED_FORMULA_17_37_17_37_5" localSheetId="10">#REF!</definedName>
    <definedName name="SHARED_FORMULA_17_37_17_37_5" localSheetId="11">#REF!</definedName>
    <definedName name="SHARED_FORMULA_17_37_17_37_5" localSheetId="14">#REF!</definedName>
    <definedName name="SHARED_FORMULA_17_37_17_37_5" localSheetId="5">#REF!</definedName>
    <definedName name="SHARED_FORMULA_17_37_17_37_5">#REF!</definedName>
    <definedName name="SHARED_FORMULA_17_4_17_4_5" localSheetId="10">#REF!</definedName>
    <definedName name="SHARED_FORMULA_17_4_17_4_5" localSheetId="11">#REF!</definedName>
    <definedName name="SHARED_FORMULA_17_4_17_4_5" localSheetId="14">#REF!</definedName>
    <definedName name="SHARED_FORMULA_17_4_17_4_5" localSheetId="5">#REF!</definedName>
    <definedName name="SHARED_FORMULA_17_4_17_4_5">#REF!</definedName>
    <definedName name="SHARED_FORMULA_17_43_17_43_5" localSheetId="10">#REF!</definedName>
    <definedName name="SHARED_FORMULA_17_43_17_43_5" localSheetId="11">#REF!</definedName>
    <definedName name="SHARED_FORMULA_17_43_17_43_5" localSheetId="14">#REF!</definedName>
    <definedName name="SHARED_FORMULA_17_43_17_43_5" localSheetId="5">#REF!</definedName>
    <definedName name="SHARED_FORMULA_17_43_17_43_5">#REF!</definedName>
    <definedName name="SHARED_FORMULA_17_47_17_47_5" localSheetId="10">#REF!</definedName>
    <definedName name="SHARED_FORMULA_17_47_17_47_5" localSheetId="11">#REF!</definedName>
    <definedName name="SHARED_FORMULA_17_47_17_47_5" localSheetId="14">#REF!</definedName>
    <definedName name="SHARED_FORMULA_17_47_17_47_5" localSheetId="5">#REF!</definedName>
    <definedName name="SHARED_FORMULA_17_47_17_47_5">#REF!</definedName>
    <definedName name="SHARED_FORMULA_17_52_17_52_5" localSheetId="10">#REF!</definedName>
    <definedName name="SHARED_FORMULA_17_52_17_52_5" localSheetId="11">#REF!</definedName>
    <definedName name="SHARED_FORMULA_17_52_17_52_5" localSheetId="14">#REF!</definedName>
    <definedName name="SHARED_FORMULA_17_52_17_52_5" localSheetId="5">#REF!</definedName>
    <definedName name="SHARED_FORMULA_17_52_17_52_5">#REF!</definedName>
    <definedName name="SHARED_FORMULA_17_57_17_57_5" localSheetId="10">#REF!</definedName>
    <definedName name="SHARED_FORMULA_17_57_17_57_5" localSheetId="11">#REF!</definedName>
    <definedName name="SHARED_FORMULA_17_57_17_57_5" localSheetId="14">#REF!</definedName>
    <definedName name="SHARED_FORMULA_17_57_17_57_5" localSheetId="5">#REF!</definedName>
    <definedName name="SHARED_FORMULA_17_57_17_57_5">#REF!</definedName>
    <definedName name="SHARED_FORMULA_17_62_17_62_5" localSheetId="10">#REF!</definedName>
    <definedName name="SHARED_FORMULA_17_62_17_62_5" localSheetId="11">#REF!</definedName>
    <definedName name="SHARED_FORMULA_17_62_17_62_5" localSheetId="14">#REF!</definedName>
    <definedName name="SHARED_FORMULA_17_62_17_62_5" localSheetId="5">#REF!</definedName>
    <definedName name="SHARED_FORMULA_17_62_17_62_5">#REF!</definedName>
    <definedName name="SHARED_FORMULA_17_67_17_67_5" localSheetId="10">#REF!</definedName>
    <definedName name="SHARED_FORMULA_17_67_17_67_5" localSheetId="11">#REF!</definedName>
    <definedName name="SHARED_FORMULA_17_67_17_67_5" localSheetId="14">#REF!</definedName>
    <definedName name="SHARED_FORMULA_17_67_17_67_5" localSheetId="5">#REF!</definedName>
    <definedName name="SHARED_FORMULA_17_67_17_67_5">#REF!</definedName>
    <definedName name="SHARED_FORMULA_17_77_17_77_5" localSheetId="10">#REF!</definedName>
    <definedName name="SHARED_FORMULA_17_77_17_77_5" localSheetId="11">#REF!</definedName>
    <definedName name="SHARED_FORMULA_17_77_17_77_5" localSheetId="14">#REF!</definedName>
    <definedName name="SHARED_FORMULA_17_77_17_77_5" localSheetId="5">#REF!</definedName>
    <definedName name="SHARED_FORMULA_17_77_17_77_5">#REF!</definedName>
    <definedName name="SHARED_FORMULA_17_82_17_82_5" localSheetId="10">#REF!</definedName>
    <definedName name="SHARED_FORMULA_17_82_17_82_5" localSheetId="11">#REF!</definedName>
    <definedName name="SHARED_FORMULA_17_82_17_82_5" localSheetId="14">#REF!</definedName>
    <definedName name="SHARED_FORMULA_17_82_17_82_5" localSheetId="5">#REF!</definedName>
    <definedName name="SHARED_FORMULA_17_82_17_82_5">#REF!</definedName>
    <definedName name="SHARED_FORMULA_17_9_17_9_5" localSheetId="10">#REF!</definedName>
    <definedName name="SHARED_FORMULA_17_9_17_9_5" localSheetId="11">#REF!</definedName>
    <definedName name="SHARED_FORMULA_17_9_17_9_5" localSheetId="14">#REF!</definedName>
    <definedName name="SHARED_FORMULA_17_9_17_9_5" localSheetId="5">#REF!</definedName>
    <definedName name="SHARED_FORMULA_17_9_17_9_5">#REF!</definedName>
    <definedName name="SHARED_FORMULA_17_92_17_92_5" localSheetId="10">#REF!</definedName>
    <definedName name="SHARED_FORMULA_17_92_17_92_5" localSheetId="11">#REF!</definedName>
    <definedName name="SHARED_FORMULA_17_92_17_92_5" localSheetId="14">#REF!</definedName>
    <definedName name="SHARED_FORMULA_17_92_17_92_5" localSheetId="5">#REF!</definedName>
    <definedName name="SHARED_FORMULA_17_92_17_92_5">#REF!</definedName>
    <definedName name="SHARED_FORMULA_17_97_17_97_5" localSheetId="10">#REF!</definedName>
    <definedName name="SHARED_FORMULA_17_97_17_97_5" localSheetId="11">#REF!</definedName>
    <definedName name="SHARED_FORMULA_17_97_17_97_5" localSheetId="14">#REF!</definedName>
    <definedName name="SHARED_FORMULA_17_97_17_97_5" localSheetId="5">#REF!</definedName>
    <definedName name="SHARED_FORMULA_17_97_17_97_5">#REF!</definedName>
    <definedName name="SHARED_FORMULA_2_102_2_102_5" localSheetId="10">#REF!</definedName>
    <definedName name="SHARED_FORMULA_2_102_2_102_5" localSheetId="11">#REF!</definedName>
    <definedName name="SHARED_FORMULA_2_102_2_102_5" localSheetId="14">#REF!</definedName>
    <definedName name="SHARED_FORMULA_2_102_2_102_5" localSheetId="5">#REF!</definedName>
    <definedName name="SHARED_FORMULA_2_102_2_102_5">#REF!</definedName>
    <definedName name="SHARED_FORMULA_2_107_2_107_5" localSheetId="10">#REF!</definedName>
    <definedName name="SHARED_FORMULA_2_107_2_107_5" localSheetId="11">#REF!</definedName>
    <definedName name="SHARED_FORMULA_2_107_2_107_5" localSheetId="14">#REF!</definedName>
    <definedName name="SHARED_FORMULA_2_107_2_107_5" localSheetId="5">#REF!</definedName>
    <definedName name="SHARED_FORMULA_2_107_2_107_5">#REF!</definedName>
    <definedName name="SHARED_FORMULA_2_112_2_112_5" localSheetId="10">#REF!</definedName>
    <definedName name="SHARED_FORMULA_2_112_2_112_5" localSheetId="11">#REF!</definedName>
    <definedName name="SHARED_FORMULA_2_112_2_112_5" localSheetId="14">#REF!</definedName>
    <definedName name="SHARED_FORMULA_2_112_2_112_5" localSheetId="5">#REF!</definedName>
    <definedName name="SHARED_FORMULA_2_112_2_112_5">#REF!</definedName>
    <definedName name="SHARED_FORMULA_2_121_2_121_5" localSheetId="10">#REF!+#REF!+#REF!+#REF!</definedName>
    <definedName name="SHARED_FORMULA_2_121_2_121_5" localSheetId="11">#REF!+#REF!+#REF!+#REF!</definedName>
    <definedName name="SHARED_FORMULA_2_121_2_121_5" localSheetId="14">#REF!+#REF!+#REF!+#REF!</definedName>
    <definedName name="SHARED_FORMULA_2_121_2_121_5" localSheetId="5">#REF!+#REF!+#REF!+#REF!</definedName>
    <definedName name="SHARED_FORMULA_2_121_2_121_5">#REF!+#REF!+#REF!+#REF!</definedName>
    <definedName name="SHARED_FORMULA_2_122_2_122_5" localSheetId="10">#REF!+#REF!+#REF!+#REF!</definedName>
    <definedName name="SHARED_FORMULA_2_122_2_122_5" localSheetId="11">#REF!+#REF!+#REF!+#REF!</definedName>
    <definedName name="SHARED_FORMULA_2_122_2_122_5" localSheetId="14">#REF!+#REF!+#REF!+#REF!</definedName>
    <definedName name="SHARED_FORMULA_2_122_2_122_5" localSheetId="5">#REF!+#REF!+#REF!+#REF!</definedName>
    <definedName name="SHARED_FORMULA_2_122_2_122_5">#REF!+#REF!+#REF!+#REF!</definedName>
    <definedName name="SHARED_FORMULA_2_123_2_123_5" localSheetId="10">#REF!+#REF!+#REF!+#REF!</definedName>
    <definedName name="SHARED_FORMULA_2_123_2_123_5" localSheetId="11">#REF!+#REF!+#REF!+#REF!</definedName>
    <definedName name="SHARED_FORMULA_2_123_2_123_5" localSheetId="14">#REF!+#REF!+#REF!+#REF!</definedName>
    <definedName name="SHARED_FORMULA_2_123_2_123_5" localSheetId="5">#REF!+#REF!+#REF!+#REF!</definedName>
    <definedName name="SHARED_FORMULA_2_123_2_123_5">#REF!+#REF!+#REF!+#REF!</definedName>
    <definedName name="SHARED_FORMULA_2_124_2_124_5" localSheetId="10">#REF!+#REF!+#REF!+#REF!</definedName>
    <definedName name="SHARED_FORMULA_2_124_2_124_5" localSheetId="11">#REF!+#REF!+#REF!+#REF!</definedName>
    <definedName name="SHARED_FORMULA_2_124_2_124_5" localSheetId="14">#REF!+#REF!+#REF!+#REF!</definedName>
    <definedName name="SHARED_FORMULA_2_124_2_124_5" localSheetId="5">#REF!+#REF!+#REF!+#REF!</definedName>
    <definedName name="SHARED_FORMULA_2_124_2_124_5">#REF!+#REF!+#REF!+#REF!</definedName>
    <definedName name="SHARED_FORMULA_2_125_2_125_5" localSheetId="10">#REF!+#REF!+#REF!+#REF!</definedName>
    <definedName name="SHARED_FORMULA_2_125_2_125_5" localSheetId="11">#REF!+#REF!+#REF!+#REF!</definedName>
    <definedName name="SHARED_FORMULA_2_125_2_125_5" localSheetId="14">#REF!+#REF!+#REF!+#REF!</definedName>
    <definedName name="SHARED_FORMULA_2_125_2_125_5" localSheetId="5">#REF!+#REF!+#REF!+#REF!</definedName>
    <definedName name="SHARED_FORMULA_2_125_2_125_5">#REF!+#REF!+#REF!+#REF!</definedName>
    <definedName name="SHARED_FORMULA_2_127_2_127_5" localSheetId="10">#REF!</definedName>
    <definedName name="SHARED_FORMULA_2_127_2_127_5" localSheetId="11">#REF!</definedName>
    <definedName name="SHARED_FORMULA_2_127_2_127_5" localSheetId="14">#REF!</definedName>
    <definedName name="SHARED_FORMULA_2_127_2_127_5" localSheetId="5">#REF!</definedName>
    <definedName name="SHARED_FORMULA_2_127_2_127_5">#REF!</definedName>
    <definedName name="SHARED_FORMULA_2_131_2_131_5" localSheetId="10">#REF!+#REF!+#REF!+#REF!+#REF!+#REF!+#REF!+#REF!+#REF!+#REF!+#REF!+#REF!+#REF!+#REF!+#REF!+#REF!+#REF!+#REF!+#REF!+#REF!+#REF!+#REF!+#REF!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14">#REF!+#REF!+#REF!+#REF!+#REF!+#REF!+#REF!+#REF!+#REF!+#REF!+#REF!+#REF!+#REF!+#REF!+#REF!+#REF!+#REF!+#REF!+#REF!+#REF!+#REF!+#REF!+#REF!</definedName>
    <definedName name="SHARED_FORMULA_2_131_2_131_5" localSheetId="5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0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14">#REF!+#REF!+#REF!+#REF!+#REF!+#REF!+#REF!+#REF!+#REF!+#REF!+#REF!+#REF!+#REF!+#REF!+#REF!+#REF!+#REF!+#REF!+#REF!+#REF!+#REF!+#REF!+#REF!</definedName>
    <definedName name="SHARED_FORMULA_2_132_2_132_5" localSheetId="5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0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14">#REF!+#REF!+#REF!+#REF!+#REF!+#REF!+#REF!+#REF!+#REF!+#REF!+#REF!+#REF!+#REF!+#REF!+#REF!+#REF!+#REF!+#REF!+#REF!+#REF!+#REF!+#REF!+#REF!</definedName>
    <definedName name="SHARED_FORMULA_2_134_2_134_5" localSheetId="5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0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14">#REF!+#REF!+#REF!+#REF!+#REF!+#REF!+#REF!+#REF!+#REF!+#REF!+#REF!+#REF!+#REF!+#REF!+#REF!+#REF!+#REF!+#REF!+#REF!+#REF!+#REF!+#REF!+#REF!</definedName>
    <definedName name="SHARED_FORMULA_2_137_2_137_5" localSheetId="5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0">#REF!</definedName>
    <definedName name="SHARED_FORMULA_2_14_2_14_5" localSheetId="11">#REF!</definedName>
    <definedName name="SHARED_FORMULA_2_14_2_14_5" localSheetId="14">#REF!</definedName>
    <definedName name="SHARED_FORMULA_2_14_2_14_5" localSheetId="5">#REF!</definedName>
    <definedName name="SHARED_FORMULA_2_14_2_14_5">#REF!</definedName>
    <definedName name="SHARED_FORMULA_2_140_2_140_5" localSheetId="10">#REF!+#REF!+#REF!+#REF!+#REF!+#REF!+#REF!+#REF!+#REF!+#REF!+#REF!+#REF!+#REF!+#REF!+#REF!+#REF!+#REF!+#REF!+#REF!+#REF!+#REF!+#REF!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14">#REF!+#REF!+#REF!+#REF!+#REF!+#REF!+#REF!+#REF!+#REF!+#REF!+#REF!+#REF!+#REF!+#REF!+#REF!+#REF!+#REF!+#REF!+#REF!+#REF!+#REF!+#REF!</definedName>
    <definedName name="SHARED_FORMULA_2_140_2_140_5" localSheetId="5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0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14">#REF!+#REF!+#REF!+#REF!+#REF!+#REF!+#REF!+#REF!+#REF!+#REF!+#REF!+#REF!+#REF!+#REF!+#REF!+#REF!+#REF!+#REF!+#REF!+#REF!+#REF!+#REF!</definedName>
    <definedName name="SHARED_FORMULA_2_141_2_141_5" localSheetId="5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0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14">#REF!+#REF!+#REF!+#REF!+#REF!+#REF!+#REF!+#REF!+#REF!+#REF!+#REF!+#REF!+#REF!+#REF!+#REF!+#REF!+#REF!+#REF!+#REF!+#REF!+#REF!+#REF!</definedName>
    <definedName name="SHARED_FORMULA_2_142_2_142_5" localSheetId="5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0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14">#REF!+#REF!+#REF!+#REF!+#REF!+#REF!+#REF!+#REF!+#REF!+#REF!+#REF!+#REF!+#REF!+#REF!+#REF!+#REF!+#REF!+#REF!+#REF!+#REF!+#REF!+#REF!</definedName>
    <definedName name="SHARED_FORMULA_2_143_2_143_5" localSheetId="5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0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14">#REF!+#REF!+#REF!+#REF!+#REF!+#REF!+#REF!+#REF!+#REF!+#REF!+#REF!+#REF!+#REF!+#REF!+#REF!+#REF!+#REF!+#REF!+#REF!+#REF!+#REF!+#REF!</definedName>
    <definedName name="SHARED_FORMULA_2_144_2_144_5" localSheetId="5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0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14">#REF!+#REF!+#REF!+#REF!+#REF!+#REF!+#REF!+#REF!+#REF!+#REF!+#REF!+#REF!+#REF!+#REF!+#REF!+#REF!+#REF!+#REF!+#REF!+#REF!+#REF!+#REF!</definedName>
    <definedName name="SHARED_FORMULA_2_145_2_145_5" localSheetId="5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0">#REF!-#REF!</definedName>
    <definedName name="SHARED_FORMULA_2_146_2_146_5" localSheetId="11">#REF!-#REF!</definedName>
    <definedName name="SHARED_FORMULA_2_146_2_146_5" localSheetId="14">#REF!-#REF!</definedName>
    <definedName name="SHARED_FORMULA_2_146_2_146_5" localSheetId="5">#REF!-#REF!</definedName>
    <definedName name="SHARED_FORMULA_2_146_2_146_5">#REF!-#REF!</definedName>
    <definedName name="SHARED_FORMULA_2_22_2_22_5" localSheetId="10">#REF!</definedName>
    <definedName name="SHARED_FORMULA_2_22_2_22_5" localSheetId="11">#REF!</definedName>
    <definedName name="SHARED_FORMULA_2_22_2_22_5" localSheetId="14">#REF!</definedName>
    <definedName name="SHARED_FORMULA_2_22_2_22_5" localSheetId="5">#REF!</definedName>
    <definedName name="SHARED_FORMULA_2_22_2_22_5">#REF!</definedName>
    <definedName name="SHARED_FORMULA_2_27_2_27_5" localSheetId="10">#REF!</definedName>
    <definedName name="SHARED_FORMULA_2_27_2_27_5" localSheetId="11">#REF!</definedName>
    <definedName name="SHARED_FORMULA_2_27_2_27_5" localSheetId="14">#REF!</definedName>
    <definedName name="SHARED_FORMULA_2_27_2_27_5" localSheetId="5">#REF!</definedName>
    <definedName name="SHARED_FORMULA_2_27_2_27_5">#REF!</definedName>
    <definedName name="SHARED_FORMULA_2_32_2_32_5" localSheetId="10">#REF!</definedName>
    <definedName name="SHARED_FORMULA_2_32_2_32_5" localSheetId="11">#REF!</definedName>
    <definedName name="SHARED_FORMULA_2_32_2_32_5" localSheetId="14">#REF!</definedName>
    <definedName name="SHARED_FORMULA_2_32_2_32_5" localSheetId="5">#REF!</definedName>
    <definedName name="SHARED_FORMULA_2_32_2_32_5">#REF!</definedName>
    <definedName name="SHARED_FORMULA_2_37_2_37_5" localSheetId="10">#REF!</definedName>
    <definedName name="SHARED_FORMULA_2_37_2_37_5" localSheetId="11">#REF!</definedName>
    <definedName name="SHARED_FORMULA_2_37_2_37_5" localSheetId="14">#REF!</definedName>
    <definedName name="SHARED_FORMULA_2_37_2_37_5" localSheetId="5">#REF!</definedName>
    <definedName name="SHARED_FORMULA_2_37_2_37_5">#REF!</definedName>
    <definedName name="SHARED_FORMULA_2_4_2_4_5" localSheetId="10">#REF!</definedName>
    <definedName name="SHARED_FORMULA_2_4_2_4_5" localSheetId="11">#REF!</definedName>
    <definedName name="SHARED_FORMULA_2_4_2_4_5" localSheetId="14">#REF!</definedName>
    <definedName name="SHARED_FORMULA_2_4_2_4_5" localSheetId="5">#REF!</definedName>
    <definedName name="SHARED_FORMULA_2_4_2_4_5">#REF!</definedName>
    <definedName name="SHARED_FORMULA_2_42_2_42_5" localSheetId="10">#REF!</definedName>
    <definedName name="SHARED_FORMULA_2_42_2_42_5" localSheetId="11">#REF!</definedName>
    <definedName name="SHARED_FORMULA_2_42_2_42_5" localSheetId="14">#REF!</definedName>
    <definedName name="SHARED_FORMULA_2_42_2_42_5" localSheetId="5">#REF!</definedName>
    <definedName name="SHARED_FORMULA_2_42_2_42_5">#REF!</definedName>
    <definedName name="SHARED_FORMULA_2_44_2_44_5" localSheetId="10">#REF!</definedName>
    <definedName name="SHARED_FORMULA_2_44_2_44_5" localSheetId="11">#REF!</definedName>
    <definedName name="SHARED_FORMULA_2_44_2_44_5" localSheetId="14">#REF!</definedName>
    <definedName name="SHARED_FORMULA_2_44_2_44_5" localSheetId="5">#REF!</definedName>
    <definedName name="SHARED_FORMULA_2_44_2_44_5">#REF!</definedName>
    <definedName name="SHARED_FORMULA_2_47_2_47_5" localSheetId="10">#REF!</definedName>
    <definedName name="SHARED_FORMULA_2_47_2_47_5" localSheetId="11">#REF!</definedName>
    <definedName name="SHARED_FORMULA_2_47_2_47_5" localSheetId="14">#REF!</definedName>
    <definedName name="SHARED_FORMULA_2_47_2_47_5" localSheetId="5">#REF!</definedName>
    <definedName name="SHARED_FORMULA_2_47_2_47_5">#REF!</definedName>
    <definedName name="SHARED_FORMULA_2_48_2_48_5" localSheetId="10">#REF!</definedName>
    <definedName name="SHARED_FORMULA_2_48_2_48_5" localSheetId="11">#REF!</definedName>
    <definedName name="SHARED_FORMULA_2_48_2_48_5" localSheetId="14">#REF!</definedName>
    <definedName name="SHARED_FORMULA_2_48_2_48_5" localSheetId="5">#REF!</definedName>
    <definedName name="SHARED_FORMULA_2_48_2_48_5">#REF!</definedName>
    <definedName name="SHARED_FORMULA_2_52_2_52_5" localSheetId="10">#REF!</definedName>
    <definedName name="SHARED_FORMULA_2_52_2_52_5" localSheetId="11">#REF!</definedName>
    <definedName name="SHARED_FORMULA_2_52_2_52_5" localSheetId="14">#REF!</definedName>
    <definedName name="SHARED_FORMULA_2_52_2_52_5" localSheetId="5">#REF!</definedName>
    <definedName name="SHARED_FORMULA_2_52_2_52_5">#REF!</definedName>
    <definedName name="SHARED_FORMULA_2_57_2_57_5" localSheetId="10">#REF!</definedName>
    <definedName name="SHARED_FORMULA_2_57_2_57_5" localSheetId="11">#REF!</definedName>
    <definedName name="SHARED_FORMULA_2_57_2_57_5" localSheetId="14">#REF!</definedName>
    <definedName name="SHARED_FORMULA_2_57_2_57_5" localSheetId="5">#REF!</definedName>
    <definedName name="SHARED_FORMULA_2_57_2_57_5">#REF!</definedName>
    <definedName name="SHARED_FORMULA_2_67_2_67_5" localSheetId="10">#REF!</definedName>
    <definedName name="SHARED_FORMULA_2_67_2_67_5" localSheetId="11">#REF!</definedName>
    <definedName name="SHARED_FORMULA_2_67_2_67_5" localSheetId="14">#REF!</definedName>
    <definedName name="SHARED_FORMULA_2_67_2_67_5" localSheetId="5">#REF!</definedName>
    <definedName name="SHARED_FORMULA_2_67_2_67_5">#REF!</definedName>
    <definedName name="SHARED_FORMULA_2_71_2_71_5" localSheetId="10">#REF!+#REF!+#REF!+#REF!</definedName>
    <definedName name="SHARED_FORMULA_2_71_2_71_5" localSheetId="11">#REF!+#REF!+#REF!+#REF!</definedName>
    <definedName name="SHARED_FORMULA_2_71_2_71_5" localSheetId="14">#REF!+#REF!+#REF!+#REF!</definedName>
    <definedName name="SHARED_FORMULA_2_71_2_71_5" localSheetId="5">#REF!+#REF!+#REF!+#REF!</definedName>
    <definedName name="SHARED_FORMULA_2_71_2_71_5">#REF!+#REF!+#REF!+#REF!</definedName>
    <definedName name="SHARED_FORMULA_2_72_2_72_5" localSheetId="10">#REF!+#REF!+#REF!+#REF!</definedName>
    <definedName name="SHARED_FORMULA_2_72_2_72_5" localSheetId="11">#REF!+#REF!+#REF!+#REF!</definedName>
    <definedName name="SHARED_FORMULA_2_72_2_72_5" localSheetId="14">#REF!+#REF!+#REF!+#REF!</definedName>
    <definedName name="SHARED_FORMULA_2_72_2_72_5" localSheetId="5">#REF!+#REF!+#REF!+#REF!</definedName>
    <definedName name="SHARED_FORMULA_2_72_2_72_5">#REF!+#REF!+#REF!+#REF!</definedName>
    <definedName name="SHARED_FORMULA_2_73_2_73_5" localSheetId="10">#REF!+#REF!+#REF!+#REF!</definedName>
    <definedName name="SHARED_FORMULA_2_73_2_73_5" localSheetId="11">#REF!+#REF!+#REF!+#REF!</definedName>
    <definedName name="SHARED_FORMULA_2_73_2_73_5" localSheetId="14">#REF!+#REF!+#REF!+#REF!</definedName>
    <definedName name="SHARED_FORMULA_2_73_2_73_5" localSheetId="5">#REF!+#REF!+#REF!+#REF!</definedName>
    <definedName name="SHARED_FORMULA_2_73_2_73_5">#REF!+#REF!+#REF!+#REF!</definedName>
    <definedName name="SHARED_FORMULA_2_74_2_74_5" localSheetId="10">#REF!+#REF!+#REF!+#REF!</definedName>
    <definedName name="SHARED_FORMULA_2_74_2_74_5" localSheetId="11">#REF!+#REF!+#REF!+#REF!</definedName>
    <definedName name="SHARED_FORMULA_2_74_2_74_5" localSheetId="14">#REF!+#REF!+#REF!+#REF!</definedName>
    <definedName name="SHARED_FORMULA_2_74_2_74_5" localSheetId="5">#REF!+#REF!+#REF!+#REF!</definedName>
    <definedName name="SHARED_FORMULA_2_74_2_74_5">#REF!+#REF!+#REF!+#REF!</definedName>
    <definedName name="SHARED_FORMULA_2_75_2_75_5" localSheetId="10">#REF!+#REF!+#REF!+#REF!</definedName>
    <definedName name="SHARED_FORMULA_2_75_2_75_5" localSheetId="11">#REF!+#REF!+#REF!+#REF!</definedName>
    <definedName name="SHARED_FORMULA_2_75_2_75_5" localSheetId="14">#REF!+#REF!+#REF!+#REF!</definedName>
    <definedName name="SHARED_FORMULA_2_75_2_75_5" localSheetId="5">#REF!+#REF!+#REF!+#REF!</definedName>
    <definedName name="SHARED_FORMULA_2_75_2_75_5">#REF!+#REF!+#REF!+#REF!</definedName>
    <definedName name="SHARED_FORMULA_2_82_2_82_5" localSheetId="10">#REF!</definedName>
    <definedName name="SHARED_FORMULA_2_82_2_82_5" localSheetId="11">#REF!</definedName>
    <definedName name="SHARED_FORMULA_2_82_2_82_5" localSheetId="14">#REF!</definedName>
    <definedName name="SHARED_FORMULA_2_82_2_82_5" localSheetId="5">#REF!</definedName>
    <definedName name="SHARED_FORMULA_2_82_2_82_5">#REF!</definedName>
    <definedName name="SHARED_FORMULA_2_86_2_86_5" localSheetId="10">#REF!+#REF!</definedName>
    <definedName name="SHARED_FORMULA_2_86_2_86_5" localSheetId="11">#REF!+#REF!</definedName>
    <definedName name="SHARED_FORMULA_2_86_2_86_5" localSheetId="14">#REF!+#REF!</definedName>
    <definedName name="SHARED_FORMULA_2_86_2_86_5" localSheetId="5">#REF!+#REF!</definedName>
    <definedName name="SHARED_FORMULA_2_86_2_86_5">#REF!+#REF!</definedName>
    <definedName name="SHARED_FORMULA_2_87_2_87_5" localSheetId="10">#REF!+#REF!</definedName>
    <definedName name="SHARED_FORMULA_2_87_2_87_5" localSheetId="11">#REF!+#REF!</definedName>
    <definedName name="SHARED_FORMULA_2_87_2_87_5" localSheetId="14">#REF!+#REF!</definedName>
    <definedName name="SHARED_FORMULA_2_87_2_87_5" localSheetId="5">#REF!+#REF!</definedName>
    <definedName name="SHARED_FORMULA_2_87_2_87_5">#REF!+#REF!</definedName>
    <definedName name="SHARED_FORMULA_2_88_2_88_5" localSheetId="10">#REF!+#REF!</definedName>
    <definedName name="SHARED_FORMULA_2_88_2_88_5" localSheetId="11">#REF!+#REF!</definedName>
    <definedName name="SHARED_FORMULA_2_88_2_88_5" localSheetId="14">#REF!+#REF!</definedName>
    <definedName name="SHARED_FORMULA_2_88_2_88_5" localSheetId="5">#REF!+#REF!</definedName>
    <definedName name="SHARED_FORMULA_2_88_2_88_5">#REF!+#REF!</definedName>
    <definedName name="SHARED_FORMULA_2_89_2_89_5" localSheetId="10">#REF!+#REF!</definedName>
    <definedName name="SHARED_FORMULA_2_89_2_89_5" localSheetId="11">#REF!+#REF!</definedName>
    <definedName name="SHARED_FORMULA_2_89_2_89_5" localSheetId="14">#REF!+#REF!</definedName>
    <definedName name="SHARED_FORMULA_2_89_2_89_5" localSheetId="5">#REF!+#REF!</definedName>
    <definedName name="SHARED_FORMULA_2_89_2_89_5">#REF!+#REF!</definedName>
    <definedName name="SHARED_FORMULA_2_9_2_9_5" localSheetId="10">#REF!</definedName>
    <definedName name="SHARED_FORMULA_2_9_2_9_5" localSheetId="11">#REF!</definedName>
    <definedName name="SHARED_FORMULA_2_9_2_9_5" localSheetId="14">#REF!</definedName>
    <definedName name="SHARED_FORMULA_2_9_2_9_5" localSheetId="5">#REF!</definedName>
    <definedName name="SHARED_FORMULA_2_9_2_9_5">#REF!</definedName>
    <definedName name="SHARED_FORMULA_2_90_2_90_5" localSheetId="10">#REF!+#REF!</definedName>
    <definedName name="SHARED_FORMULA_2_90_2_90_5" localSheetId="11">#REF!+#REF!</definedName>
    <definedName name="SHARED_FORMULA_2_90_2_90_5" localSheetId="14">#REF!+#REF!</definedName>
    <definedName name="SHARED_FORMULA_2_90_2_90_5" localSheetId="5">#REF!+#REF!</definedName>
    <definedName name="SHARED_FORMULA_2_90_2_90_5">#REF!+#REF!</definedName>
    <definedName name="SHARED_FORMULA_2_92_2_92_5" localSheetId="10">#REF!</definedName>
    <definedName name="SHARED_FORMULA_2_92_2_92_5" localSheetId="11">#REF!</definedName>
    <definedName name="SHARED_FORMULA_2_92_2_92_5" localSheetId="14">#REF!</definedName>
    <definedName name="SHARED_FORMULA_2_92_2_92_5" localSheetId="5">#REF!</definedName>
    <definedName name="SHARED_FORMULA_2_92_2_92_5">#REF!</definedName>
    <definedName name="SHARED_FORMULA_2_97_2_97_5" localSheetId="10">#REF!</definedName>
    <definedName name="SHARED_FORMULA_2_97_2_97_5" localSheetId="11">#REF!</definedName>
    <definedName name="SHARED_FORMULA_2_97_2_97_5" localSheetId="14">#REF!</definedName>
    <definedName name="SHARED_FORMULA_2_97_2_97_5" localSheetId="5">#REF!</definedName>
    <definedName name="SHARED_FORMULA_2_97_2_97_5">#REF!</definedName>
    <definedName name="SHARED_FORMULA_20_10_20_10_5" localSheetId="10">#REF!</definedName>
    <definedName name="SHARED_FORMULA_20_10_20_10_5" localSheetId="11">#REF!</definedName>
    <definedName name="SHARED_FORMULA_20_10_20_10_5" localSheetId="14">#REF!</definedName>
    <definedName name="SHARED_FORMULA_20_10_20_10_5" localSheetId="5">#REF!</definedName>
    <definedName name="SHARED_FORMULA_20_10_20_10_5">#REF!</definedName>
    <definedName name="SHARED_FORMULA_20_102_20_102_5" localSheetId="10">#REF!</definedName>
    <definedName name="SHARED_FORMULA_20_102_20_102_5" localSheetId="11">#REF!</definedName>
    <definedName name="SHARED_FORMULA_20_102_20_102_5" localSheetId="14">#REF!</definedName>
    <definedName name="SHARED_FORMULA_20_102_20_102_5" localSheetId="5">#REF!</definedName>
    <definedName name="SHARED_FORMULA_20_102_20_102_5">#REF!</definedName>
    <definedName name="SHARED_FORMULA_20_112_20_112_5" localSheetId="10">#REF!</definedName>
    <definedName name="SHARED_FORMULA_20_112_20_112_5" localSheetId="11">#REF!</definedName>
    <definedName name="SHARED_FORMULA_20_112_20_112_5" localSheetId="14">#REF!</definedName>
    <definedName name="SHARED_FORMULA_20_112_20_112_5" localSheetId="5">#REF!</definedName>
    <definedName name="SHARED_FORMULA_20_112_20_112_5">#REF!</definedName>
    <definedName name="SHARED_FORMULA_20_117_20_117_5" localSheetId="10">#REF!</definedName>
    <definedName name="SHARED_FORMULA_20_117_20_117_5" localSheetId="11">#REF!</definedName>
    <definedName name="SHARED_FORMULA_20_117_20_117_5" localSheetId="14">#REF!</definedName>
    <definedName name="SHARED_FORMULA_20_117_20_117_5" localSheetId="5">#REF!</definedName>
    <definedName name="SHARED_FORMULA_20_117_20_117_5">#REF!</definedName>
    <definedName name="SHARED_FORMULA_20_121_20_121_5" localSheetId="10">#REF!+#REF!+#REF!+#REF!</definedName>
    <definedName name="SHARED_FORMULA_20_121_20_121_5" localSheetId="11">#REF!+#REF!+#REF!+#REF!</definedName>
    <definedName name="SHARED_FORMULA_20_121_20_121_5" localSheetId="14">#REF!+#REF!+#REF!+#REF!</definedName>
    <definedName name="SHARED_FORMULA_20_121_20_121_5" localSheetId="5">#REF!+#REF!+#REF!+#REF!</definedName>
    <definedName name="SHARED_FORMULA_20_121_20_121_5">#REF!+#REF!+#REF!+#REF!</definedName>
    <definedName name="SHARED_FORMULA_20_127_20_127_5" localSheetId="10">#REF!</definedName>
    <definedName name="SHARED_FORMULA_20_127_20_127_5" localSheetId="11">#REF!</definedName>
    <definedName name="SHARED_FORMULA_20_127_20_127_5" localSheetId="14">#REF!</definedName>
    <definedName name="SHARED_FORMULA_20_127_20_127_5" localSheetId="5">#REF!</definedName>
    <definedName name="SHARED_FORMULA_20_127_20_127_5">#REF!</definedName>
    <definedName name="SHARED_FORMULA_20_131_20_131_5" localSheetId="10">#REF!+#REF!+#REF!+#REF!+#REF!+#REF!+#REF!+#REF!+#REF!+#REF!+#REF!+#REF!+#REF!+#REF!+#REF!+#REF!+#REF!+#REF!+#REF!+#REF!+#REF!+#REF!+#REF!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14">#REF!+#REF!+#REF!+#REF!+#REF!+#REF!+#REF!+#REF!+#REF!+#REF!+#REF!+#REF!+#REF!+#REF!+#REF!+#REF!+#REF!+#REF!+#REF!+#REF!+#REF!+#REF!+#REF!</definedName>
    <definedName name="SHARED_FORMULA_20_131_20_131_5" localSheetId="5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0">#REF!</definedName>
    <definedName name="SHARED_FORMULA_20_14_20_14_5" localSheetId="11">#REF!</definedName>
    <definedName name="SHARED_FORMULA_20_14_20_14_5" localSheetId="14">#REF!</definedName>
    <definedName name="SHARED_FORMULA_20_14_20_14_5" localSheetId="5">#REF!</definedName>
    <definedName name="SHARED_FORMULA_20_14_20_14_5">#REF!</definedName>
    <definedName name="SHARED_FORMULA_20_141_20_141_5" localSheetId="10">#REF!+#REF!+#REF!+#REF!+#REF!+#REF!+#REF!+#REF!+#REF!+#REF!+#REF!+#REF!+#REF!+#REF!+#REF!+#REF!+#REF!+#REF!+#REF!+#REF!+#REF!+#REF!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14">#REF!+#REF!+#REF!+#REF!+#REF!+#REF!+#REF!+#REF!+#REF!+#REF!+#REF!+#REF!+#REF!+#REF!+#REF!+#REF!+#REF!+#REF!+#REF!+#REF!+#REF!+#REF!</definedName>
    <definedName name="SHARED_FORMULA_20_141_20_141_5" localSheetId="5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0">#REF!</definedName>
    <definedName name="SHARED_FORMULA_20_19_20_19_5" localSheetId="11">#REF!</definedName>
    <definedName name="SHARED_FORMULA_20_19_20_19_5" localSheetId="14">#REF!</definedName>
    <definedName name="SHARED_FORMULA_20_19_20_19_5" localSheetId="5">#REF!</definedName>
    <definedName name="SHARED_FORMULA_20_19_20_19_5">#REF!</definedName>
    <definedName name="SHARED_FORMULA_20_22_20_22_5" localSheetId="10">#REF!</definedName>
    <definedName name="SHARED_FORMULA_20_22_20_22_5" localSheetId="11">#REF!</definedName>
    <definedName name="SHARED_FORMULA_20_22_20_22_5" localSheetId="14">#REF!</definedName>
    <definedName name="SHARED_FORMULA_20_22_20_22_5" localSheetId="5">#REF!</definedName>
    <definedName name="SHARED_FORMULA_20_22_20_22_5">#REF!</definedName>
    <definedName name="SHARED_FORMULA_20_27_20_27_5" localSheetId="10">#REF!</definedName>
    <definedName name="SHARED_FORMULA_20_27_20_27_5" localSheetId="11">#REF!</definedName>
    <definedName name="SHARED_FORMULA_20_27_20_27_5" localSheetId="14">#REF!</definedName>
    <definedName name="SHARED_FORMULA_20_27_20_27_5" localSheetId="5">#REF!</definedName>
    <definedName name="SHARED_FORMULA_20_27_20_27_5">#REF!</definedName>
    <definedName name="SHARED_FORMULA_20_33_20_33_5" localSheetId="10">#REF!</definedName>
    <definedName name="SHARED_FORMULA_20_33_20_33_5" localSheetId="11">#REF!</definedName>
    <definedName name="SHARED_FORMULA_20_33_20_33_5" localSheetId="14">#REF!</definedName>
    <definedName name="SHARED_FORMULA_20_33_20_33_5" localSheetId="5">#REF!</definedName>
    <definedName name="SHARED_FORMULA_20_33_20_33_5">#REF!</definedName>
    <definedName name="SHARED_FORMULA_20_37_20_37_5" localSheetId="10">#REF!</definedName>
    <definedName name="SHARED_FORMULA_20_37_20_37_5" localSheetId="11">#REF!</definedName>
    <definedName name="SHARED_FORMULA_20_37_20_37_5" localSheetId="14">#REF!</definedName>
    <definedName name="SHARED_FORMULA_20_37_20_37_5" localSheetId="5">#REF!</definedName>
    <definedName name="SHARED_FORMULA_20_37_20_37_5">#REF!</definedName>
    <definedName name="SHARED_FORMULA_20_42_20_42_5" localSheetId="10">#REF!</definedName>
    <definedName name="SHARED_FORMULA_20_42_20_42_5" localSheetId="11">#REF!</definedName>
    <definedName name="SHARED_FORMULA_20_42_20_42_5" localSheetId="14">#REF!</definedName>
    <definedName name="SHARED_FORMULA_20_42_20_42_5" localSheetId="5">#REF!</definedName>
    <definedName name="SHARED_FORMULA_20_42_20_42_5">#REF!</definedName>
    <definedName name="SHARED_FORMULA_20_57_20_57_5" localSheetId="10">#REF!</definedName>
    <definedName name="SHARED_FORMULA_20_57_20_57_5" localSheetId="11">#REF!</definedName>
    <definedName name="SHARED_FORMULA_20_57_20_57_5" localSheetId="14">#REF!</definedName>
    <definedName name="SHARED_FORMULA_20_57_20_57_5" localSheetId="5">#REF!</definedName>
    <definedName name="SHARED_FORMULA_20_57_20_57_5">#REF!</definedName>
    <definedName name="SHARED_FORMULA_20_63_20_63_5" localSheetId="10">#REF!</definedName>
    <definedName name="SHARED_FORMULA_20_63_20_63_5" localSheetId="11">#REF!</definedName>
    <definedName name="SHARED_FORMULA_20_63_20_63_5" localSheetId="14">#REF!</definedName>
    <definedName name="SHARED_FORMULA_20_63_20_63_5" localSheetId="5">#REF!</definedName>
    <definedName name="SHARED_FORMULA_20_63_20_63_5">#REF!</definedName>
    <definedName name="SHARED_FORMULA_20_67_20_67_5" localSheetId="10">#REF!</definedName>
    <definedName name="SHARED_FORMULA_20_67_20_67_5" localSheetId="11">#REF!</definedName>
    <definedName name="SHARED_FORMULA_20_67_20_67_5" localSheetId="14">#REF!</definedName>
    <definedName name="SHARED_FORMULA_20_67_20_67_5" localSheetId="5">#REF!</definedName>
    <definedName name="SHARED_FORMULA_20_67_20_67_5">#REF!</definedName>
    <definedName name="SHARED_FORMULA_20_78_20_78_5" localSheetId="10">#REF!</definedName>
    <definedName name="SHARED_FORMULA_20_78_20_78_5" localSheetId="11">#REF!</definedName>
    <definedName name="SHARED_FORMULA_20_78_20_78_5" localSheetId="14">#REF!</definedName>
    <definedName name="SHARED_FORMULA_20_78_20_78_5" localSheetId="5">#REF!</definedName>
    <definedName name="SHARED_FORMULA_20_78_20_78_5">#REF!</definedName>
    <definedName name="SHARED_FORMULA_20_82_20_82_5" localSheetId="10">#REF!</definedName>
    <definedName name="SHARED_FORMULA_20_82_20_82_5" localSheetId="11">#REF!</definedName>
    <definedName name="SHARED_FORMULA_20_82_20_82_5" localSheetId="14">#REF!</definedName>
    <definedName name="SHARED_FORMULA_20_82_20_82_5" localSheetId="5">#REF!</definedName>
    <definedName name="SHARED_FORMULA_20_82_20_82_5">#REF!</definedName>
    <definedName name="SHARED_FORMULA_20_86_20_86_5" localSheetId="10">#REF!+#REF!</definedName>
    <definedName name="SHARED_FORMULA_20_86_20_86_5" localSheetId="11">#REF!+#REF!</definedName>
    <definedName name="SHARED_FORMULA_20_86_20_86_5" localSheetId="14">#REF!+#REF!</definedName>
    <definedName name="SHARED_FORMULA_20_86_20_86_5" localSheetId="5">#REF!+#REF!</definedName>
    <definedName name="SHARED_FORMULA_20_86_20_86_5">#REF!+#REF!</definedName>
    <definedName name="SHARED_FORMULA_20_92_20_92_5" localSheetId="10">#REF!</definedName>
    <definedName name="SHARED_FORMULA_20_92_20_92_5" localSheetId="11">#REF!</definedName>
    <definedName name="SHARED_FORMULA_20_92_20_92_5" localSheetId="14">#REF!</definedName>
    <definedName name="SHARED_FORMULA_20_92_20_92_5" localSheetId="5">#REF!</definedName>
    <definedName name="SHARED_FORMULA_20_92_20_92_5">#REF!</definedName>
    <definedName name="SHARED_FORMULA_23_3_23_3_5" localSheetId="10">SUM(#REF!)-#REF!</definedName>
    <definedName name="SHARED_FORMULA_23_3_23_3_5" localSheetId="11">SUM(#REF!)-#REF!</definedName>
    <definedName name="SHARED_FORMULA_23_3_23_3_5" localSheetId="14">SUM(#REF!)-#REF!</definedName>
    <definedName name="SHARED_FORMULA_23_3_23_3_5" localSheetId="5">SUM(#REF!-#REF!)</definedName>
    <definedName name="SHARED_FORMULA_23_3_23_3_5">SUM(#REF!)-#REF!</definedName>
    <definedName name="SHARED_FORMULA_23_32_23_32_5" localSheetId="10">SUM(#REF!)-#REF!</definedName>
    <definedName name="SHARED_FORMULA_23_32_23_32_5" localSheetId="11">SUM(#REF!)-#REF!</definedName>
    <definedName name="SHARED_FORMULA_23_32_23_32_5" localSheetId="14">SUM(#REF!)-#REF!</definedName>
    <definedName name="SHARED_FORMULA_23_32_23_32_5" localSheetId="5">SUM(#REF!-#REF!)</definedName>
    <definedName name="SHARED_FORMULA_23_32_23_32_5">SUM(#REF!)-#REF!</definedName>
    <definedName name="SHARED_FORMULA_23_64_23_64_5" localSheetId="10">SUM(#REF!)-#REF!</definedName>
    <definedName name="SHARED_FORMULA_23_64_23_64_5" localSheetId="11">SUM(#REF!)-#REF!</definedName>
    <definedName name="SHARED_FORMULA_23_64_23_64_5" localSheetId="14">SUM(#REF!)-#REF!</definedName>
    <definedName name="SHARED_FORMULA_23_64_23_64_5" localSheetId="5">SUM(#REF!-#REF!)</definedName>
    <definedName name="SHARED_FORMULA_23_64_23_64_5">SUM(#REF!)-#REF!</definedName>
    <definedName name="SHARED_FORMULA_23_96_23_96_5" localSheetId="10">SUM(#REF!)-#REF!</definedName>
    <definedName name="SHARED_FORMULA_23_96_23_96_5" localSheetId="11">SUM(#REF!)-#REF!</definedName>
    <definedName name="SHARED_FORMULA_23_96_23_96_5" localSheetId="14">SUM(#REF!)-#REF!</definedName>
    <definedName name="SHARED_FORMULA_23_96_23_96_5" localSheetId="5">SUM(#REF!-#REF!)</definedName>
    <definedName name="SHARED_FORMULA_23_96_23_96_5">SUM(#REF!)-#REF!</definedName>
    <definedName name="SHARED_FORMULA_25_131_25_131_5" localSheetId="10">SUM(#REF!)-#REF!</definedName>
    <definedName name="SHARED_FORMULA_25_131_25_131_5" localSheetId="11">SUM(#REF!)-#REF!</definedName>
    <definedName name="SHARED_FORMULA_25_131_25_131_5" localSheetId="14">SUM(#REF!)-#REF!</definedName>
    <definedName name="SHARED_FORMULA_25_131_25_131_5" localSheetId="5">SUM(#REF!-#REF!)</definedName>
    <definedName name="SHARED_FORMULA_25_131_25_131_5">SUM(#REF!)-#REF!</definedName>
    <definedName name="SHARED_FORMULA_3_10_3_10_3" localSheetId="10">SUM(#REF!)</definedName>
    <definedName name="SHARED_FORMULA_3_10_3_10_3" localSheetId="11">SUM(#REF!)</definedName>
    <definedName name="SHARED_FORMULA_3_10_3_10_3" localSheetId="14">SUM(#REF!)</definedName>
    <definedName name="SHARED_FORMULA_3_10_3_10_3" localSheetId="5">SUM(#REF!)</definedName>
    <definedName name="SHARED_FORMULA_3_10_3_10_3">SUM(#REF!)</definedName>
    <definedName name="SHARED_FORMULA_3_308_3_308_4" localSheetId="10">SUM(#REF!+#REF!+#REF!)</definedName>
    <definedName name="SHARED_FORMULA_3_308_3_308_4" localSheetId="11">SUM(#REF!+#REF!+#REF!)</definedName>
    <definedName name="SHARED_FORMULA_3_308_3_308_4" localSheetId="14">SUM(#REF!+#REF!+#REF!)</definedName>
    <definedName name="SHARED_FORMULA_3_308_3_308_4" localSheetId="5">SUM(#REF!+#REF!+#REF!)</definedName>
    <definedName name="SHARED_FORMULA_3_308_3_308_4">SUM(#REF!+#REF!+#REF!)</definedName>
    <definedName name="SHARED_FORMULA_3_309_3_309_4" localSheetId="10">#REF!+#REF!+#REF!</definedName>
    <definedName name="SHARED_FORMULA_3_309_3_309_4" localSheetId="11">#REF!+#REF!+#REF!</definedName>
    <definedName name="SHARED_FORMULA_3_309_3_309_4" localSheetId="14">#REF!+#REF!+#REF!</definedName>
    <definedName name="SHARED_FORMULA_3_309_3_309_4" localSheetId="5">#REF!+#REF!+#REF!</definedName>
    <definedName name="SHARED_FORMULA_3_309_3_309_4">#REF!+#REF!+#REF!</definedName>
    <definedName name="SHARED_FORMULA_3_312_3_312_4" localSheetId="10">SUM(#REF!+#REF!+#REF!)</definedName>
    <definedName name="SHARED_FORMULA_3_312_3_312_4" localSheetId="11">SUM(#REF!+#REF!+#REF!)</definedName>
    <definedName name="SHARED_FORMULA_3_312_3_312_4" localSheetId="14">SUM(#REF!+#REF!+#REF!)</definedName>
    <definedName name="SHARED_FORMULA_3_312_3_312_4" localSheetId="5">SUM(#REF!+#REF!+#REF!)</definedName>
    <definedName name="SHARED_FORMULA_3_312_3_312_4">SUM(#REF!+#REF!+#REF!)</definedName>
    <definedName name="SHARED_FORMULA_3_32_3_32_2" localSheetId="10">SUM(#REF!)</definedName>
    <definedName name="SHARED_FORMULA_3_32_3_32_2" localSheetId="11">SUM(#REF!)</definedName>
    <definedName name="SHARED_FORMULA_3_32_3_32_2" localSheetId="14">SUM(#REF!)</definedName>
    <definedName name="SHARED_FORMULA_3_32_3_32_2" localSheetId="5">SUM(#REF!)</definedName>
    <definedName name="SHARED_FORMULA_3_32_3_32_2">SUM(#REF!)</definedName>
    <definedName name="SHARED_FORMULA_3_320_3_320_4" localSheetId="10">SUM(#REF!+#REF!+#REF!+#REF!)</definedName>
    <definedName name="SHARED_FORMULA_3_320_3_320_4" localSheetId="11">SUM(#REF!+#REF!+#REF!+#REF!)</definedName>
    <definedName name="SHARED_FORMULA_3_320_3_320_4" localSheetId="14">SUM(#REF!+#REF!+#REF!+#REF!)</definedName>
    <definedName name="SHARED_FORMULA_3_320_3_320_4" localSheetId="5">SUM(#REF!+#REF!+#REF!+#REF!)</definedName>
    <definedName name="SHARED_FORMULA_3_320_3_320_4">SUM(#REF!+#REF!+#REF!+#REF!)</definedName>
    <definedName name="SHARED_FORMULA_3_321_3_321_4" localSheetId="10">SUM(#REF!+#REF!+#REF!+#REF!)</definedName>
    <definedName name="SHARED_FORMULA_3_321_3_321_4" localSheetId="11">SUM(#REF!+#REF!+#REF!+#REF!)</definedName>
    <definedName name="SHARED_FORMULA_3_321_3_321_4" localSheetId="14">SUM(#REF!+#REF!+#REF!+#REF!)</definedName>
    <definedName name="SHARED_FORMULA_3_321_3_321_4" localSheetId="5">SUM(#REF!+#REF!+#REF!+#REF!)</definedName>
    <definedName name="SHARED_FORMULA_3_321_3_321_4">SUM(#REF!+#REF!+#REF!+#REF!)</definedName>
    <definedName name="SHARED_FORMULA_3_37_3_37_2" localSheetId="10">SUM(#REF!)</definedName>
    <definedName name="SHARED_FORMULA_3_37_3_37_2" localSheetId="11">SUM(#REF!)</definedName>
    <definedName name="SHARED_FORMULA_3_37_3_37_2" localSheetId="14">SUM(#REF!)</definedName>
    <definedName name="SHARED_FORMULA_3_37_3_37_2" localSheetId="5">SUM(#REF!)</definedName>
    <definedName name="SHARED_FORMULA_3_37_3_37_2">SUM(#REF!)</definedName>
    <definedName name="SHARED_FORMULA_3_47_3_47_2" localSheetId="10">SUM(#REF!)</definedName>
    <definedName name="SHARED_FORMULA_3_47_3_47_2" localSheetId="11">SUM(#REF!)</definedName>
    <definedName name="SHARED_FORMULA_3_47_3_47_2" localSheetId="14">SUM(#REF!)</definedName>
    <definedName name="SHARED_FORMULA_3_47_3_47_2" localSheetId="5">SUM(#REF!)</definedName>
    <definedName name="SHARED_FORMULA_3_47_3_47_2">SUM(#REF!)</definedName>
    <definedName name="SHARED_FORMULA_3_59_3_59_5" localSheetId="10">#REF!</definedName>
    <definedName name="SHARED_FORMULA_3_59_3_59_5" localSheetId="11">#REF!</definedName>
    <definedName name="SHARED_FORMULA_3_59_3_59_5" localSheetId="14">#REF!</definedName>
    <definedName name="SHARED_FORMULA_3_59_3_59_5" localSheetId="5">#REF!</definedName>
    <definedName name="SHARED_FORMULA_3_59_3_59_5">#REF!</definedName>
    <definedName name="SHARED_FORMULA_3_77_3_77_5" localSheetId="10">#REF!</definedName>
    <definedName name="SHARED_FORMULA_3_77_3_77_5" localSheetId="11">#REF!</definedName>
    <definedName name="SHARED_FORMULA_3_77_3_77_5" localSheetId="14">#REF!</definedName>
    <definedName name="SHARED_FORMULA_3_77_3_77_5" localSheetId="5">#REF!</definedName>
    <definedName name="SHARED_FORMULA_3_77_3_77_5">#REF!</definedName>
    <definedName name="SHARED_FORMULA_3_94_3_94_5" localSheetId="10">#REF!</definedName>
    <definedName name="SHARED_FORMULA_3_94_3_94_5" localSheetId="11">#REF!</definedName>
    <definedName name="SHARED_FORMULA_3_94_3_94_5" localSheetId="14">#REF!</definedName>
    <definedName name="SHARED_FORMULA_3_94_3_94_5" localSheetId="5">#REF!</definedName>
    <definedName name="SHARED_FORMULA_3_94_3_94_5">#REF!</definedName>
    <definedName name="SHARED_FORMULA_4_133_4_133_5" localSheetId="10">SUM(#REF!)-#REF!-#REF!-#REF!</definedName>
    <definedName name="SHARED_FORMULA_4_133_4_133_5" localSheetId="11">SUM(#REF!)-#REF!-#REF!-#REF!</definedName>
    <definedName name="SHARED_FORMULA_4_133_4_133_5" localSheetId="14">SUM(#REF!)-#REF!-#REF!-#REF!</definedName>
    <definedName name="SHARED_FORMULA_4_133_4_133_5" localSheetId="5">SUM(#REF!-#REF!-#REF!-#REF!)</definedName>
    <definedName name="SHARED_FORMULA_4_133_4_133_5">SUM(#REF!)-#REF!-#REF!-#REF!</definedName>
    <definedName name="SHARED_FORMULA_4_136_4_136_4" localSheetId="10">SUM(#REF!)</definedName>
    <definedName name="SHARED_FORMULA_4_136_4_136_4" localSheetId="11">SUM(#REF!)</definedName>
    <definedName name="SHARED_FORMULA_4_136_4_136_4" localSheetId="14">SUM(#REF!)</definedName>
    <definedName name="SHARED_FORMULA_4_136_4_136_4" localSheetId="5">SUM(#REF!)</definedName>
    <definedName name="SHARED_FORMULA_4_136_4_136_4">SUM(#REF!)</definedName>
    <definedName name="SHARED_FORMULA_4_200_4_200_4" localSheetId="10">SUM(#REF!)</definedName>
    <definedName name="SHARED_FORMULA_4_200_4_200_4" localSheetId="11">SUM(#REF!)</definedName>
    <definedName name="SHARED_FORMULA_4_200_4_200_4" localSheetId="14">SUM(#REF!)</definedName>
    <definedName name="SHARED_FORMULA_4_200_4_200_4" localSheetId="5">SUM(#REF!)</definedName>
    <definedName name="SHARED_FORMULA_4_200_4_200_4">SUM(#REF!)</definedName>
    <definedName name="SHARED_FORMULA_4_264_4_264_4" localSheetId="10">SUM(#REF!)</definedName>
    <definedName name="SHARED_FORMULA_4_264_4_264_4" localSheetId="11">SUM(#REF!)</definedName>
    <definedName name="SHARED_FORMULA_4_264_4_264_4" localSheetId="14">SUM(#REF!)</definedName>
    <definedName name="SHARED_FORMULA_4_264_4_264_4" localSheetId="5">SUM(#REF!)</definedName>
    <definedName name="SHARED_FORMULA_4_264_4_264_4">SUM(#REF!)</definedName>
    <definedName name="SHARED_FORMULA_4_322_4_322_4" localSheetId="10">SUM(#REF!,#REF!,#REF!)</definedName>
    <definedName name="SHARED_FORMULA_4_322_4_322_4" localSheetId="11">SUM(#REF!,#REF!,#REF!)</definedName>
    <definedName name="SHARED_FORMULA_4_322_4_322_4" localSheetId="14">SUM(#REF!,#REF!,#REF!)</definedName>
    <definedName name="SHARED_FORMULA_4_322_4_322_4" localSheetId="5">SUM(#REF!,#REF!,#REF!)</definedName>
    <definedName name="SHARED_FORMULA_4_322_4_322_4">SUM(#REF!,#REF!,#REF!)</definedName>
    <definedName name="SHARED_FORMULA_4_43_4_43_3" localSheetId="10">SUM(#REF!,#REF!,#REF!,#REF!,#REF!,#REF!,#REF!,#REF!,#REF!,#REF!,#REF!,#REF!,#REF!,#REF!)</definedName>
    <definedName name="SHARED_FORMULA_4_43_4_43_3" localSheetId="11">SUM(#REF!,#REF!,#REF!,#REF!,#REF!,#REF!,#REF!,#REF!,#REF!,#REF!,#REF!,#REF!,#REF!,#REF!)</definedName>
    <definedName name="SHARED_FORMULA_4_43_4_43_3" localSheetId="14">SUM(#REF!,#REF!,#REF!,#REF!,#REF!,#REF!,#REF!,#REF!,#REF!,#REF!,#REF!,#REF!,#REF!,#REF!)</definedName>
    <definedName name="SHARED_FORMULA_4_43_4_43_3" localSheetId="5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0">SUM(#REF!,#REF!,#REF!,#REF!,#REF!,#REF!,#REF!,#REF!,#REF!,#REF!,#REF!)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14">SUM(#REF!,#REF!,#REF!,#REF!,#REF!,#REF!,#REF!,#REF!,#REF!,#REF!,#REF!)</definedName>
    <definedName name="SHARED_FORMULA_4_58_4_58_2" localSheetId="5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0">SUM(#REF!)</definedName>
    <definedName name="SHARED_FORMULA_4_73_4_73_4" localSheetId="11">SUM(#REF!)</definedName>
    <definedName name="SHARED_FORMULA_4_73_4_73_4" localSheetId="14">SUM(#REF!)</definedName>
    <definedName name="SHARED_FORMULA_4_73_4_73_4" localSheetId="5">SUM(#REF!)</definedName>
    <definedName name="SHARED_FORMULA_4_73_4_73_4">SUM(#REF!)</definedName>
    <definedName name="SHARED_FORMULA_4_8_4_8_4" localSheetId="10">SUM(#REF!)</definedName>
    <definedName name="SHARED_FORMULA_4_8_4_8_4" localSheetId="11">SUM(#REF!)</definedName>
    <definedName name="SHARED_FORMULA_4_8_4_8_4" localSheetId="14">SUM(#REF!)</definedName>
    <definedName name="SHARED_FORMULA_4_8_4_8_4" localSheetId="5">SUM(#REF!)</definedName>
    <definedName name="SHARED_FORMULA_4_8_4_8_4">SUM(#REF!)</definedName>
    <definedName name="SHARED_FORMULA_4_9_4_9_3" localSheetId="10">SUM(#REF!)</definedName>
    <definedName name="SHARED_FORMULA_4_9_4_9_3" localSheetId="11">SUM(#REF!)</definedName>
    <definedName name="SHARED_FORMULA_4_9_4_9_3" localSheetId="14">SUM(#REF!)</definedName>
    <definedName name="SHARED_FORMULA_4_9_4_9_3" localSheetId="5">SUM(#REF!)</definedName>
    <definedName name="SHARED_FORMULA_4_9_4_9_3">SUM(#REF!)</definedName>
    <definedName name="SHARED_FORMULA_5_108_5_108_5" localSheetId="10">#REF!</definedName>
    <definedName name="SHARED_FORMULA_5_108_5_108_5" localSheetId="11">#REF!</definedName>
    <definedName name="SHARED_FORMULA_5_108_5_108_5" localSheetId="14">#REF!</definedName>
    <definedName name="SHARED_FORMULA_5_108_5_108_5" localSheetId="5">#REF!</definedName>
    <definedName name="SHARED_FORMULA_5_108_5_108_5">#REF!</definedName>
    <definedName name="SHARED_FORMULA_5_109_5_109_5" localSheetId="10">#REF!</definedName>
    <definedName name="SHARED_FORMULA_5_109_5_109_5" localSheetId="11">#REF!</definedName>
    <definedName name="SHARED_FORMULA_5_109_5_109_5" localSheetId="14">#REF!</definedName>
    <definedName name="SHARED_FORMULA_5_109_5_109_5" localSheetId="5">#REF!</definedName>
    <definedName name="SHARED_FORMULA_5_109_5_109_5">#REF!</definedName>
    <definedName name="SHARED_FORMULA_5_129_5_129_5" localSheetId="10">#REF!</definedName>
    <definedName name="SHARED_FORMULA_5_129_5_129_5" localSheetId="11">#REF!</definedName>
    <definedName name="SHARED_FORMULA_5_129_5_129_5" localSheetId="14">#REF!</definedName>
    <definedName name="SHARED_FORMULA_5_129_5_129_5" localSheetId="5">#REF!</definedName>
    <definedName name="SHARED_FORMULA_5_129_5_129_5">#REF!</definedName>
    <definedName name="SHARED_FORMULA_5_19_5_19_5" localSheetId="10">#REF!</definedName>
    <definedName name="SHARED_FORMULA_5_19_5_19_5" localSheetId="11">#REF!</definedName>
    <definedName name="SHARED_FORMULA_5_19_5_19_5" localSheetId="14">#REF!</definedName>
    <definedName name="SHARED_FORMULA_5_19_5_19_5" localSheetId="5">#REF!</definedName>
    <definedName name="SHARED_FORMULA_5_19_5_19_5">#REF!</definedName>
    <definedName name="SHARED_FORMULA_5_28_5_28_5" localSheetId="10">#REF!</definedName>
    <definedName name="SHARED_FORMULA_5_28_5_28_5" localSheetId="11">#REF!</definedName>
    <definedName name="SHARED_FORMULA_5_28_5_28_5" localSheetId="14">#REF!</definedName>
    <definedName name="SHARED_FORMULA_5_28_5_28_5" localSheetId="5">#REF!</definedName>
    <definedName name="SHARED_FORMULA_5_28_5_28_5">#REF!</definedName>
    <definedName name="SHARED_FORMULA_5_288_5_288_4" localSheetId="1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5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5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0">#REF!</definedName>
    <definedName name="SHARED_FORMULA_5_35_5_35_5" localSheetId="11">#REF!</definedName>
    <definedName name="SHARED_FORMULA_5_35_5_35_5" localSheetId="14">#REF!</definedName>
    <definedName name="SHARED_FORMULA_5_35_5_35_5" localSheetId="5">#REF!</definedName>
    <definedName name="SHARED_FORMULA_5_35_5_35_5">#REF!</definedName>
    <definedName name="SHARED_FORMULA_5_69_5_69_5" localSheetId="10">#REF!</definedName>
    <definedName name="SHARED_FORMULA_5_69_5_69_5" localSheetId="11">#REF!</definedName>
    <definedName name="SHARED_FORMULA_5_69_5_69_5" localSheetId="14">#REF!</definedName>
    <definedName name="SHARED_FORMULA_5_69_5_69_5" localSheetId="5">#REF!</definedName>
    <definedName name="SHARED_FORMULA_5_69_5_69_5">#REF!</definedName>
    <definedName name="SHARED_FORMULA_5_7_5_7_5" localSheetId="10">#REF!</definedName>
    <definedName name="SHARED_FORMULA_5_7_5_7_5" localSheetId="11">#REF!</definedName>
    <definedName name="SHARED_FORMULA_5_7_5_7_5" localSheetId="14">#REF!</definedName>
    <definedName name="SHARED_FORMULA_5_7_5_7_5" localSheetId="5">#REF!</definedName>
    <definedName name="SHARED_FORMULA_5_7_5_7_5">#REF!</definedName>
    <definedName name="SHARED_FORMULA_6_5_6_5_0" localSheetId="10">#REF!/#REF!*100</definedName>
    <definedName name="SHARED_FORMULA_6_5_6_5_0" localSheetId="11">#REF!/#REF!*100</definedName>
    <definedName name="SHARED_FORMULA_6_5_6_5_0" localSheetId="14">#REF!/#REF!*100</definedName>
    <definedName name="SHARED_FORMULA_6_5_6_5_0" localSheetId="5">#REF!/#REF!*100</definedName>
    <definedName name="SHARED_FORMULA_6_5_6_5_0">#REF!/#REF!*100</definedName>
    <definedName name="SHARED_FORMULA_7_62_7_62_5" localSheetId="10">#REF!</definedName>
    <definedName name="SHARED_FORMULA_7_62_7_62_5" localSheetId="11">#REF!</definedName>
    <definedName name="SHARED_FORMULA_7_62_7_62_5" localSheetId="14">#REF!</definedName>
    <definedName name="SHARED_FORMULA_7_62_7_62_5" localSheetId="5">#REF!</definedName>
    <definedName name="SHARED_FORMULA_7_62_7_62_5">#REF!</definedName>
    <definedName name="SHARED_FORMULA_7_82_7_82_5" localSheetId="10">#REF!</definedName>
    <definedName name="SHARED_FORMULA_7_82_7_82_5" localSheetId="11">#REF!</definedName>
    <definedName name="SHARED_FORMULA_7_82_7_82_5" localSheetId="14">#REF!</definedName>
    <definedName name="SHARED_FORMULA_7_82_7_82_5" localSheetId="5">#REF!</definedName>
    <definedName name="SHARED_FORMULA_7_82_7_82_5">#REF!</definedName>
    <definedName name="SHARED_FORMULA_7_93_7_93_5" localSheetId="10">#REF!</definedName>
    <definedName name="SHARED_FORMULA_7_93_7_93_5" localSheetId="11">#REF!</definedName>
    <definedName name="SHARED_FORMULA_7_93_7_93_5" localSheetId="14">#REF!</definedName>
    <definedName name="SHARED_FORMULA_7_93_7_93_5" localSheetId="5">#REF!</definedName>
    <definedName name="SHARED_FORMULA_7_93_7_93_5">#REF!</definedName>
    <definedName name="SHARED_FORMULA_8_48_8_48_5" localSheetId="10">#REF!</definedName>
    <definedName name="SHARED_FORMULA_8_48_8_48_5" localSheetId="11">#REF!</definedName>
    <definedName name="SHARED_FORMULA_8_48_8_48_5" localSheetId="14">#REF!</definedName>
    <definedName name="SHARED_FORMULA_8_48_8_48_5" localSheetId="5">#REF!</definedName>
    <definedName name="SHARED_FORMULA_8_48_8_48_5">#REF!</definedName>
    <definedName name="SHARED_FORMULA_9_112_9_112_5" localSheetId="10">#REF!</definedName>
    <definedName name="SHARED_FORMULA_9_112_9_112_5" localSheetId="11">#REF!</definedName>
    <definedName name="SHARED_FORMULA_9_112_9_112_5" localSheetId="14">#REF!</definedName>
    <definedName name="SHARED_FORMULA_9_112_9_112_5" localSheetId="5">#REF!</definedName>
    <definedName name="SHARED_FORMULA_9_112_9_112_5">#REF!</definedName>
    <definedName name="SHARED_FORMULA_9_118_9_118_5" localSheetId="10">#REF!</definedName>
    <definedName name="SHARED_FORMULA_9_118_9_118_5" localSheetId="11">#REF!</definedName>
    <definedName name="SHARED_FORMULA_9_118_9_118_5" localSheetId="14">#REF!</definedName>
    <definedName name="SHARED_FORMULA_9_118_9_118_5" localSheetId="5">#REF!</definedName>
    <definedName name="SHARED_FORMULA_9_118_9_118_5">#REF!</definedName>
    <definedName name="SHARED_FORMULA_9_44_9_44_5" localSheetId="10">#REF!</definedName>
    <definedName name="SHARED_FORMULA_9_44_9_44_5" localSheetId="11">#REF!</definedName>
    <definedName name="SHARED_FORMULA_9_44_9_44_5" localSheetId="14">#REF!</definedName>
    <definedName name="SHARED_FORMULA_9_44_9_44_5" localSheetId="5">#REF!</definedName>
    <definedName name="SHARED_FORMULA_9_44_9_44_5">#REF!</definedName>
    <definedName name="SHARED_FORMULA_9_53_9_53_5" localSheetId="10">#REF!</definedName>
    <definedName name="SHARED_FORMULA_9_53_9_53_5" localSheetId="11">#REF!</definedName>
    <definedName name="SHARED_FORMULA_9_53_9_53_5" localSheetId="14">#REF!</definedName>
    <definedName name="SHARED_FORMULA_9_53_9_53_5" localSheetId="5">#REF!</definedName>
    <definedName name="SHARED_FORMULA_9_53_9_53_5">#REF!</definedName>
    <definedName name="SHARED_FORMULA_9_77_9_77_5" localSheetId="10">#REF!</definedName>
    <definedName name="SHARED_FORMULA_9_77_9_77_5" localSheetId="11">#REF!</definedName>
    <definedName name="SHARED_FORMULA_9_77_9_77_5" localSheetId="14">#REF!</definedName>
    <definedName name="SHARED_FORMULA_9_77_9_77_5" localSheetId="5">#REF!</definedName>
    <definedName name="SHARED_FORMULA_9_77_9_77_5">#REF!</definedName>
    <definedName name="SHARED_FORMULA_9_98_9_98_5" localSheetId="10">#REF!</definedName>
    <definedName name="SHARED_FORMULA_9_98_9_98_5" localSheetId="11">#REF!</definedName>
    <definedName name="SHARED_FORMULA_9_98_9_98_5" localSheetId="14">#REF!</definedName>
    <definedName name="SHARED_FORMULA_9_98_9_98_5" localSheetId="5">#REF!</definedName>
    <definedName name="SHARED_FORMULA_9_98_9_98_5">#REF!</definedName>
    <definedName name="x" localSheetId="14">#REF!</definedName>
    <definedName name="x" localSheetId="5">#REF!</definedName>
    <definedName name="x">#REF!</definedName>
  </definedNames>
  <calcPr calcId="152511" calcMode="manual"/>
</workbook>
</file>

<file path=xl/calcChain.xml><?xml version="1.0" encoding="utf-8"?>
<calcChain xmlns="http://schemas.openxmlformats.org/spreadsheetml/2006/main">
  <c r="B21" i="13" l="1"/>
  <c r="B20" i="13"/>
  <c r="C99" i="52" l="1"/>
  <c r="C101" i="52"/>
  <c r="C107" i="52"/>
  <c r="C109" i="52" s="1"/>
  <c r="F84" i="52"/>
  <c r="C85" i="52" s="1"/>
  <c r="F85" i="52" s="1"/>
  <c r="E95" i="52" s="1"/>
  <c r="G82" i="52"/>
  <c r="F80" i="52"/>
  <c r="F82" i="52" s="1"/>
  <c r="F76" i="52"/>
  <c r="F75" i="52"/>
  <c r="G74" i="52"/>
  <c r="F72" i="52"/>
  <c r="F74" i="52" s="1"/>
  <c r="G70" i="52"/>
  <c r="F68" i="52"/>
  <c r="F70" i="52" s="1"/>
  <c r="F66" i="52"/>
  <c r="F65" i="52"/>
  <c r="F64" i="52"/>
  <c r="F63" i="52"/>
  <c r="F62" i="52"/>
  <c r="E61" i="52"/>
  <c r="F61" i="52" s="1"/>
  <c r="G60" i="52"/>
  <c r="F59" i="52"/>
  <c r="F58" i="52"/>
  <c r="F57" i="52"/>
  <c r="F56" i="52"/>
  <c r="F54" i="52"/>
  <c r="F53" i="52"/>
  <c r="F52" i="52"/>
  <c r="G51" i="52"/>
  <c r="G67" i="52" s="1"/>
  <c r="F50" i="52"/>
  <c r="F49" i="52"/>
  <c r="F48" i="52"/>
  <c r="F47" i="52"/>
  <c r="F46" i="52"/>
  <c r="G42" i="52"/>
  <c r="E41" i="52"/>
  <c r="F41" i="52" s="1"/>
  <c r="F40" i="52"/>
  <c r="G38" i="52"/>
  <c r="F36" i="52"/>
  <c r="F35" i="52"/>
  <c r="F34" i="52"/>
  <c r="F33" i="52"/>
  <c r="G31" i="52"/>
  <c r="G43" i="52" s="1"/>
  <c r="F30" i="52"/>
  <c r="F29" i="52"/>
  <c r="F28" i="52"/>
  <c r="F27" i="52"/>
  <c r="F26" i="52"/>
  <c r="F25" i="52"/>
  <c r="F24" i="52"/>
  <c r="F23" i="52"/>
  <c r="F17" i="52"/>
  <c r="C102" i="52" s="1"/>
  <c r="F16" i="52"/>
  <c r="C97" i="52" s="1"/>
  <c r="F15" i="52"/>
  <c r="C96" i="52" s="1"/>
  <c r="C104" i="52" s="1"/>
  <c r="G14" i="52"/>
  <c r="G18" i="52" s="1"/>
  <c r="G21" i="52" s="1"/>
  <c r="F13" i="52"/>
  <c r="F12" i="52"/>
  <c r="C100" i="52" s="1"/>
  <c r="F11" i="52"/>
  <c r="F10" i="52"/>
  <c r="C98" i="52" s="1"/>
  <c r="F8" i="52"/>
  <c r="C110" i="52" l="1"/>
  <c r="E110" i="52" s="1"/>
  <c r="E111" i="52" s="1"/>
  <c r="F104" i="52"/>
  <c r="F106" i="52" s="1"/>
  <c r="E96" i="52"/>
  <c r="E97" i="52" s="1"/>
  <c r="E98" i="52" s="1"/>
  <c r="E99" i="52" s="1"/>
  <c r="E100" i="52" s="1"/>
  <c r="E101" i="52" s="1"/>
  <c r="E102" i="52" s="1"/>
  <c r="E103" i="52" s="1"/>
  <c r="F51" i="52"/>
  <c r="F67" i="52" s="1"/>
  <c r="F77" i="52" s="1"/>
  <c r="F42" i="52"/>
  <c r="F60" i="52"/>
  <c r="F31" i="52"/>
  <c r="F43" i="52" s="1"/>
  <c r="G77" i="52"/>
  <c r="F38" i="52"/>
  <c r="G87" i="52"/>
  <c r="G89" i="52" s="1"/>
  <c r="F14" i="52"/>
  <c r="F18" i="52" s="1"/>
  <c r="F21" i="52" s="1"/>
  <c r="C111" i="52" l="1"/>
  <c r="F87" i="52"/>
  <c r="F88" i="52"/>
  <c r="F89" i="52" l="1"/>
  <c r="P120" i="50" l="1"/>
  <c r="O120" i="50"/>
  <c r="L120" i="50"/>
  <c r="K120" i="50"/>
  <c r="H120" i="50"/>
  <c r="G120" i="50"/>
  <c r="R118" i="50"/>
  <c r="R120" i="50" s="1"/>
  <c r="Q118" i="50"/>
  <c r="Q120" i="50" s="1"/>
  <c r="P118" i="50"/>
  <c r="O118" i="50"/>
  <c r="N118" i="50"/>
  <c r="N120" i="50" s="1"/>
  <c r="M118" i="50"/>
  <c r="M120" i="50" s="1"/>
  <c r="L118" i="50"/>
  <c r="K118" i="50"/>
  <c r="J118" i="50"/>
  <c r="J120" i="50" s="1"/>
  <c r="I118" i="50"/>
  <c r="I120" i="50" s="1"/>
  <c r="H118" i="50"/>
  <c r="G118" i="50"/>
  <c r="E118" i="50"/>
  <c r="E120" i="50" s="1"/>
  <c r="F117" i="50"/>
  <c r="F116" i="50"/>
  <c r="F114" i="50"/>
  <c r="F113" i="50"/>
  <c r="F112" i="50"/>
  <c r="F111" i="50"/>
  <c r="R109" i="50"/>
  <c r="Q109" i="50"/>
  <c r="P109" i="50"/>
  <c r="O109" i="50"/>
  <c r="N109" i="50"/>
  <c r="M109" i="50"/>
  <c r="L109" i="50"/>
  <c r="K109" i="50"/>
  <c r="J109" i="50"/>
  <c r="I109" i="50"/>
  <c r="H109" i="50"/>
  <c r="G109" i="50"/>
  <c r="F109" i="50"/>
  <c r="F118" i="50" s="1"/>
  <c r="F120" i="50" s="1"/>
  <c r="E109" i="50"/>
  <c r="F106" i="50"/>
  <c r="F105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R88" i="50"/>
  <c r="Q88" i="50"/>
  <c r="P88" i="50"/>
  <c r="O88" i="50"/>
  <c r="N88" i="50"/>
  <c r="M88" i="50"/>
  <c r="L88" i="50"/>
  <c r="K88" i="50"/>
  <c r="J88" i="50"/>
  <c r="I88" i="50"/>
  <c r="H88" i="50"/>
  <c r="G88" i="50"/>
  <c r="F88" i="50"/>
  <c r="E88" i="50"/>
  <c r="R87" i="50"/>
  <c r="Q87" i="50"/>
  <c r="P87" i="50"/>
  <c r="O87" i="50"/>
  <c r="N87" i="50"/>
  <c r="M87" i="50"/>
  <c r="L87" i="50"/>
  <c r="K87" i="50"/>
  <c r="J87" i="50"/>
  <c r="I87" i="50"/>
  <c r="H87" i="50"/>
  <c r="G87" i="50"/>
  <c r="F87" i="50"/>
  <c r="E87" i="50"/>
  <c r="R86" i="50"/>
  <c r="Q86" i="50"/>
  <c r="P86" i="50"/>
  <c r="O86" i="50"/>
  <c r="N86" i="50"/>
  <c r="M86" i="50"/>
  <c r="L86" i="50"/>
  <c r="K86" i="50"/>
  <c r="J86" i="50"/>
  <c r="H86" i="50"/>
  <c r="G86" i="50"/>
  <c r="E86" i="50"/>
  <c r="R48" i="50"/>
  <c r="Q48" i="50"/>
  <c r="P48" i="50"/>
  <c r="O48" i="50"/>
  <c r="N48" i="50"/>
  <c r="M48" i="50"/>
  <c r="L48" i="50"/>
  <c r="K48" i="50"/>
  <c r="J48" i="50"/>
  <c r="I48" i="50"/>
  <c r="H48" i="50"/>
  <c r="G48" i="50"/>
  <c r="E48" i="50"/>
  <c r="R46" i="50"/>
  <c r="Q46" i="50"/>
  <c r="P46" i="50"/>
  <c r="O46" i="50"/>
  <c r="N46" i="50"/>
  <c r="M46" i="50"/>
  <c r="L46" i="50"/>
  <c r="K46" i="50"/>
  <c r="J46" i="50"/>
  <c r="I46" i="50"/>
  <c r="I86" i="50" s="1"/>
  <c r="H46" i="50"/>
  <c r="G46" i="50"/>
  <c r="F46" i="50"/>
  <c r="E46" i="50"/>
  <c r="R44" i="50"/>
  <c r="Q44" i="50"/>
  <c r="P44" i="50"/>
  <c r="O44" i="50"/>
  <c r="N44" i="50"/>
  <c r="M44" i="50"/>
  <c r="L44" i="50"/>
  <c r="K44" i="50"/>
  <c r="J44" i="50"/>
  <c r="I44" i="50"/>
  <c r="H44" i="50"/>
  <c r="G44" i="50"/>
  <c r="F44" i="50"/>
  <c r="E44" i="50"/>
  <c r="R42" i="50"/>
  <c r="Q42" i="50"/>
  <c r="N42" i="50"/>
  <c r="M42" i="50"/>
  <c r="J42" i="50"/>
  <c r="E42" i="50"/>
  <c r="R40" i="50"/>
  <c r="Q40" i="50"/>
  <c r="P40" i="50"/>
  <c r="P42" i="50" s="1"/>
  <c r="O40" i="50"/>
  <c r="O42" i="50" s="1"/>
  <c r="N40" i="50"/>
  <c r="M40" i="50"/>
  <c r="L40" i="50"/>
  <c r="L42" i="50" s="1"/>
  <c r="K40" i="50"/>
  <c r="K42" i="50" s="1"/>
  <c r="J40" i="50"/>
  <c r="I40" i="50"/>
  <c r="H40" i="50"/>
  <c r="H42" i="50" s="1"/>
  <c r="G40" i="50"/>
  <c r="G42" i="50" s="1"/>
  <c r="E40" i="50"/>
  <c r="R38" i="50"/>
  <c r="Q38" i="50"/>
  <c r="P38" i="50"/>
  <c r="O38" i="50"/>
  <c r="N38" i="50"/>
  <c r="M38" i="50"/>
  <c r="L38" i="50"/>
  <c r="K38" i="50"/>
  <c r="J38" i="50"/>
  <c r="I38" i="50"/>
  <c r="H38" i="50"/>
  <c r="G38" i="50"/>
  <c r="F38" i="50"/>
  <c r="E38" i="50"/>
  <c r="F37" i="50"/>
  <c r="F36" i="50"/>
  <c r="R33" i="50"/>
  <c r="Q33" i="50"/>
  <c r="P33" i="50"/>
  <c r="O33" i="50"/>
  <c r="N33" i="50"/>
  <c r="M33" i="50"/>
  <c r="L33" i="50"/>
  <c r="K33" i="50"/>
  <c r="J33" i="50"/>
  <c r="I33" i="50"/>
  <c r="H33" i="50"/>
  <c r="G33" i="50"/>
  <c r="F33" i="50"/>
  <c r="E33" i="50"/>
  <c r="F32" i="50"/>
  <c r="F31" i="50"/>
  <c r="R28" i="50"/>
  <c r="Q28" i="50"/>
  <c r="P28" i="50"/>
  <c r="O28" i="50"/>
  <c r="N28" i="50"/>
  <c r="M28" i="50"/>
  <c r="L28" i="50"/>
  <c r="K28" i="50"/>
  <c r="J28" i="50"/>
  <c r="I28" i="50"/>
  <c r="H28" i="50"/>
  <c r="G28" i="50"/>
  <c r="F28" i="50"/>
  <c r="F40" i="50" s="1"/>
  <c r="E28" i="50"/>
  <c r="F27" i="50"/>
  <c r="F26" i="50"/>
  <c r="R23" i="50"/>
  <c r="Q23" i="50"/>
  <c r="P23" i="50"/>
  <c r="O23" i="50"/>
  <c r="N23" i="50"/>
  <c r="M23" i="50"/>
  <c r="L23" i="50"/>
  <c r="K23" i="50"/>
  <c r="J23" i="50"/>
  <c r="I23" i="50"/>
  <c r="I42" i="50" s="1"/>
  <c r="H23" i="50"/>
  <c r="G23" i="50"/>
  <c r="E23" i="50"/>
  <c r="F22" i="50"/>
  <c r="F21" i="50"/>
  <c r="F20" i="50"/>
  <c r="F19" i="50"/>
  <c r="F18" i="50"/>
  <c r="F17" i="50"/>
  <c r="F16" i="50"/>
  <c r="F15" i="50"/>
  <c r="I14" i="50"/>
  <c r="F14" i="50"/>
  <c r="F13" i="50"/>
  <c r="I12" i="50"/>
  <c r="F12" i="50"/>
  <c r="I11" i="50"/>
  <c r="F11" i="50"/>
  <c r="F23" i="50" s="1"/>
  <c r="I10" i="50"/>
  <c r="F10" i="50"/>
  <c r="F48" i="50" s="1"/>
  <c r="S82" i="49"/>
  <c r="R82" i="49"/>
  <c r="Q82" i="49"/>
  <c r="P82" i="49"/>
  <c r="O82" i="49"/>
  <c r="N82" i="49"/>
  <c r="M82" i="49"/>
  <c r="L82" i="49"/>
  <c r="K82" i="49"/>
  <c r="J82" i="49"/>
  <c r="I82" i="49"/>
  <c r="H82" i="49"/>
  <c r="G82" i="49"/>
  <c r="F82" i="49"/>
  <c r="E82" i="49"/>
  <c r="S80" i="49"/>
  <c r="R80" i="49"/>
  <c r="Q80" i="49"/>
  <c r="P80" i="49"/>
  <c r="O80" i="49"/>
  <c r="N80" i="49"/>
  <c r="M80" i="49"/>
  <c r="L80" i="49"/>
  <c r="K80" i="49"/>
  <c r="J80" i="49"/>
  <c r="I80" i="49"/>
  <c r="H80" i="49"/>
  <c r="G80" i="49"/>
  <c r="E80" i="49"/>
  <c r="S78" i="49"/>
  <c r="R78" i="49"/>
  <c r="Q78" i="49"/>
  <c r="P78" i="49"/>
  <c r="O78" i="49"/>
  <c r="N78" i="49"/>
  <c r="M78" i="49"/>
  <c r="L78" i="49"/>
  <c r="K78" i="49"/>
  <c r="J78" i="49"/>
  <c r="I78" i="49"/>
  <c r="H78" i="49"/>
  <c r="G78" i="49"/>
  <c r="F78" i="49"/>
  <c r="E78" i="49"/>
  <c r="S76" i="49"/>
  <c r="R76" i="49"/>
  <c r="Q76" i="49"/>
  <c r="P76" i="49"/>
  <c r="O76" i="49"/>
  <c r="N76" i="49"/>
  <c r="M76" i="49"/>
  <c r="L76" i="49"/>
  <c r="K76" i="49"/>
  <c r="J76" i="49"/>
  <c r="I76" i="49"/>
  <c r="H76" i="49"/>
  <c r="G76" i="49"/>
  <c r="F76" i="49"/>
  <c r="E76" i="49"/>
  <c r="F74" i="49"/>
  <c r="F73" i="49"/>
  <c r="F72" i="49"/>
  <c r="F71" i="49"/>
  <c r="F70" i="49"/>
  <c r="F69" i="49"/>
  <c r="F68" i="49"/>
  <c r="F67" i="49"/>
  <c r="F66" i="49"/>
  <c r="F65" i="49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I51" i="49"/>
  <c r="F51" i="49"/>
  <c r="F50" i="49"/>
  <c r="F49" i="49"/>
  <c r="F48" i="49"/>
  <c r="F47" i="49"/>
  <c r="F46" i="49"/>
  <c r="F45" i="49"/>
  <c r="I44" i="49"/>
  <c r="F44" i="49"/>
  <c r="F43" i="49"/>
  <c r="F42" i="49"/>
  <c r="F41" i="49"/>
  <c r="F40" i="49"/>
  <c r="F39" i="49"/>
  <c r="F38" i="49"/>
  <c r="F37" i="49"/>
  <c r="F36" i="49"/>
  <c r="I35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I13" i="49"/>
  <c r="F13" i="49"/>
  <c r="F80" i="49" s="1"/>
  <c r="F12" i="49"/>
  <c r="F11" i="49"/>
  <c r="F10" i="49"/>
  <c r="F9" i="49"/>
  <c r="F8" i="49"/>
  <c r="F7" i="49"/>
  <c r="F86" i="50" l="1"/>
  <c r="F42" i="50"/>
  <c r="J17" i="48" l="1"/>
  <c r="J16" i="48"/>
  <c r="I15" i="48"/>
  <c r="I18" i="48" s="1"/>
  <c r="H15" i="48"/>
  <c r="H18" i="48" s="1"/>
  <c r="G15" i="48"/>
  <c r="G18" i="48" s="1"/>
  <c r="F15" i="48"/>
  <c r="F18" i="48" s="1"/>
  <c r="E15" i="48"/>
  <c r="E18" i="48" s="1"/>
  <c r="D15" i="48"/>
  <c r="D18" i="48" s="1"/>
  <c r="C15" i="48"/>
  <c r="C18" i="48" s="1"/>
  <c r="B15" i="48"/>
  <c r="B18" i="48" s="1"/>
  <c r="J12" i="48"/>
  <c r="J11" i="48"/>
  <c r="J10" i="48"/>
  <c r="J9" i="48"/>
  <c r="J8" i="48"/>
  <c r="I7" i="48"/>
  <c r="I13" i="48" s="1"/>
  <c r="I14" i="48" s="1"/>
  <c r="H7" i="48"/>
  <c r="H13" i="48" s="1"/>
  <c r="H14" i="48" s="1"/>
  <c r="G7" i="48"/>
  <c r="G13" i="48" s="1"/>
  <c r="G14" i="48" s="1"/>
  <c r="G19" i="48" s="1"/>
  <c r="F7" i="48"/>
  <c r="F13" i="48" s="1"/>
  <c r="F14" i="48" s="1"/>
  <c r="F19" i="48" s="1"/>
  <c r="E7" i="48"/>
  <c r="E13" i="48" s="1"/>
  <c r="E14" i="48" s="1"/>
  <c r="D7" i="48"/>
  <c r="D13" i="48" s="1"/>
  <c r="D14" i="48" s="1"/>
  <c r="C7" i="48"/>
  <c r="C13" i="48" s="1"/>
  <c r="C14" i="48" s="1"/>
  <c r="C19" i="48" s="1"/>
  <c r="B7" i="48"/>
  <c r="B13" i="48" s="1"/>
  <c r="B14" i="48" s="1"/>
  <c r="B19" i="48" s="1"/>
  <c r="J6" i="48"/>
  <c r="J5" i="48"/>
  <c r="D12" i="16"/>
  <c r="H19" i="48" l="1"/>
  <c r="E19" i="48"/>
  <c r="I19" i="48"/>
  <c r="D19" i="48"/>
  <c r="J15" i="48"/>
  <c r="J14" i="48"/>
  <c r="J18" i="48"/>
  <c r="J19" i="48" s="1"/>
  <c r="J7" i="48"/>
  <c r="J13" i="48"/>
  <c r="B54" i="2" l="1"/>
  <c r="F8" i="43" l="1"/>
  <c r="F21" i="43"/>
  <c r="F63" i="43"/>
  <c r="F73" i="43"/>
  <c r="F76" i="43"/>
  <c r="F79" i="43"/>
  <c r="F6" i="43" l="1"/>
  <c r="D18" i="4" s="1"/>
  <c r="F61" i="43"/>
  <c r="F90" i="43" l="1"/>
  <c r="E12" i="44" l="1"/>
  <c r="E8" i="44"/>
  <c r="E52" i="44"/>
  <c r="E56" i="44"/>
  <c r="E8" i="43"/>
  <c r="E21" i="43"/>
  <c r="E63" i="43"/>
  <c r="E73" i="43"/>
  <c r="E76" i="43"/>
  <c r="E79" i="43"/>
  <c r="E61" i="43" l="1"/>
  <c r="E6" i="43"/>
  <c r="E90" i="43" s="1"/>
  <c r="E6" i="44"/>
  <c r="D19" i="4" s="1"/>
  <c r="D79" i="43"/>
  <c r="D63" i="43"/>
  <c r="D21" i="43"/>
  <c r="D8" i="43"/>
  <c r="E67" i="44" l="1"/>
  <c r="D30" i="4"/>
  <c r="D23" i="4"/>
  <c r="D20" i="4" s="1"/>
  <c r="E39" i="3"/>
  <c r="C42" i="3"/>
  <c r="D42" i="3"/>
  <c r="B42" i="3"/>
  <c r="C15" i="3"/>
  <c r="D15" i="3"/>
  <c r="C12" i="3"/>
  <c r="D12" i="3"/>
  <c r="C9" i="3"/>
  <c r="D9" i="3"/>
  <c r="C30" i="3"/>
  <c r="D30" i="3"/>
  <c r="B30" i="3"/>
  <c r="C22" i="3"/>
  <c r="D22" i="3"/>
  <c r="B22" i="3"/>
  <c r="B15" i="3"/>
  <c r="B7" i="3"/>
  <c r="C67" i="11"/>
  <c r="C59" i="11"/>
  <c r="C12" i="11"/>
  <c r="C7" i="11"/>
  <c r="C44" i="1" l="1"/>
  <c r="B32" i="2"/>
  <c r="D56" i="44"/>
  <c r="D52" i="44"/>
  <c r="D12" i="44"/>
  <c r="D8" i="44"/>
  <c r="D76" i="43"/>
  <c r="D73" i="43"/>
  <c r="D61" i="43"/>
  <c r="D6" i="43" l="1"/>
  <c r="D6" i="44"/>
  <c r="D67" i="44" l="1"/>
  <c r="D90" i="43"/>
  <c r="C79" i="43"/>
  <c r="B79" i="43"/>
  <c r="C76" i="43"/>
  <c r="B76" i="43"/>
  <c r="C73" i="43"/>
  <c r="B73" i="43"/>
  <c r="C63" i="43"/>
  <c r="B63" i="43"/>
  <c r="C21" i="43"/>
  <c r="B21" i="43"/>
  <c r="C8" i="43"/>
  <c r="B8" i="43"/>
  <c r="C56" i="44"/>
  <c r="B56" i="44"/>
  <c r="C52" i="44"/>
  <c r="B52" i="44"/>
  <c r="C12" i="44"/>
  <c r="C6" i="44" s="1"/>
  <c r="B12" i="44"/>
  <c r="C8" i="44"/>
  <c r="B8" i="44"/>
  <c r="B6" i="43" l="1"/>
  <c r="C61" i="43"/>
  <c r="C6" i="43"/>
  <c r="C90" i="43" s="1"/>
  <c r="C67" i="44"/>
  <c r="B6" i="44"/>
  <c r="B67" i="44" s="1"/>
  <c r="B61" i="43"/>
  <c r="B22" i="20"/>
  <c r="B12" i="20"/>
  <c r="G8" i="4"/>
  <c r="B90" i="43" l="1"/>
  <c r="D14" i="4"/>
  <c r="E29" i="45"/>
  <c r="E28" i="45"/>
  <c r="E26" i="45"/>
  <c r="E25" i="45"/>
  <c r="E23" i="45"/>
  <c r="E22" i="45"/>
  <c r="E20" i="45"/>
  <c r="E19" i="45"/>
  <c r="E17" i="45"/>
  <c r="E16" i="45"/>
  <c r="E14" i="45"/>
  <c r="E13" i="45"/>
  <c r="E11" i="45"/>
  <c r="E10" i="45"/>
  <c r="D9" i="45"/>
  <c r="D12" i="45" s="1"/>
  <c r="D15" i="45" s="1"/>
  <c r="D18" i="45" s="1"/>
  <c r="C9" i="45"/>
  <c r="C12" i="45" s="1"/>
  <c r="E8" i="45"/>
  <c r="E7" i="45"/>
  <c r="E6" i="45"/>
  <c r="G25" i="4"/>
  <c r="F35" i="1" s="1"/>
  <c r="D52" i="2" l="1"/>
  <c r="E9" i="45"/>
  <c r="E18" i="45"/>
  <c r="D21" i="45"/>
  <c r="E12" i="45"/>
  <c r="C15" i="45"/>
  <c r="E15" i="45" s="1"/>
  <c r="E42" i="3"/>
  <c r="E41" i="3"/>
  <c r="B30" i="2" s="1"/>
  <c r="E6" i="3"/>
  <c r="E8" i="3"/>
  <c r="E10" i="3"/>
  <c r="C11" i="1" s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4" i="3"/>
  <c r="E36" i="3"/>
  <c r="C37" i="1" s="1"/>
  <c r="E37" i="3"/>
  <c r="B12" i="3"/>
  <c r="B11" i="3" s="1"/>
  <c r="C30" i="1" l="1"/>
  <c r="B44" i="2"/>
  <c r="E12" i="3"/>
  <c r="B48" i="2"/>
  <c r="C38" i="1"/>
  <c r="B45" i="2"/>
  <c r="C31" i="1"/>
  <c r="E21" i="45"/>
  <c r="D24" i="45"/>
  <c r="B43" i="2"/>
  <c r="E24" i="45" l="1"/>
  <c r="D27" i="45"/>
  <c r="E27" i="45" s="1"/>
  <c r="B19" i="20" l="1"/>
  <c r="B17" i="20" s="1"/>
  <c r="B9" i="20"/>
  <c r="B6" i="20"/>
  <c r="C77" i="12"/>
  <c r="C76" i="12" s="1"/>
  <c r="B77" i="12"/>
  <c r="B76" i="12" s="1"/>
  <c r="C73" i="12"/>
  <c r="C72" i="12" s="1"/>
  <c r="B73" i="12"/>
  <c r="B72" i="12" s="1"/>
  <c r="C69" i="12"/>
  <c r="C68" i="12" s="1"/>
  <c r="B69" i="12"/>
  <c r="B68" i="12" s="1"/>
  <c r="C65" i="12"/>
  <c r="C82" i="12" s="1"/>
  <c r="B65" i="12"/>
  <c r="B64" i="12" s="1"/>
  <c r="B82" i="12" s="1"/>
  <c r="C52" i="12"/>
  <c r="B52" i="12"/>
  <c r="C49" i="12"/>
  <c r="B49" i="12"/>
  <c r="C33" i="12"/>
  <c r="B33" i="12"/>
  <c r="B47" i="12" s="1"/>
  <c r="C26" i="12"/>
  <c r="C31" i="12" s="1"/>
  <c r="B26" i="12"/>
  <c r="B31" i="12" s="1"/>
  <c r="C7" i="12"/>
  <c r="C24" i="12" s="1"/>
  <c r="B7" i="12"/>
  <c r="B24" i="12" s="1"/>
  <c r="C87" i="11"/>
  <c r="C90" i="11" s="1"/>
  <c r="C76" i="11"/>
  <c r="C78" i="11" s="1"/>
  <c r="C63" i="11"/>
  <c r="C57" i="11"/>
  <c r="B17" i="10"/>
  <c r="B11" i="10"/>
  <c r="B19" i="10" s="1"/>
  <c r="B4" i="20" l="1"/>
  <c r="B29" i="20" s="1"/>
  <c r="B80" i="12"/>
  <c r="C65" i="11"/>
  <c r="C80" i="11" s="1"/>
  <c r="D13" i="4"/>
  <c r="B56" i="12"/>
  <c r="B58" i="12" s="1"/>
  <c r="C56" i="12"/>
  <c r="C58" i="12" s="1"/>
  <c r="C80" i="12" s="1"/>
  <c r="C84" i="12" s="1"/>
  <c r="C64" i="12"/>
  <c r="B84" i="12"/>
  <c r="D10" i="4" l="1"/>
  <c r="D26" i="4" s="1"/>
  <c r="C10" i="1"/>
  <c r="C36" i="1"/>
  <c r="C29" i="1"/>
  <c r="G11" i="4"/>
  <c r="D11" i="2" l="1"/>
  <c r="F17" i="1"/>
  <c r="B35" i="3"/>
  <c r="B9" i="3"/>
  <c r="E9" i="3" l="1"/>
  <c r="G28" i="4" l="1"/>
  <c r="B42" i="2"/>
  <c r="B41" i="2"/>
  <c r="F42" i="1" l="1"/>
  <c r="D32" i="2"/>
  <c r="C9" i="1" l="1"/>
  <c r="E40" i="3"/>
  <c r="B33" i="2" s="1"/>
  <c r="C27" i="1" l="1"/>
  <c r="B141" i="11"/>
  <c r="B142" i="11"/>
  <c r="B143" i="11"/>
  <c r="B144" i="11"/>
  <c r="B145" i="11"/>
  <c r="B146" i="11"/>
  <c r="B147" i="11"/>
  <c r="B148" i="11"/>
  <c r="B149" i="11"/>
  <c r="B153" i="11"/>
  <c r="B156" i="11"/>
  <c r="B157" i="11"/>
  <c r="B8" i="13"/>
  <c r="B13" i="13"/>
  <c r="B28" i="13"/>
  <c r="B40" i="13"/>
  <c r="D8" i="16"/>
  <c r="B14" i="16"/>
  <c r="B25" i="2"/>
  <c r="B49" i="2"/>
  <c r="B5" i="2"/>
  <c r="C7" i="3"/>
  <c r="D7" i="3"/>
  <c r="B7" i="2"/>
  <c r="C11" i="3"/>
  <c r="D11" i="3"/>
  <c r="B14" i="2"/>
  <c r="C16" i="1"/>
  <c r="C18" i="1"/>
  <c r="C21" i="1"/>
  <c r="C22" i="1"/>
  <c r="C23" i="1"/>
  <c r="B21" i="2"/>
  <c r="B22" i="2"/>
  <c r="C25" i="1"/>
  <c r="B24" i="2"/>
  <c r="B33" i="3"/>
  <c r="C33" i="1"/>
  <c r="C32" i="1" s="1"/>
  <c r="C35" i="3"/>
  <c r="D35" i="3"/>
  <c r="B47" i="2"/>
  <c r="B57" i="2"/>
  <c r="B59" i="2" s="1"/>
  <c r="C45" i="1"/>
  <c r="C47" i="1"/>
  <c r="G6" i="4"/>
  <c r="D5" i="2" s="1"/>
  <c r="F13" i="1"/>
  <c r="G9" i="4"/>
  <c r="F15" i="1" s="1"/>
  <c r="E10" i="4"/>
  <c r="F10" i="4"/>
  <c r="G12" i="4"/>
  <c r="D12" i="2" s="1"/>
  <c r="G13" i="4"/>
  <c r="D13" i="2" s="1"/>
  <c r="G15" i="4"/>
  <c r="D15" i="2" s="1"/>
  <c r="G16" i="4"/>
  <c r="F22" i="1" s="1"/>
  <c r="G18" i="4"/>
  <c r="F26" i="1" s="1"/>
  <c r="G19" i="4"/>
  <c r="D45" i="2" s="1"/>
  <c r="G21" i="4"/>
  <c r="F31" i="1" s="1"/>
  <c r="G22" i="4"/>
  <c r="F32" i="1" s="1"/>
  <c r="E23" i="4"/>
  <c r="E20" i="4" s="1"/>
  <c r="F23" i="4"/>
  <c r="F20" i="4" s="1"/>
  <c r="G24" i="4"/>
  <c r="F34" i="1" s="1"/>
  <c r="G27" i="4"/>
  <c r="D54" i="2" s="1"/>
  <c r="D59" i="2" s="1"/>
  <c r="G29" i="4"/>
  <c r="D30" i="2" s="1"/>
  <c r="D33" i="2" s="1"/>
  <c r="E30" i="4"/>
  <c r="F30" i="4"/>
  <c r="B19" i="2"/>
  <c r="B28" i="2"/>
  <c r="D14" i="16" l="1"/>
  <c r="E35" i="3"/>
  <c r="E33" i="3"/>
  <c r="B27" i="2" s="1"/>
  <c r="B38" i="3"/>
  <c r="G10" i="4"/>
  <c r="D38" i="3"/>
  <c r="D43" i="3" s="1"/>
  <c r="E7" i="3"/>
  <c r="E11" i="3"/>
  <c r="C38" i="3"/>
  <c r="F47" i="1"/>
  <c r="G30" i="4"/>
  <c r="F49" i="1" s="1"/>
  <c r="B10" i="2"/>
  <c r="B136" i="11"/>
  <c r="G17" i="4"/>
  <c r="F23" i="1" s="1"/>
  <c r="F19" i="1"/>
  <c r="F26" i="4"/>
  <c r="F31" i="4" s="1"/>
  <c r="C49" i="1"/>
  <c r="B12" i="2"/>
  <c r="B6" i="2"/>
  <c r="G23" i="4"/>
  <c r="D50" i="2" s="1"/>
  <c r="D9" i="2"/>
  <c r="F28" i="1"/>
  <c r="D16" i="2"/>
  <c r="D48" i="2"/>
  <c r="F18" i="1"/>
  <c r="D49" i="2"/>
  <c r="D8" i="2"/>
  <c r="B14" i="13"/>
  <c r="B32" i="13" s="1"/>
  <c r="C43" i="3"/>
  <c r="B15" i="2"/>
  <c r="D43" i="2"/>
  <c r="E26" i="4"/>
  <c r="E31" i="4" s="1"/>
  <c r="G7" i="4"/>
  <c r="B158" i="11"/>
  <c r="B128" i="11"/>
  <c r="F6" i="1"/>
  <c r="G14" i="4"/>
  <c r="F20" i="1" s="1"/>
  <c r="F41" i="1"/>
  <c r="B23" i="2"/>
  <c r="C26" i="1"/>
  <c r="C24" i="1"/>
  <c r="C8" i="1"/>
  <c r="B150" i="11"/>
  <c r="B18" i="2"/>
  <c r="F21" i="1"/>
  <c r="B20" i="2"/>
  <c r="D51" i="2"/>
  <c r="C6" i="1"/>
  <c r="E38" i="3" l="1"/>
  <c r="B9" i="2"/>
  <c r="B17" i="2"/>
  <c r="F16" i="1"/>
  <c r="C14" i="1"/>
  <c r="C20" i="1"/>
  <c r="B135" i="11"/>
  <c r="B134" i="11"/>
  <c r="B137" i="11"/>
  <c r="G20" i="4"/>
  <c r="F30" i="1" s="1"/>
  <c r="D17" i="2"/>
  <c r="D14" i="2" s="1"/>
  <c r="D10" i="2" s="1"/>
  <c r="B46" i="2"/>
  <c r="C15" i="1"/>
  <c r="F33" i="1"/>
  <c r="D47" i="2"/>
  <c r="D53" i="2" s="1"/>
  <c r="D60" i="2" s="1"/>
  <c r="F9" i="1"/>
  <c r="D6" i="2"/>
  <c r="B123" i="11"/>
  <c r="B126" i="11"/>
  <c r="B127" i="11"/>
  <c r="B124" i="11"/>
  <c r="B122" i="11"/>
  <c r="B129" i="11"/>
  <c r="B130" i="11"/>
  <c r="B125" i="11"/>
  <c r="D29" i="2" l="1"/>
  <c r="D34" i="2" s="1"/>
  <c r="D62" i="2" s="1"/>
  <c r="C13" i="1"/>
  <c r="C39" i="1" s="1"/>
  <c r="B43" i="3"/>
  <c r="E43" i="3" s="1"/>
  <c r="C51" i="1" s="1"/>
  <c r="B53" i="2"/>
  <c r="B138" i="11"/>
  <c r="F39" i="1"/>
  <c r="B29" i="2"/>
  <c r="B34" i="2" s="1"/>
  <c r="B131" i="11"/>
  <c r="B60" i="2" l="1"/>
  <c r="G26" i="4"/>
  <c r="G31" i="4" s="1"/>
  <c r="F51" i="1" s="1"/>
  <c r="D31" i="4"/>
  <c r="C41" i="1"/>
  <c r="B62" i="2" l="1"/>
</calcChain>
</file>

<file path=xl/sharedStrings.xml><?xml version="1.0" encoding="utf-8"?>
<sst xmlns="http://schemas.openxmlformats.org/spreadsheetml/2006/main" count="1556" uniqueCount="897">
  <si>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</si>
  <si>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</si>
  <si>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</si>
  <si>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</si>
  <si>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</si>
  <si>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</si>
  <si>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</si>
  <si>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</si>
  <si>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</si>
  <si>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</si>
  <si>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</si>
  <si>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</si>
  <si>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</si>
  <si>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Termékek és szolgáltatások</t>
  </si>
  <si>
    <t>Ellátottak pénzbeli juttatásai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</si>
  <si>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</si>
  <si>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</si>
  <si>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</si>
  <si>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</si>
  <si>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</si>
  <si>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</si>
  <si>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</si>
  <si>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</si>
  <si>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</si>
  <si>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</si>
  <si>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>Közvetített szolgáltatások ellenértéke</t>
  </si>
  <si>
    <t xml:space="preserve"> - Működési céltartalék</t>
  </si>
  <si>
    <t>Tulajdonosi bevételek</t>
  </si>
  <si>
    <t>Ellátási díjak</t>
  </si>
  <si>
    <t>ÁFA bevétel</t>
  </si>
  <si>
    <t>Beruházási kiadások</t>
  </si>
  <si>
    <t>Kamatbevétel</t>
  </si>
  <si>
    <t>Felújítási kiadások</t>
  </si>
  <si>
    <t>Felhalmozási bevételek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</si>
  <si>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</si>
  <si>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</si>
  <si>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</si>
  <si>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</si>
  <si>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 - Felhalmozási tartalék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</si>
  <si>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</si>
  <si>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</si>
  <si>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</si>
  <si>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</si>
  <si>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</si>
  <si>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</si>
  <si>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</si>
  <si>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</si>
  <si>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</si>
  <si>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</si>
  <si>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</si>
  <si>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</si>
  <si>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</si>
  <si>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</si>
  <si>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</si>
  <si>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</si>
  <si>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Áru- és készletértékesítés (a döntést követő 3 hónap utáni föld- és ingatlan értékesítés)</t>
  </si>
  <si>
    <t>Felhalmozási kiadásokra átcsoportosított (-)</t>
  </si>
  <si>
    <t>Költségvetési bevételek összesen:</t>
  </si>
  <si>
    <t>Költségvetési kiadások összesen:</t>
  </si>
  <si>
    <t>Irányítószervi támogatás folyósítása</t>
  </si>
  <si>
    <t>Irányítószervi támogatás</t>
  </si>
  <si>
    <t>Finanszírozási bevételek</t>
  </si>
  <si>
    <t>Finanszírozási kiadások</t>
  </si>
  <si>
    <t>Mindösszesen:</t>
  </si>
  <si>
    <t>Beruházás</t>
  </si>
  <si>
    <t>Felújítás</t>
  </si>
  <si>
    <t>Egyéb felhalmozási kiadás</t>
  </si>
  <si>
    <t>Hiány finanszírozása belső forrásból:</t>
  </si>
  <si>
    <t>Hiány finanszírozása külső forrásból:</t>
  </si>
  <si>
    <t>Mindösszesen bevételek:</t>
  </si>
  <si>
    <t>Mindösszesen kiadások:</t>
  </si>
  <si>
    <t>Önkormányzat</t>
  </si>
  <si>
    <t>Tatai Közös Önkormányzati Hivatal</t>
  </si>
  <si>
    <t>Intézmények Gazdasági Hivatala és a hozzá tartozó Intézményei</t>
  </si>
  <si>
    <t>Összesen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</si>
  <si>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</si>
  <si>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</si>
  <si>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</si>
  <si>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</si>
  <si>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</si>
  <si>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</si>
  <si>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</si>
  <si>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</si>
  <si>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</si>
  <si>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</si>
  <si>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</si>
  <si>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</si>
  <si>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Felhalmozási célú átvett pénzeszközök (államháztartáson kívülről)</t>
  </si>
  <si>
    <t>KÖLTSÉGVETÉSI BEVÉTELEK ÖSSZESEN</t>
  </si>
  <si>
    <t>Irányító szervi támogatás</t>
  </si>
  <si>
    <t>FINANSZÍROZÁSI BEVÉTELEK ÖSSZESEN</t>
  </si>
  <si>
    <t>Kiadások</t>
  </si>
  <si>
    <t>Munkaadót terhelő járulékok és szociális hozzájárulási adó</t>
  </si>
  <si>
    <t>Beruházás (ÁFA-val )</t>
  </si>
  <si>
    <t>Felújítás (ÁFA-val )</t>
  </si>
  <si>
    <t xml:space="preserve">Felhalmozási tartalékok </t>
  </si>
  <si>
    <t>KÖLTSÉGVETÉSI KIADÁSOK ÖSSZESEN</t>
  </si>
  <si>
    <t>FINANSZÍROZÁSI KIADÁSOK ÖSSZESEN</t>
  </si>
  <si>
    <t>Bevétel</t>
  </si>
  <si>
    <t>Kiadás</t>
  </si>
  <si>
    <t>Működési kiadások</t>
  </si>
  <si>
    <t>Felhalmozási kiadások</t>
  </si>
  <si>
    <t>Dologi</t>
  </si>
  <si>
    <t>Ellátottak pénzbeli juttatása</t>
  </si>
  <si>
    <t>Hitel- és kölcsön törlesztés</t>
  </si>
  <si>
    <t>Költségvetési szerveknek folyósított támogatás</t>
  </si>
  <si>
    <t>Kötelező</t>
  </si>
  <si>
    <t>Nem kötelező</t>
  </si>
  <si>
    <t>Támogatási célú finanszírozási műveletek</t>
  </si>
  <si>
    <t>Közterület rendjének fenntartása</t>
  </si>
  <si>
    <t>Egyéb szociális pénzbeli és természetbeni ellátások, támogatások</t>
  </si>
  <si>
    <t>Kötelező összesen:</t>
  </si>
  <si>
    <t>Nem kötelező összesen:</t>
  </si>
  <si>
    <t>M.adókat terh. jár. és szochó</t>
  </si>
  <si>
    <t>Tata</t>
  </si>
  <si>
    <t>011130</t>
  </si>
  <si>
    <t>Önkormányzatok és önkormányzati hivatalok jogalkotás és általános igazgatási tevékenysége</t>
  </si>
  <si>
    <t>011220</t>
  </si>
  <si>
    <t>Adó-, vám és jövedéki igazgatás</t>
  </si>
  <si>
    <t>016030</t>
  </si>
  <si>
    <t>Állampolgársági ügyek - Anyakönyv</t>
  </si>
  <si>
    <t>018030</t>
  </si>
  <si>
    <t>031030</t>
  </si>
  <si>
    <t>044310</t>
  </si>
  <si>
    <t>Építés hatósági ügyek</t>
  </si>
  <si>
    <t>061030</t>
  </si>
  <si>
    <t>Lakáshoz jutást segítő támogatások</t>
  </si>
  <si>
    <t>066020</t>
  </si>
  <si>
    <t>Város- községgazdálkodási szolgáltatások</t>
  </si>
  <si>
    <t>081071</t>
  </si>
  <si>
    <t>Üdülői szálláshely szolgáltatás és étkeztetés</t>
  </si>
  <si>
    <t>107060</t>
  </si>
  <si>
    <t>109010</t>
  </si>
  <si>
    <t>Szociális Igazgatás</t>
  </si>
  <si>
    <t>104051</t>
  </si>
  <si>
    <t>Rendszeres gyermekvédelmi támogatás</t>
  </si>
  <si>
    <t>Tata összesen</t>
  </si>
  <si>
    <t>Neszmélyi Kirendeltség</t>
  </si>
  <si>
    <t>Neszmélyi Kirendeltség összesen:</t>
  </si>
  <si>
    <t>Dunaalmási Kirendeltség</t>
  </si>
  <si>
    <t>Dunaalmási Kirendeltség összesen:</t>
  </si>
  <si>
    <t>Dunaszentmiklósi Kirendeltség</t>
  </si>
  <si>
    <t>Dunaszentmiklósi Kirendeltség összesen:</t>
  </si>
  <si>
    <t>Községek összesen:</t>
  </si>
  <si>
    <t>Eredeti összesen:</t>
  </si>
  <si>
    <t>Költségvetési alcím megnevezése</t>
  </si>
  <si>
    <t>Feladat jellege</t>
  </si>
  <si>
    <t>Pénzmaradvány</t>
  </si>
  <si>
    <t>Saját bevételek</t>
  </si>
  <si>
    <t>Kiadások összesen</t>
  </si>
  <si>
    <t>ÁFA</t>
  </si>
  <si>
    <t>Személyi juttatás</t>
  </si>
  <si>
    <t>M.adókat terhelő jár.</t>
  </si>
  <si>
    <t>Fürdő utcai Óvoda</t>
  </si>
  <si>
    <t>Geszti Óvoda</t>
  </si>
  <si>
    <t>Bartók B. utcai Óvoda</t>
  </si>
  <si>
    <t>Kertvárosi Óvoda</t>
  </si>
  <si>
    <t>Kincseskert Óvoda</t>
  </si>
  <si>
    <t>Vaszary J. Általános Iskola</t>
  </si>
  <si>
    <t>Vaszary - Logopédiai Intézet</t>
  </si>
  <si>
    <t>Vaszary-Jázmin Tagint.</t>
  </si>
  <si>
    <t>Vaszary összesen</t>
  </si>
  <si>
    <t>Kőkúti Általános Iskola</t>
  </si>
  <si>
    <t>Kőkúti Általános Iskola - Fazekas U. Tagintézmény</t>
  </si>
  <si>
    <t>Kőkúti összesen</t>
  </si>
  <si>
    <t>Zeneiskola</t>
  </si>
  <si>
    <t>Diákotthon</t>
  </si>
  <si>
    <t>Bláthy</t>
  </si>
  <si>
    <t>Intézmények Gazdasági Hivatala</t>
  </si>
  <si>
    <t>Önként vállalt feladat</t>
  </si>
  <si>
    <t>Iskolák és IGH összesen</t>
  </si>
  <si>
    <t>Kuny Domokos Múzeum</t>
  </si>
  <si>
    <t>Könyvtár</t>
  </si>
  <si>
    <t>Egészségügyi Alapellátó Intézmény</t>
  </si>
  <si>
    <t>Mindösszesen</t>
  </si>
  <si>
    <t>IGH feladatkörébe tartozó kötelező feladatok</t>
  </si>
  <si>
    <t>Kötelező összesen</t>
  </si>
  <si>
    <t>IGH feladatkörébe tartozó önként vállalt  feladatok</t>
  </si>
  <si>
    <t>Pályázatok és azokhoz kapcsolódó feladatok</t>
  </si>
  <si>
    <t>053010</t>
  </si>
  <si>
    <t>Tatai székhely</t>
  </si>
  <si>
    <t>Tárgyi eszköz beszerzés</t>
  </si>
  <si>
    <t>Intézmények Gazdasági Hivatala és a hozzá tartozó költségvetési szervek</t>
  </si>
  <si>
    <t>(E Ft-ban)</t>
  </si>
  <si>
    <t>Rászorultságtól függő pénzbeli szociális, gyermekvédelmi ellátások összesen</t>
  </si>
  <si>
    <t>Köztemetés</t>
  </si>
  <si>
    <t>KNYKK tanulóbérlet</t>
  </si>
  <si>
    <t>Természetben nyújtott ellátások összesen</t>
  </si>
  <si>
    <t>Önkormányzat által folyósított szociális, gyermekvédelmi ellátások összesen:</t>
  </si>
  <si>
    <t>Működési célú támogatások államháztartáson belülre (vissza nem térítendő)</t>
  </si>
  <si>
    <t>084060</t>
  </si>
  <si>
    <t>084070</t>
  </si>
  <si>
    <t>Bursa Hungarica ösztöndíjakra</t>
  </si>
  <si>
    <t>Rendőrségnek</t>
  </si>
  <si>
    <t>Működési célú támogatások államháztartáson kívülre (vissza nem térítendő)</t>
  </si>
  <si>
    <t>084032</t>
  </si>
  <si>
    <t>Tatai Városgazda Nonprofit Kft. támogatása</t>
  </si>
  <si>
    <t>082092</t>
  </si>
  <si>
    <t>TAC támogatása</t>
  </si>
  <si>
    <t>047460</t>
  </si>
  <si>
    <t>Szociális Háló Közalapítvány támogatása</t>
  </si>
  <si>
    <t>Kenderke Alapfokú Művészeti Iskola Fürkész Programjának támogatása</t>
  </si>
  <si>
    <t>Pötörke Néptánc Egyesület támogatása</t>
  </si>
  <si>
    <t>TIT KEM Egyesületének támogatása</t>
  </si>
  <si>
    <t>Concerto Kft.-nek Tatai Barokk Fesztivál támogatása</t>
  </si>
  <si>
    <t>Concerto Kft.-nek Nemzetközi Zenei Mesterkurzus támogatása</t>
  </si>
  <si>
    <t>Tatai Mecénás Közalapítvány támogatása</t>
  </si>
  <si>
    <t>Működési célú visszatérítendő támogatások, kölcsönök nyújtása államháztartáson kívülre</t>
  </si>
  <si>
    <t>Víz-Zene-Virág Fesztivál Egyesületnek rövid távú kölcsön nyújtása</t>
  </si>
  <si>
    <t>Működési célú visszatérítendő támogatások, kölcsönök nyújtása összesen:</t>
  </si>
  <si>
    <t>Működési célú támogatások (visszatérítendő és vissza nem térítendő) mindösszesen:</t>
  </si>
  <si>
    <t>Felhalmozási célú támogatások államháztartáson kívülre (vissza nem térítendő)</t>
  </si>
  <si>
    <t>NEP</t>
  </si>
  <si>
    <t>Zöld Beruházási Rendszer</t>
  </si>
  <si>
    <t>Felhalmozási célú támogatások (visszatérítendő és vissza nem térítendő) mindösszesen:</t>
  </si>
  <si>
    <t>ÖNKORMÁNYZATI TÁMOGATÁSOK (VISSZATÉRÍTENDŐ ÉS VISSZA NEM TÉRÍTENDŐ) MINDÖSSZESEN:</t>
  </si>
  <si>
    <t>TATAI KÖZÖS ÖNKORMÁNYZATI HIVATAL</t>
  </si>
  <si>
    <t>Felhalmozási célú visszatérítendő támogatások, kölcsönök nyújtása államháztartáson kívülre</t>
  </si>
  <si>
    <t>Munkáltatói kölcsön nyújtása</t>
  </si>
  <si>
    <t>KÖZÖS ÖNKORMÁNYZATI HIVATALI TÁMOGATÁSOK (VISSZATÉRÍTENDŐ ÉS VISSZA NEM TÉRÍTENDŐ) MINDÖSSZESEN:</t>
  </si>
  <si>
    <t>MŰKÖDÉSI VÉGLEGES</t>
  </si>
  <si>
    <t>össz</t>
  </si>
  <si>
    <t>Működési kölcsön</t>
  </si>
  <si>
    <t>FELH. VÉGLEGES</t>
  </si>
  <si>
    <t>ÖSSZ</t>
  </si>
  <si>
    <t>Működési célú támogatások államháztartáson belülről (vissza nem térítendő)</t>
  </si>
  <si>
    <t>Munkaügyi Központtól közfoglalkoztatás, téli közfoglalkoztatás, egyéb támogatására</t>
  </si>
  <si>
    <t>Működési célú visszatérítendő támogatások, kölcsönök visszatérülése államháztartáson kívülről</t>
  </si>
  <si>
    <t>Víz-Zene-Virág Fesztivál Egyesületnek nyújtott rövid lejáratú kölcsön visszafizetése</t>
  </si>
  <si>
    <t>Felhalmozási célú támogatások államháztartáson belülről (vissza nem térítendő)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</si>
  <si>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</si>
  <si>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</si>
  <si>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</si>
  <si>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ÖNKORMÁNYZATI TÁMOGATÁSOK ÉS ÁTVETT PÉNZESZKÖZÖK (VISSZATÉRÍTENDŐ ÉS VISSZA NEM TÉRÍTENDŐ) MINDÖSSZESEN:</t>
  </si>
  <si>
    <t>Munkáltatói kölcsön visszafizetése</t>
  </si>
  <si>
    <t>Dunaalmás</t>
  </si>
  <si>
    <t>Neszmély</t>
  </si>
  <si>
    <t>Neszmély Önkormányzatától</t>
  </si>
  <si>
    <t>Dunaszentmiklós</t>
  </si>
  <si>
    <t>Dunaszentmiklós Önkormányzatától</t>
  </si>
  <si>
    <t>Működési célú támogatások és átvett pénzeszközök (vissza nem térítendő) összesen:</t>
  </si>
  <si>
    <t>Felhalmozási célú támogatások és átvett pénzeszközök összesen:</t>
  </si>
  <si>
    <t>KÖZÖS ÖNKORMÁNYZATI HIVATALI TÁMOGATÁSOK ÉS ÁTVETT PÉNZESZKÖZÖK (VISSZATÉRÍTENDŐ ÉS VISSZA NEM TÉRÍTENDŐ) MINDÖSSZESEN: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</si>
  <si>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</si>
  <si>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</si>
  <si>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</si>
  <si>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</si>
  <si>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</t>
  </si>
  <si>
    <t>Tatai Geszti Óvoda - Agostyáni Tagintézménye</t>
  </si>
  <si>
    <t>Tatai Geszti Óvoda összesen</t>
  </si>
  <si>
    <t>Tatai Bartók Béla úti Óvoda</t>
  </si>
  <si>
    <t>Tatai Kertvárosi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</si>
  <si>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</si>
  <si>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</si>
  <si>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</si>
  <si>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</si>
  <si>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</si>
  <si>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</si>
  <si>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>Tatai Egészségügyi Alapellátó Intézmény</t>
  </si>
  <si>
    <t xml:space="preserve">Intézmények Gazdasági Hivatala </t>
  </si>
  <si>
    <t>Intézmények Gazdasági Hivatalához tartozó intézmények</t>
  </si>
  <si>
    <t>Városi Önkormányzat Intézmények összesen:</t>
  </si>
  <si>
    <t>- Közös Hivatal székhely szerinti szervezeti egysége</t>
  </si>
  <si>
    <t>- Dunaalmási Kirendeltség</t>
  </si>
  <si>
    <t>- Dunaszentmiklósi Kirendeltség</t>
  </si>
  <si>
    <t>- Neszmélyi Kirendeltség</t>
  </si>
  <si>
    <t>Tatai Közös Önkormányzati Hivatal összesen:</t>
  </si>
  <si>
    <r>
      <t xml:space="preserve">Tata Város Önkormányzata </t>
    </r>
    <r>
      <rPr>
        <sz val="10"/>
        <rFont val="Times New Roman"/>
        <family val="1"/>
        <charset val="238"/>
      </rPr>
      <t>- választott tisztségviselő</t>
    </r>
  </si>
  <si>
    <t>Önkormányzati közfoglalkoztatottak éves létszám-erőirányzata</t>
  </si>
  <si>
    <t>Eredeti átlag létszám</t>
  </si>
  <si>
    <t>Hosszabb időtartamú közfoglalkoztatás</t>
  </si>
  <si>
    <t>Összesen:</t>
  </si>
  <si>
    <t>Kiadás, melyre a pénzmaradvány fordítódik</t>
  </si>
  <si>
    <t>Tata Város Önkormányzata</t>
  </si>
  <si>
    <t>Felhalmozási pénzmaradvány</t>
  </si>
  <si>
    <t>a helyi önkormányzatok feladatainak állami támogatásához</t>
  </si>
  <si>
    <t>Mutató</t>
  </si>
  <si>
    <t>Fajlagos összeg Ft/mutató</t>
  </si>
  <si>
    <t>2.mell. I.</t>
  </si>
  <si>
    <t>A HELYI ÖNKORMÁNYZATOK MŰKÖDÉSÉNEK ÁLTALÁNOS TÁMOGATÁSA</t>
  </si>
  <si>
    <t>I.1.a)</t>
  </si>
  <si>
    <t>fő</t>
  </si>
  <si>
    <t>I.1.b)</t>
  </si>
  <si>
    <t>Település-üzemeltetéshez kapcsolódó feladatellátás támogatása</t>
  </si>
  <si>
    <t>I.1.ba)</t>
  </si>
  <si>
    <t>A zöldterület-gazdálkodással kapcsolatos feladatok ellátásának támogatása</t>
  </si>
  <si>
    <t>ha</t>
  </si>
  <si>
    <t>I.1.bb)</t>
  </si>
  <si>
    <t>Közvilágítás fenntartásának támogatása</t>
  </si>
  <si>
    <t>km</t>
  </si>
  <si>
    <t>I.1.bc)</t>
  </si>
  <si>
    <t>Köztemető fenntartással kapcsolatos feladatok támogatása</t>
  </si>
  <si>
    <t>m2</t>
  </si>
  <si>
    <t>104 Ft/m2</t>
  </si>
  <si>
    <t>I.1.bd)</t>
  </si>
  <si>
    <t>Közutak fenntartásának támogatása</t>
  </si>
  <si>
    <t>295 000 Ft/km</t>
  </si>
  <si>
    <t>Település-üzemeltetéshez kapcsolódó feladatellátás támogatása összesen</t>
  </si>
  <si>
    <t>I.1.c)</t>
  </si>
  <si>
    <t>I.1.d)</t>
  </si>
  <si>
    <t>Lakott külterülettel kapcsolatos feladatok támogatása</t>
  </si>
  <si>
    <t>2 550 Ft/ külter.lakos</t>
  </si>
  <si>
    <t>I.1.e)</t>
  </si>
  <si>
    <t>Üdülőhelyi feladatok támogatása</t>
  </si>
  <si>
    <t>Ft</t>
  </si>
  <si>
    <t>I.1.</t>
  </si>
  <si>
    <t>A települési önkormányzatok működésének támogatása</t>
  </si>
  <si>
    <t>I.2.</t>
  </si>
  <si>
    <t>Nem közművel összegyűjtött háztartási szennyvíz ártalmatlanítása</t>
  </si>
  <si>
    <t>m3</t>
  </si>
  <si>
    <t>100 Ft/m3</t>
  </si>
  <si>
    <t xml:space="preserve">A helyi önkormányzatok működésének általános támogatása </t>
  </si>
  <si>
    <t>II.1.</t>
  </si>
  <si>
    <t>Óvodapedagógusok, és az óvodapedagógusok nevelő munkáját közvetlenül segítők bértámogatása</t>
  </si>
  <si>
    <t>Óvodapedagógusok bértámogatása - 8 hónapra</t>
  </si>
  <si>
    <t>Óvodapedagógusok bértámogatása - 4 hónapra</t>
  </si>
  <si>
    <t>Óvodapedagógusok bértámogatása pótlólagos összege 3 hónapra 2016/2017-re</t>
  </si>
  <si>
    <t>Óvodapedagógusok munkáját közvetlenül segítők bértámogatása - 8 hónapra</t>
  </si>
  <si>
    <t>Óvodapedagógusok munkáját közvetlenül segítők bértámogatása - 4 hónapra</t>
  </si>
  <si>
    <t>Óvodapedagógusok, és az óvodapedagógusok nevelő munkáját közvetlenül segítők bértámogatása összesen</t>
  </si>
  <si>
    <t xml:space="preserve">II.2. </t>
  </si>
  <si>
    <t>Óvodaműködtetési támogatás</t>
  </si>
  <si>
    <t>II.2.a)</t>
  </si>
  <si>
    <t>Óvodaműk. támogatás 8 hónapra: gyermekek nevelése a napi 8 órát nem éri el</t>
  </si>
  <si>
    <t>Óvodaműk. támogatás 8 hónapra: gyermekek nevelése a napi 8 órát eléri</t>
  </si>
  <si>
    <t>Óvodaműk. támogatás 4 hónapra: gyermekek nevelése a napi 8 órát nem éri el</t>
  </si>
  <si>
    <t>Óvodaműk. támogatás 4 hónapra: gyermekek nevelése a napi 8 órát eléri</t>
  </si>
  <si>
    <t>II.2.b)</t>
  </si>
  <si>
    <t>II. 2.</t>
  </si>
  <si>
    <t>Óvodaműködtetési támogatás összesen</t>
  </si>
  <si>
    <t>II.4.</t>
  </si>
  <si>
    <t>Kiegészítő támogatás az óvodapedagógusok minősítéséből adódó többletkiadásokhoz</t>
  </si>
  <si>
    <t>2.mell. II.</t>
  </si>
  <si>
    <t>A települési önkormányzatok egyes köznevelési feladatainak támogatása</t>
  </si>
  <si>
    <t>III.3.</t>
  </si>
  <si>
    <t>Egyes szociális és gyermekjóléti feladatok támogatása</t>
  </si>
  <si>
    <t>III.3.a)</t>
  </si>
  <si>
    <t>Ft/szám.létsz./év</t>
  </si>
  <si>
    <t>III.3.b)</t>
  </si>
  <si>
    <t>III.3.c)</t>
  </si>
  <si>
    <t>Szociális étkeztetés - társulási kiegészítéssel (55 360 Ft fajlagos összeg 110 %-a)</t>
  </si>
  <si>
    <t>III.3.d)</t>
  </si>
  <si>
    <t>III.3.f)</t>
  </si>
  <si>
    <t>III.3.g)</t>
  </si>
  <si>
    <t>Fogyatékosok személyek nappali intézményi ellátása - társult formában, ezért a fajlagos összeg 110 %-a a támogatás</t>
  </si>
  <si>
    <t>III.3.i)</t>
  </si>
  <si>
    <t>Hajléktalanok nappali intézményi ellátása - társult formában, ezért a fajlagos összeg 120 %-a a támogatás</t>
  </si>
  <si>
    <t>III.3.j)</t>
  </si>
  <si>
    <t>Gyermekek napközbeni ellátása</t>
  </si>
  <si>
    <t>III.3.ja)</t>
  </si>
  <si>
    <t xml:space="preserve">Bölcsődei ellátás - nem fogyatékos, nem hátrányos helyzetű gyermek </t>
  </si>
  <si>
    <t>Bölcsődei ellátás - nem fogyatékos, hátrányos helyzetű gyermek (fajlagos összeg 105 %-a)</t>
  </si>
  <si>
    <t>Bölcsődei ellátás - nem fogyatékos, halmozottan hátrányos helyzetű gyermek (fajlagos összeg 110 %-a)</t>
  </si>
  <si>
    <t>Bölcsődei ellátás - fogyatékos gyermek (fajlagos összeg 150 %-a)</t>
  </si>
  <si>
    <t>Bölcsődei ellátás összesen:</t>
  </si>
  <si>
    <t>III.3.k)</t>
  </si>
  <si>
    <t>fhely</t>
  </si>
  <si>
    <t>Egyes szociális és gyermekjóléti feladatok támogatása összesen</t>
  </si>
  <si>
    <t>III.4./</t>
  </si>
  <si>
    <t>Kistérségi Idősk. Otthona állami támogatása - szakmai dolgozók bértám.</t>
  </si>
  <si>
    <t>Kistérségi Idősk. Otthona állami támogatása - intézményüzemeltetés tám.</t>
  </si>
  <si>
    <t>III.4.</t>
  </si>
  <si>
    <t>Kistérségi Időskorúak Otthona állami támogatása - átadandó Kist.Társ.</t>
  </si>
  <si>
    <t xml:space="preserve">III.5. </t>
  </si>
  <si>
    <t>Gyermekétkeztetés támogatása</t>
  </si>
  <si>
    <t>III.5.a)</t>
  </si>
  <si>
    <t>fő/év</t>
  </si>
  <si>
    <t>III.5.b)</t>
  </si>
  <si>
    <t>Gyermekétkeztetés támogatása összesen</t>
  </si>
  <si>
    <t>III.6.</t>
  </si>
  <si>
    <t>III.7.</t>
  </si>
  <si>
    <t>Kiegészítő támogatás a bölcsődében foglalkoztatott, felsőfokú végzettségű kisgyermeknevelők béréhez</t>
  </si>
  <si>
    <t xml:space="preserve">2.mell. III. </t>
  </si>
  <si>
    <t>A települési önkormányzatok szociális és gyermekjóléti feladatainak támogatása</t>
  </si>
  <si>
    <t>IV.</t>
  </si>
  <si>
    <t>A TELEPÜLÉSI ÖNKORMÁNYZATOK KULTURÁLIS FELADATAINAK TÁMOGATÁSA</t>
  </si>
  <si>
    <t>IV.1.a)</t>
  </si>
  <si>
    <t>IV.1.d)</t>
  </si>
  <si>
    <t>Települési önk.nyilvános könyvtári és közműv. feladatainak támogatása</t>
  </si>
  <si>
    <t>IV.1.i)</t>
  </si>
  <si>
    <t>2.mell. IV.</t>
  </si>
  <si>
    <t>A települési önkormányzatok kulturális feladatainak támogatása</t>
  </si>
  <si>
    <t>V.</t>
  </si>
  <si>
    <t>BESZÁMÍTÁS</t>
  </si>
  <si>
    <t>0,55 %</t>
  </si>
  <si>
    <t>10 % csökk.</t>
  </si>
  <si>
    <t>2.mell. V.</t>
  </si>
  <si>
    <t>Ft/év/szolgálat</t>
  </si>
  <si>
    <t>Beszámítás kiszámítása sorrend szerint</t>
  </si>
  <si>
    <t>Beszámitás maximum összege: 340 722 683 Ft</t>
  </si>
  <si>
    <t>Csökkentések jogcímek szerint:</t>
  </si>
  <si>
    <t>MŰKÖDÉSI TARTALÉK</t>
  </si>
  <si>
    <t>Általános tartalék</t>
  </si>
  <si>
    <t>Működési tartalék</t>
  </si>
  <si>
    <t>Működési céltartalék</t>
  </si>
  <si>
    <t>Tatai Városkapu Közhasznú Zrt. vezérigazgatójának prémiumfeladatára</t>
  </si>
  <si>
    <t>FELHALMOZÁSI TARTALÉK</t>
  </si>
  <si>
    <t>Felhalmozási tartalék</t>
  </si>
  <si>
    <t>Felhalmozási céltartalék</t>
  </si>
  <si>
    <t>MINDÖSSZESEN:</t>
  </si>
  <si>
    <t>Bevételek</t>
  </si>
  <si>
    <t xml:space="preserve">Kiegészítő támogatás az óvodaműködtetési feladatokhoz </t>
  </si>
  <si>
    <t>Finanszírozás szempontjából elismert dolgozók bértámogatása</t>
  </si>
  <si>
    <t xml:space="preserve">Gyermekétkeztetés üzemeltetési támogatása </t>
  </si>
  <si>
    <r>
      <t xml:space="preserve">Támogatás csökkentés a következő </t>
    </r>
    <r>
      <rPr>
        <b/>
        <sz val="12"/>
        <rFont val="Times New Roman CE"/>
        <charset val="238"/>
      </rPr>
      <t>sorrend szerint</t>
    </r>
    <r>
      <rPr>
        <sz val="12"/>
        <rFont val="Times New Roman CE"/>
        <charset val="238"/>
      </rPr>
      <t xml:space="preserve"> I.1.c), I.1.d), I.1.e), I.1.ba),  I.1.bb),  I.1.bc),  I.1.bd),  I.1.a) támogatás összegéig terheli az önkormányzatot.</t>
    </r>
  </si>
  <si>
    <t>előző évi átvétele</t>
  </si>
  <si>
    <t>Betét lekötés</t>
  </si>
  <si>
    <t>011 130</t>
  </si>
  <si>
    <t>Önkormányzatok és önkormányzati hivatalok jogalkotó és általános igazgatási tevékenysége (Pénzmaradv.)</t>
  </si>
  <si>
    <t>Önkormányzatok és önkormányzati hivatalok jogalkotó és általános igazgatási tevékenysége</t>
  </si>
  <si>
    <t>011 320</t>
  </si>
  <si>
    <t>Nemzetközi szervezetekben való részvétel</t>
  </si>
  <si>
    <t>013 320</t>
  </si>
  <si>
    <t>Köztemető fenntartás és működtetés</t>
  </si>
  <si>
    <t>013 350</t>
  </si>
  <si>
    <t>Az önkormányzati vagyonnal való gazdálkodással kapcsolatos feladatok</t>
  </si>
  <si>
    <t>016 080</t>
  </si>
  <si>
    <t>Kiemelt állami és önkormányzati rendezvények (Nemzeti ünnepek)</t>
  </si>
  <si>
    <t>Kiemelt állami és önkormányzati rendezvények (Minimarathon)</t>
  </si>
  <si>
    <t>Kiemelt állami és önkormányzati rendezvények (Városi ünnepek)</t>
  </si>
  <si>
    <t>Kiemelt állami és önkormányzati rendezvények</t>
  </si>
  <si>
    <t>018 010</t>
  </si>
  <si>
    <t>Önkormányzatok elszámolásai a központi költségvetéssel</t>
  </si>
  <si>
    <t>018 020</t>
  </si>
  <si>
    <t>Központi költségvetési befizetések</t>
  </si>
  <si>
    <t>018 030</t>
  </si>
  <si>
    <t>022 010</t>
  </si>
  <si>
    <t>Polgári honvédelem ágazati feladatai, a lakosság felkészítése</t>
  </si>
  <si>
    <t>031 030</t>
  </si>
  <si>
    <t>032 020</t>
  </si>
  <si>
    <t>Tűz- és katasztrófavédelmi tevékenységek</t>
  </si>
  <si>
    <t>041 232</t>
  </si>
  <si>
    <t>Rövid időtartamú közfoglalkoztatás</t>
  </si>
  <si>
    <t>041 233</t>
  </si>
  <si>
    <t>Bérpótló juttatásra jogosultak hosszabb időtartamú közfoglalkoztatása</t>
  </si>
  <si>
    <t>042 180</t>
  </si>
  <si>
    <t>Állat-egészségügy</t>
  </si>
  <si>
    <t>042 220</t>
  </si>
  <si>
    <t>Erdőgazdálkodás</t>
  </si>
  <si>
    <t>045 120</t>
  </si>
  <si>
    <t>Út, autópálya építése</t>
  </si>
  <si>
    <t>047 460</t>
  </si>
  <si>
    <t>Kis- és középvállalkozások működési és fejlesztési támogatásai</t>
  </si>
  <si>
    <t>051 030</t>
  </si>
  <si>
    <t>Nem veszélyes (települési) hulladék összetevőinek válogatása, elkülönített begyűjtése, szállítása, átrakása</t>
  </si>
  <si>
    <t>052 080</t>
  </si>
  <si>
    <t>Szennyvíz gyűjtése, tisztítása, elhelyezése</t>
  </si>
  <si>
    <t>053 010</t>
  </si>
  <si>
    <t>Környezetszennyezés csökkentésének igazgatása</t>
  </si>
  <si>
    <t>061 030</t>
  </si>
  <si>
    <t>Önkormányzat által nyújtott lakástámogatás</t>
  </si>
  <si>
    <t>063 080</t>
  </si>
  <si>
    <t>Víztermelés-kezelés ellátás</t>
  </si>
  <si>
    <t>064 010</t>
  </si>
  <si>
    <t>Közvilágítás</t>
  </si>
  <si>
    <t>066 010</t>
  </si>
  <si>
    <t>Zöldterület kezelés (parkfenntartás)</t>
  </si>
  <si>
    <t>Zöldterület kezelés (játszótér)</t>
  </si>
  <si>
    <t>066 020</t>
  </si>
  <si>
    <t>Város- községgazdálkodási egyéb szolgáltatások (Közbeszerzés)</t>
  </si>
  <si>
    <t>Város- községgazdálkodási egyéb szolgáltatások  (Építés- és területfejlesztés)</t>
  </si>
  <si>
    <t>Város- községgazdálkodási egyéb szolgáltatások (VKG)</t>
  </si>
  <si>
    <t>081 030</t>
  </si>
  <si>
    <t>Sportlétesítmények, edzőtáborok működtetése és fejlesztése</t>
  </si>
  <si>
    <t>081 045</t>
  </si>
  <si>
    <t>Máshová nem sorolható egyéb sporttámogatás</t>
  </si>
  <si>
    <t>081 061</t>
  </si>
  <si>
    <t>Szabadidős park, fürdő és strandszolgáltatás</t>
  </si>
  <si>
    <t>082 092</t>
  </si>
  <si>
    <t>Közművelődési tevékenységek és támogatásuk</t>
  </si>
  <si>
    <t>083 020</t>
  </si>
  <si>
    <t>Könyvkiadás</t>
  </si>
  <si>
    <t>083 030</t>
  </si>
  <si>
    <t>Egyéb kiadói tevékenység</t>
  </si>
  <si>
    <t>084 032</t>
  </si>
  <si>
    <t>Civil szervezetek programtámogatása</t>
  </si>
  <si>
    <t>084 060</t>
  </si>
  <si>
    <t>Érdekképviseleti, szakszervezeti tevékenységek támogatása</t>
  </si>
  <si>
    <t>084 070</t>
  </si>
  <si>
    <t>Önkormányzat ifjúsági kezdeményezések és programok</t>
  </si>
  <si>
    <t>086 030</t>
  </si>
  <si>
    <t>Nemzetközi kulturális együttműködés (Testvérvárosi feladatok)</t>
  </si>
  <si>
    <t>098 031</t>
  </si>
  <si>
    <t>Pedagógiai szakmai szolgáltatások szakmai feladatai</t>
  </si>
  <si>
    <t>101 150</t>
  </si>
  <si>
    <t>Betegséggel kapcsolatos pénzbeli ellátások, támogatások</t>
  </si>
  <si>
    <t>101 222</t>
  </si>
  <si>
    <t>Támogató szolgáltatás</t>
  </si>
  <si>
    <t>103 010</t>
  </si>
  <si>
    <t>Elhunyt személyek hátramaradottainak pénzbeli ellátásai</t>
  </si>
  <si>
    <t>104 051</t>
  </si>
  <si>
    <t>Gyermekvédelmi pénzbeli és természetbeni ellátások</t>
  </si>
  <si>
    <t>106 010</t>
  </si>
  <si>
    <t>Lakóingatlan szociális célú bérbeadása, üzemeltetése</t>
  </si>
  <si>
    <t>106 020</t>
  </si>
  <si>
    <t>Lakásfenntartással, lakhatással összefüggő ellátások</t>
  </si>
  <si>
    <t>107 060</t>
  </si>
  <si>
    <t>900 060</t>
  </si>
  <si>
    <t>Forgatási és befektetési célú finanszírozási műveletek</t>
  </si>
  <si>
    <t>900 070</t>
  </si>
  <si>
    <t>Fejezeti és befektetési célú finanszírozási műveletek - Általános tartalék</t>
  </si>
  <si>
    <t>Felhalmozási célú támogatások államháztartáson belülről</t>
  </si>
  <si>
    <t>Állami támogatás megelőlegezési hitel törlesztés</t>
  </si>
  <si>
    <r>
      <t xml:space="preserve">Óvodaped.munkáját ktlenül segítő,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pótlólagos összege</t>
    </r>
  </si>
  <si>
    <t>Felhalmozási célú támogatások (államháztartáson belülről)</t>
  </si>
  <si>
    <t>Önkormányzatok jogalkotó tevékenysége  /Általános tartalék /</t>
  </si>
  <si>
    <t>Önkormányzatok jogalkotó tevékenysége  /Működési  és felhalmozási tartalék</t>
  </si>
  <si>
    <t>Család-és gyermekjóléti szolgáltatás</t>
  </si>
  <si>
    <t>Idősek nappali ellátása</t>
  </si>
  <si>
    <t>Pszichiátriai betegek közösségi alapellátása</t>
  </si>
  <si>
    <t>Demens betegek tartós ellátása</t>
  </si>
  <si>
    <t>Időskorúak tartós bentlakása</t>
  </si>
  <si>
    <t>Szociális étkeztetés</t>
  </si>
  <si>
    <t>Hajléktalanok nappali ellátása</t>
  </si>
  <si>
    <t>Hajléktalanok átmeneti ellátása</t>
  </si>
  <si>
    <t>Család-és gyermekjóléti központ</t>
  </si>
  <si>
    <t>Önkormányzatok funkcióra nem tervezhető bevételei  /helyi adók/</t>
  </si>
  <si>
    <t>Rendkívüli települési támogatás (természetbeni)</t>
  </si>
  <si>
    <t>106020</t>
  </si>
  <si>
    <t>Lakásfenntartással, lakhatással összefüggő ellátás</t>
  </si>
  <si>
    <t>II. sz. módosított előirányzat Tata</t>
  </si>
  <si>
    <t>II. sz. módosított előirányzat</t>
  </si>
  <si>
    <t>Egyéb tárgyi eszköz értékesítés</t>
  </si>
  <si>
    <t>Elvonások és befizetések</t>
  </si>
  <si>
    <t>Oktatási és Kulturális Alap</t>
  </si>
  <si>
    <t>Egészségvédelmi, Szociális és Sportalap</t>
  </si>
  <si>
    <t>Dunaalmás Önkormányzatától</t>
  </si>
  <si>
    <t>Bölcsőde</t>
  </si>
  <si>
    <t>Törvény- javaslat hivatk.sz.</t>
  </si>
  <si>
    <t>Jogcímek megnevezése</t>
  </si>
  <si>
    <t>2. melléklet jogcímeihez: ÁLLAMI TÁMOGATÁS MINDÖSSZESEN</t>
  </si>
  <si>
    <t xml:space="preserve">Irányító szerv javára teljesített befizetés </t>
  </si>
  <si>
    <t xml:space="preserve">Vissza nem térítendő támogatások </t>
  </si>
  <si>
    <t>Határozatokkal elfogadott feladatok</t>
  </si>
  <si>
    <t>Vissza nem térítendő támogatás</t>
  </si>
  <si>
    <t>Bérpótló juttatásra jogosultak hosszabb időtartamú közfoglalkoztatása (Országos)</t>
  </si>
  <si>
    <t>Házi segítségnyújtás</t>
  </si>
  <si>
    <t>Fogyatékossággal élők nappali ellátása</t>
  </si>
  <si>
    <t xml:space="preserve"> Tata Város Önkormányzatának 2017. évi közgazdasági mérlege (E Ft-ban)</t>
  </si>
  <si>
    <t>Tata Város Önkormányzat 2017. évi költségvetési terve (kormányzati funkciók és kiemelt előirányzatok szerinti bontásban) ( E Ft-ban)</t>
  </si>
  <si>
    <t>2017. évi működési célú bevételek és kiadások mérlege (E Ft-ban)</t>
  </si>
  <si>
    <t>2017. évi felhalmozási célú bevételek és kiadások mérlege (E Ft-ban)</t>
  </si>
  <si>
    <t xml:space="preserve">Tata Város Önkormányzata és az általa irányított költségvetési szervek 2017. évi kiadásai </t>
  </si>
  <si>
    <t>Tatai Közös Önkormányzati Hivatal 2017. évi költségvetési terve (kormányzati funkciók és kiemelt előirányzatok szerinti bontásban) 
( E Ft-ban)</t>
  </si>
  <si>
    <t>2017. évi beruházási kiadások feladatonként (ÁFA-val)</t>
  </si>
  <si>
    <t>2017. évi felújítási kiadások célonként (ÁFA-val)</t>
  </si>
  <si>
    <t>Tata Város Önkormányzata 2017. évi költségvetéséhez</t>
  </si>
  <si>
    <t>Bevétel 2017. év</t>
  </si>
  <si>
    <t>Tata Város Önkormányzatának 2017. évi tartalékai (E Ft-ban)</t>
  </si>
  <si>
    <t>Adóbírság</t>
  </si>
  <si>
    <t xml:space="preserve"> - Működési tartalék</t>
  </si>
  <si>
    <t>Egyéb 2017. évi igények</t>
  </si>
  <si>
    <t>- Fogorvosi rendelő kialakítása</t>
  </si>
  <si>
    <t>- Kölyök Kft-től konyhai eszközök</t>
  </si>
  <si>
    <t>- Térfigyelő kamerarendszer bővítése</t>
  </si>
  <si>
    <t>- Kossuth tér 1. Polgármesteri hivatal kapu kialakítása, feltáró közlekedő úttal a Bláthy utca felé</t>
  </si>
  <si>
    <t>- A Tatai Kőfaragó-ház kézműves és aktív ökoturisztikai látogatóközpontként való rehabilitációja és a Kálvária-domb egységes turisztikai termékcsomagként való bemutatása TOP-1.2.1.-15-KO1-2016-00005 (szobor rekonstrukció)</t>
  </si>
  <si>
    <t xml:space="preserve">- Csillagsziget Bölcsőde felújítása Tatán TOP-1.4.1-15-KO1-2016-00020 </t>
  </si>
  <si>
    <t xml:space="preserve">- A helyi gazdaság erőforrásaira épülő piac- és agrárlogisztikai fejlesztés Tatán TOP-1.1.3-15-KO1-2016-00003 </t>
  </si>
  <si>
    <t>- Kossuth téren további fejlesztések (világítás kiegészítés, szegély lesüllyesztése)</t>
  </si>
  <si>
    <t>- Elektromos töltő kiépítése 2 db</t>
  </si>
  <si>
    <t>- Május 1 úti jelzőlámpák összehangolása, tervezés, kivitelezés (Május 1 úti körforgalom és Komáromi út közötti szakaszon 2 db gyalogos átkelőhely és 1 közúti csomópont jelzőlámpásítása)</t>
  </si>
  <si>
    <t>--Bartók Béla utca (óvodához vezető szakasz átépítése II. ütem - becsült összeg)</t>
  </si>
  <si>
    <t>--Piac téri kiszolgáló út II. ütem</t>
  </si>
  <si>
    <t>--Dadi utca járda kiépítés I. ütem</t>
  </si>
  <si>
    <t>- Visszatérő forrásokkal kapcsolatos feladatok</t>
  </si>
  <si>
    <t>- Dobroszláv úti fűtőműből kazán áttelepítés</t>
  </si>
  <si>
    <t>- Szelektív hulladéktároló szigetek edényeinek cseréje</t>
  </si>
  <si>
    <t>- Malom-patak meder rekonstrukció (tervezés és kivitelezés)</t>
  </si>
  <si>
    <t xml:space="preserve">- Kismosó-patak kotrása, Jávorka mögött terület közműépítés </t>
  </si>
  <si>
    <t>- Építők parkja csapadék csatorna összekötés az 1-es főút melletti zárt csatornával</t>
  </si>
  <si>
    <t>- Közvilágítás korszerűsítés III/A ütem (KEOP-ból kimaradt főutak)</t>
  </si>
  <si>
    <t>- Építők-parkja villamos vezeték kiváltás és erőátvitel</t>
  </si>
  <si>
    <t xml:space="preserve">- Térfigyelő kamerarendszer Kossuth téren </t>
  </si>
  <si>
    <t>- Digitális alaptérkép</t>
  </si>
  <si>
    <t>- Tárgyi eszköz beszerzése</t>
  </si>
  <si>
    <t>- Csapadékvíz elvezetés és kerítésépítés a Jávorka Sándor Mezőgazdasági Szakközépiskola területén</t>
  </si>
  <si>
    <t>- Ingatlanvásárlás: Tata, Újhegy 15325/1 hrsz.</t>
  </si>
  <si>
    <t xml:space="preserve">- Újhegy kisajátítás </t>
  </si>
  <si>
    <t>- Agostyán, Kert utca kisajátítás</t>
  </si>
  <si>
    <t>- Dobroszláv utcában parkolóház létesítésére tanulmány készítése 305/2014. (IX.1.) Tata Kt. határozata</t>
  </si>
  <si>
    <t>- Jávorka mögötti területen közmű út kiépítés</t>
  </si>
  <si>
    <t xml:space="preserve">- Építők parkjában zöld infrastruktúra fejlesztés TOP 2.1.2-15-K01-2016-00002 </t>
  </si>
  <si>
    <t xml:space="preserve">- Tatai malmokat bemutató interaktív park kialakítása TOP-1.2.1 </t>
  </si>
  <si>
    <t>- Tata- Agostyán kerékpárút területszerzés (vételár)</t>
  </si>
  <si>
    <t>Tárgyi eszköz beszerzés (bútor, szék, szőnyeg, textília, egyéb – gondnoksági feladatokhoz)</t>
  </si>
  <si>
    <t>Egyenruha beszerzés, kisértékű tárgyi eszköz beszerzés - közterület-felügyeletnek</t>
  </si>
  <si>
    <t>Tatai Fürdő utcai Óvoda - mosogatógép, íróasztal, salgópolc</t>
  </si>
  <si>
    <t>Tatai Kincseskert Óvoda - közösen a Csillagsziget Bölcsődének is udvari tároló építése</t>
  </si>
  <si>
    <t>Tatai Bartók Béla Óvoda - udvari játékok, számítógép</t>
  </si>
  <si>
    <t>Kuny Domokos Múzeum - Műtárgy vásárlás, informatikai és egyéb berendezések-, felszerelések-, eszközök, épületriasztó</t>
  </si>
  <si>
    <t xml:space="preserve">- Ipari park - 20 kW-os energiaellátása </t>
  </si>
  <si>
    <t>--Tópart utca rendezése (Bőrgyár előtti terület tó felőli oldala)</t>
  </si>
  <si>
    <t>- Kossuth tér 1. udvarfelújítás folytatása (gázcső, omlásveszélyes fal, térvilágítás)</t>
  </si>
  <si>
    <t>- Piarista rendház felújítása</t>
  </si>
  <si>
    <t>- Önkormányzati nem lakás célú helyiségek felújítása</t>
  </si>
  <si>
    <t>- Vaszary Villa állagmegóvó munkálataira</t>
  </si>
  <si>
    <t>- Klapka út burkolat felújítása</t>
  </si>
  <si>
    <t>- Boglárka utca felújítása</t>
  </si>
  <si>
    <t>- Mező Imre utca felújítása</t>
  </si>
  <si>
    <t>- Mennich-köz felújítása</t>
  </si>
  <si>
    <t>- Fűzfa út és hátsó összekötő út pormentesítése mart aszfalttal</t>
  </si>
  <si>
    <t>- Tulipán út hiányzó szakasz pormentesítése mart aszfalttal</t>
  </si>
  <si>
    <t>- Hídfelújítások, állapot felülvizsgálat (Berta-malmi híd)</t>
  </si>
  <si>
    <t>- Naplókert u. burkolat szélesítése garázssor előtt</t>
  </si>
  <si>
    <t>- Járdafelújítások</t>
  </si>
  <si>
    <t>- Útfelújítások tervezése</t>
  </si>
  <si>
    <t>- Ady Endre út- Május 1 út körforgalomban szökőkút felújítása (vízgépészet és építészet)</t>
  </si>
  <si>
    <t>- Rákóczi - Bercsényi - Hajdú utca csapadékcsatorna felújítása, nyomvonal kiváltás</t>
  </si>
  <si>
    <t>- Játszóterek felújítása (Dadi utcai játszótér kialakítása, eszközök elhelyezése, Lovardai játszótér fejlesztése, kerítések, Bacsó B. út 66., Levendula úti játszótéren ivóvízkút elhelyezése, Május 1 út 35-nél térvilágítás)</t>
  </si>
  <si>
    <t>- Balatonvilágosi üdülőben stég felújítása, udvar parkrendezése, udvarra asztal, padok, székek beszerzése, terasz bővítése, napellenző felszerelése</t>
  </si>
  <si>
    <t>- Fényes-fürdőn lévő hivatali üdülő terasz burkolása és egyéb felújítási munkák</t>
  </si>
  <si>
    <t>Tatai Geszti Óvoda - Kettő csoportszoba laminált parketta fektetése és szegélyezése</t>
  </si>
  <si>
    <t>Tatai Kincseskert Óvoda - Közlekedő folyosó felújítása/lefolyó csővezeték cseréje, burkolása</t>
  </si>
  <si>
    <t>Tatai Kincseskert Óvoda Szivárvány Tagintézménye - Csoportszobába padló bontása, új laminált parketta fektetése</t>
  </si>
  <si>
    <t>Tatai Bartók Béla Óvoda - Szennyvízátemelő cseréje</t>
  </si>
  <si>
    <t>Kertvárosi Óvoda - Radiátorok cseréje</t>
  </si>
  <si>
    <t>Kuny Domokos Múzeum - Villamoshálózat felülvizsgálata</t>
  </si>
  <si>
    <t>Kuny Domokos Múzeum - Szennyvízhálózat felújítása</t>
  </si>
  <si>
    <t xml:space="preserve">Kuny Domokos Múzeum - NNM raktárfelújítás befejezése </t>
  </si>
  <si>
    <t>Kuny Domokos Múzeum - Vár, törökkori börtön felújítása</t>
  </si>
  <si>
    <t>- Önkormányzati bérlakások felújítása</t>
  </si>
  <si>
    <t xml:space="preserve">- Fürdő u. 2. ingatlanon halaszthatatlan felújítási munkálatok elvégzése </t>
  </si>
  <si>
    <t>- Hajdú utca felújítása</t>
  </si>
  <si>
    <t>- Akadálymentesítés, közlekedésbiztonság növelése (járdák, gyalogátkelőhelyek)</t>
  </si>
  <si>
    <t>Tata Város Önkormányzata által folyósított 2017. évi ellátottak pénzbeli és természetbeni juttatásának részletezése (E Ft-ban)</t>
  </si>
  <si>
    <t>Tatai fiatalok életkezdési támogatása</t>
  </si>
  <si>
    <t>Rendkívüli települési támogatás (pénzbeli)</t>
  </si>
  <si>
    <t>Arany János Tehetséggondozó Programhoz kapcsolódó szociális támogatás</t>
  </si>
  <si>
    <t>18. életévét betöltött tartósan beteg hozzátartozójának ápolását, gondozását végző személy részére (korábbi méltányossági, ápolási díj)</t>
  </si>
  <si>
    <t>Gyógyszer kiadások viseléséhez (korábbi méltányossági közgyógyellátás)</t>
  </si>
  <si>
    <t>Lakhatáshoz kapcsolódó rendszeres kiadások viseléséhez (korábbi lakásfenntartási támogatás)</t>
  </si>
  <si>
    <t>HPV védőoltás</t>
  </si>
  <si>
    <t>Tata Város Önkormányzata és a Tatai Közös Önkormányzati Hivatal által adott visszatérítendő és vissza nem térítendő támogatások 2017. évi alakulása (E Ft-ban)</t>
  </si>
  <si>
    <t>Tatai Kistérségi Többcélú Társulásnak támogatás (tagdíj, állami támogatás és önkormányzati támogatás)</t>
  </si>
  <si>
    <t>Juniorka Alapítványi Óvoda támogatása (köznevelési szerződés alapján)</t>
  </si>
  <si>
    <t>Juniorka Alapítványi Bölcsőde támogatása (ellátási szerződés alapján)</t>
  </si>
  <si>
    <t>Tatai Városkapu Zrt. Központ támogatása</t>
  </si>
  <si>
    <t>Tatai Városkapu Zrt. Magyary Zoltán Művelődési Központ támogatása</t>
  </si>
  <si>
    <t>Tatai Városkapu Zrt. egyéb létesítmény támogatása</t>
  </si>
  <si>
    <t>Tatai Városkapu Zrt. Új Kajakház Ökoturisztikai Központ működési támogatása</t>
  </si>
  <si>
    <t>Tatai Városkapu Zrt. Tatai Angolkert működési támogatása</t>
  </si>
  <si>
    <t>Tatai Televízió Közalapítvány támogatása</t>
  </si>
  <si>
    <t>Környezetvédelmi Alap</t>
  </si>
  <si>
    <t>Egészségügyi alapellátás támogatása 275 E Ft/praxis 5 fogászati körzetre</t>
  </si>
  <si>
    <t>OEP finanszírozás 5. sz. fogászati körzetre 1-8. hóig</t>
  </si>
  <si>
    <t>Magyar Máltai Szeretetszolgálat tatai csoportjának támogatása</t>
  </si>
  <si>
    <t>Magyar Máltai Szeretetszolgálat tatai csoportjának máltai játszókert működtetésére</t>
  </si>
  <si>
    <t>Magyar Vöröskereszt tatai szervezetének egészségvédelmi és szociális feladatainak támogatása</t>
  </si>
  <si>
    <t>Kenderke Néptánc Egyesület támogatása közművelődési megállapodás alapján Tatai Sokadalom megrendezéséhez</t>
  </si>
  <si>
    <t>Polgárőrség támogatása</t>
  </si>
  <si>
    <t>Cirmos Cica Alapítvány támogatása</t>
  </si>
  <si>
    <t>Közösségi közlekedés szolgáltatója részére működési költségtérítés</t>
  </si>
  <si>
    <t>Középnyugat-magyarországi Közlekedési Központ Zrt. részére veszteségtérítési igény</t>
  </si>
  <si>
    <t>Hódy Sport Egyesület támogatása</t>
  </si>
  <si>
    <t>OMS Tata Vívó Sport Egyesület támogatása</t>
  </si>
  <si>
    <t>Tatai Sportegyesület támogatása</t>
  </si>
  <si>
    <t>Tata és Környéke Turisztikai Egyesület (Turisztikai Desztináció Menedzsment) támogatása</t>
  </si>
  <si>
    <t>Városi Nyugdíjas Klub támogatása</t>
  </si>
  <si>
    <t>Hajnalcsillag Óvodának jubileumi jutalmak kifizetésére (közoktatási megállapodás alapján)</t>
  </si>
  <si>
    <t>Mozgáskorlátozottak KEM-i Egyesületének támogatása</t>
  </si>
  <si>
    <t>Medicopter Alapítvány támogatása</t>
  </si>
  <si>
    <t>Peter Cerny Alapítvány támogatása</t>
  </si>
  <si>
    <t>Kiváló tanulmányi és művészeti munkáért díjak</t>
  </si>
  <si>
    <t>Menner és Vincze versenyek jubileumi 30. évfordulójára</t>
  </si>
  <si>
    <t>Működési célú támogatások államháztartáson belülre és kívülre (vissza nem térítendő) összesen:</t>
  </si>
  <si>
    <t>Tatai Öreg-tó Kft. részére tagi kölcsön nyújtása</t>
  </si>
  <si>
    <t>KEM Mentőalapítvány (Tatai mentőállomás) támogatása</t>
  </si>
  <si>
    <t>Pötörke Ház felújításának támogatása</t>
  </si>
  <si>
    <t>Felhalmozási célú támogatások államháztartási belülre és kívülre (vissza nem térítendő) összesen:</t>
  </si>
  <si>
    <t>2017. évi kapott visszatérítendő és vissza nem térítendő támogatások és pénzeszközátvételek alakulása Tata Város Önkormányzatánál és a Tatai Közös Önkormányzati Hivatalnál (E Ft-ban)</t>
  </si>
  <si>
    <t>Tatai Kistérségi Többcélú Társulástól (belső ellenőrzéshez, infrastrukturális háttér biztosításához)</t>
  </si>
  <si>
    <t>Építők Parkjában zöld infrastruktúra fejlesztés TOP 2.1.2.-15-K01-2016-00002</t>
  </si>
  <si>
    <t>Csillagsziget Bölcsőde felújítása Tatán TOP-1.4.1.-15-K01-2016-00020</t>
  </si>
  <si>
    <t>Helyi alapanyagokra épülő minőségi közétkeztetésért – iskolai konyhák hálózatos fejlesztés Tatán TOP-1.1.3.-15-K01-2016-00002</t>
  </si>
  <si>
    <t>Tatai malmokat bemutató interaktív park kialakítása TOP-1.2.1.</t>
  </si>
  <si>
    <t>Kulturális közösségi terek infrastrukturális fejlesztése TOP-7.1.1.-16-CLLD</t>
  </si>
  <si>
    <t>Tata-Agostyán településrészt összekötő kerékpárút TOP-3.1.1.</t>
  </si>
  <si>
    <t>Kerékpárút tervezése, kivitelezése HUSK pályázat</t>
  </si>
  <si>
    <t>Kerékpárkölcsönző rendszer és parkoló kiépítése HUSK pályázat</t>
  </si>
  <si>
    <t>Játékterek HUSK pályázat</t>
  </si>
  <si>
    <t>Működési célú támogatások államháztartáson belülről (vissza nem térítendő, és visszatérítendő) összesen:</t>
  </si>
  <si>
    <t>Tata és Környéke Turisztikai Egyesület „Végvárak védelmében” című HUSK/1101/1.7.1/0143</t>
  </si>
  <si>
    <t>Működési célú átvett pénzeszköz államháztartáson kívülről (vissza nem térítendő, és visszatérítendő) összesen:</t>
  </si>
  <si>
    <t>Ipari Park 20 kW-os energiaellátás – pályázat</t>
  </si>
  <si>
    <t>Felhalmozási célú támogatások államháztartáson belülről (vissza nem térítendő és visszatérítendő) összesen:</t>
  </si>
  <si>
    <t>Vállalkozástól Ipari Park 20 kW-os energiaellátásához pénzeszközátvétel</t>
  </si>
  <si>
    <t>Értékvédelmi feladatokra háztartásnak adott kölcsön visszatérülése</t>
  </si>
  <si>
    <t>Felhalmozási célú átvett pénzeszközök államháztartáson kívülről (vissza nem térítendő és visszatérítendő) összesen:</t>
  </si>
  <si>
    <t>Adósságot keletkeztető ügyletek</t>
  </si>
  <si>
    <t>2017 – 2024-ig a hosszú lejáratú felhalmozási hitel visszafizetéseket figyelembe véve (E Ft-ban)</t>
  </si>
  <si>
    <t>Tartozás 2017.</t>
  </si>
  <si>
    <t>törlesztés</t>
  </si>
  <si>
    <t>kamat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</si>
  <si>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</si>
  <si>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</si>
  <si>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</si>
  <si>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</si>
  <si>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</si>
  <si>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</si>
  <si>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</si>
  <si>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Közösségi Felsőoktatási Képzési Központ létrehozása</t>
  </si>
  <si>
    <t>Önkormányzati főzőkonyha kialakítása a Kőkúti Általános Iskolában</t>
  </si>
  <si>
    <t>Ételszállító gépjármű beszerzés</t>
  </si>
  <si>
    <t>Tatai bölcsődei konyha és két gondozási egység teljes körű belső felújítása, udvar részleges felújítása, a megszűnő főzőkonyhák tálaló konyhává alakítása</t>
  </si>
  <si>
    <t>Móricz Zsigmond Városi Könyvtár elhelyezése a Helyőrségi Klubban</t>
  </si>
  <si>
    <t xml:space="preserve">- Helyi alapanyagokra épülő közétkeztetésért- iskolai konyhák hálózatos fejlesztése Tatán TOP-1.1.3-15-KO1-2016-00002 </t>
  </si>
  <si>
    <t>Tárgyi eszköz beszerzés hivatali üdülőkben: Balatonvilágos (hűtő, egyéb konyhai felszerelés, stb.)</t>
  </si>
  <si>
    <t>Tárgyi eszköz beszerzés hivatali üdülőkben: Balatonfüred (falra szerelhető asztal, egyéb konyhai eszközök)</t>
  </si>
  <si>
    <t>Információbiztonsági beruházás, eszközbeszerzés</t>
  </si>
  <si>
    <t>Fegyverszekrény, motorkerékpárok, fegyverek, egyenruha beszerzése mezőőrök részére</t>
  </si>
  <si>
    <t>Tatai Egészségügyi Alapellátó Intézmény - kis értékű tárgyi eszköz beszerzés, csecsemőmérleg (5 db)-, mobiltelefon (5 db), laptop (3 db)</t>
  </si>
  <si>
    <t>Intézmények Gazdasági Hivatala - számítógép (2 db), klímaberendezés</t>
  </si>
  <si>
    <t>- Játékterek - HUSK pályázat</t>
  </si>
  <si>
    <t>- Kerékpárút - HUSK pályázati önrész</t>
  </si>
  <si>
    <t>- Kerékpárkölcsönző rendszer és parkoló építése HUSK pályázat</t>
  </si>
  <si>
    <t>Tárgyi eszköz beszerzés hivatali üdülőkben: Fényes-fürdő (konyhai felszerelések, szék, asztal)</t>
  </si>
  <si>
    <t>Értékvédelmi feladatok támogatása</t>
  </si>
  <si>
    <t>Városkapu Közhasznú Zrt. (Tatai Fényes Fürdő Kft.-nek nyújtott kölcsön visszafizetése)</t>
  </si>
  <si>
    <t xml:space="preserve">Hitelfelvétel </t>
  </si>
  <si>
    <t>Ingatlanértékesítés</t>
  </si>
  <si>
    <t xml:space="preserve"> - Felhalmozási céltartalék</t>
  </si>
  <si>
    <t>166.393 E Ft
1,70 % kamat</t>
  </si>
  <si>
    <t>650.000 E Ft
2,14 % kamat</t>
  </si>
  <si>
    <t xml:space="preserve"> - Működési tartalék </t>
  </si>
  <si>
    <t>Tata Váralja út 6. sz. alatti ingatlan működtetése</t>
  </si>
  <si>
    <t>Vis maior támogatás</t>
  </si>
  <si>
    <t>- Rákóczi u. 9. homlokzat felújítása</t>
  </si>
  <si>
    <t>- Aszfalt felületű utak útfelújítása marással, újraaszfaltozással (Vértesszőlősi úttal párhuzamos szervizút 1 szakasza, Fényes-fürdő belső út)</t>
  </si>
  <si>
    <t xml:space="preserve">- Dadi utca és Remeteség útfelújítása </t>
  </si>
  <si>
    <t>- József Attila út útfelújítása</t>
  </si>
  <si>
    <t>- Kazincbarcikai utca, Hamari D. u. parkoló felújítása</t>
  </si>
  <si>
    <t>- Vágó utca, Újvilág utca útfelújítása</t>
  </si>
  <si>
    <t>- Bacsó B. parkoló felújítása</t>
  </si>
  <si>
    <t>- Vasút utca útfelújítása</t>
  </si>
  <si>
    <t>- Hivatal épületében klímaberendezések pótlása, cseréje</t>
  </si>
  <si>
    <t xml:space="preserve">- Tata- Agostyán településrészt összekötő kerékpárút </t>
  </si>
  <si>
    <t>Móricz Zsigmond Városi Könyvtár - könyvek állomány gyarapítása</t>
  </si>
  <si>
    <t xml:space="preserve">- Kulturális közösségi terek infrastrukturális fejlesztése - TOP-7.1.1-16-CLLD </t>
  </si>
  <si>
    <t>- Kosárlabda-csarnok és műfüves focipálya megközelítését szolgáló út kivitelezése és parkoló építés - csökkentett műszaki tartalommal (út, járda, parkoló, közvilágítás, víz, szennyvíz)</t>
  </si>
  <si>
    <t>- Elkezdett beruházások folytatása az alábbi helyeken:</t>
  </si>
  <si>
    <t>- Önkormányzati külterületi utak járhatóságának biztosítása</t>
  </si>
  <si>
    <t>- Parkoló építés (megváltásból  származó bevételből)</t>
  </si>
  <si>
    <t>- Fényes-fürdő területén fejlesztések végrehajtása</t>
  </si>
  <si>
    <t xml:space="preserve">- Építésügyi hatósági hatáskör ellátásához előírt tárgyi eszközök (lézeres távolságmérő, szintező műszer) </t>
  </si>
  <si>
    <t>Csillagsziget Bölcsőde - szőnyegek, berendezési-. felszerelési eszközök, mozgásfejlesztő eszközök, projektor+ vászon, irodai berendezése és konyhai felszerelések-, eszközök</t>
  </si>
  <si>
    <t>Tatai Kertvárosi Óvoda - digitális fényképezőgép-, öltözőszekrény dolgozók részére, csoportszobai bútorok,- felszerelések,- fejlesztő kellékek-, udvari játékok-, kellékek-, kültéri ivókút, párakapu, homokozó kialakítása</t>
  </si>
  <si>
    <t>- 9 személyes kisbusz beszerzése (személyszállításra - üzembentartó: Városgazda Kft.)</t>
  </si>
  <si>
    <t>- Mikovényi úti körforgalom felújítása</t>
  </si>
  <si>
    <t>- ÉDV Zrt. által üzemeltetett viziközművek felújítása műszaki tartalommal</t>
  </si>
  <si>
    <t>- Bláthy Ottó utca hátsó parkoló felújítása</t>
  </si>
  <si>
    <t>- Táncsics M. - Nagykert u. burkolat felújítás I. ütem</t>
  </si>
  <si>
    <t>Magyary Zoltán Népfőiskolai Társaság támogatása közművelődési megállapodás alapján</t>
  </si>
  <si>
    <t>ÚSZT pályázat fűtéskorszerűsítés /2012, TEF/ 2013, egyéb energiahatékonyságot javító pályázatok</t>
  </si>
  <si>
    <t>A Tatai Kőfaragó-ház kézműves és ökoturisztikai központként való rehabilitációja és a Kálvária domb egységes turisztikai termékcsomagként való bemutatása TOP-1.2.1.-15-K01-2016-00005</t>
  </si>
  <si>
    <t>A helyi gazdaság erőforrására épülő piac- és agrárlogisztikai fejlesztés Tatán TOP-1.1.3.-15-K01-2016-00003</t>
  </si>
  <si>
    <t>Tata Város Önkormányzata és az általa irányított költségvetési szervek 2017. évi bevételei forrásonként (E Ft-ban)</t>
  </si>
  <si>
    <t>(kiemelt előirányzatok szerinti részletezésben ) E Ft-ban</t>
  </si>
  <si>
    <t>Fekete- Arany J. utca csapadékvíz elvezetés</t>
  </si>
  <si>
    <t>I. verzió</t>
  </si>
  <si>
    <t>II. verzió</t>
  </si>
  <si>
    <t>III. verzió</t>
  </si>
  <si>
    <t>Mindennapos iskolai testnevelés támogatására</t>
  </si>
  <si>
    <t>TATA VÁROS ÖNKORMÁNYZATA</t>
  </si>
  <si>
    <t xml:space="preserve"> - Agostyán posta melletti út kiépítése</t>
  </si>
  <si>
    <t>Duna projekt visszatérő forrásokkal kapcsolatos bevétel</t>
  </si>
  <si>
    <t>IV. verzió</t>
  </si>
  <si>
    <t>- Bacsó B. u. 66. földkábel</t>
  </si>
  <si>
    <t>- Utak karbantartása</t>
  </si>
  <si>
    <t>045 160</t>
  </si>
  <si>
    <t>Közutak, hidak, alagutak üzemeltetése, fenntartása</t>
  </si>
  <si>
    <t>900 020</t>
  </si>
  <si>
    <t>104 043</t>
  </si>
  <si>
    <t>107 013</t>
  </si>
  <si>
    <t>107 015</t>
  </si>
  <si>
    <t>107 051</t>
  </si>
  <si>
    <t>102 023</t>
  </si>
  <si>
    <t>107 052</t>
  </si>
  <si>
    <t>102 024</t>
  </si>
  <si>
    <t>101 143</t>
  </si>
  <si>
    <t>101 221</t>
  </si>
  <si>
    <t>102 031</t>
  </si>
  <si>
    <t>104 042</t>
  </si>
  <si>
    <t>Közterület rendjének fenntartása (közterület fenntartás)</t>
  </si>
  <si>
    <t>Számítástechnikai eszközbeszerzések</t>
  </si>
  <si>
    <t>Állami támogatás megelőlegezési hitelfelvétel</t>
  </si>
  <si>
    <t>Iparűzési adóból</t>
  </si>
  <si>
    <t>Közhatalmi bevételekből átcsoportosított</t>
  </si>
  <si>
    <t>Előző évi költségvetés maradványának igénybevétele</t>
  </si>
  <si>
    <t>Előző év költségvetési maradványának igénybevétele</t>
  </si>
  <si>
    <t>Piarista rendház felújítása</t>
  </si>
  <si>
    <t>Hajdú utca felújítása</t>
  </si>
  <si>
    <t>Rákóczi - Bercsényi - Hajdú utca csapadékcsatorna felújítása, nyomvonal kiváltás</t>
  </si>
  <si>
    <t>Dobroszláv úti fűtőműből kazán áttelepítés</t>
  </si>
  <si>
    <t>Tata Város Önkormányzatának pénzmaradvány igénybevétele felhalmozási cél szerinti tagolásban (E Ft-ban)</t>
  </si>
  <si>
    <t>2017.</t>
  </si>
  <si>
    <t>2018.</t>
  </si>
  <si>
    <t>2019.</t>
  </si>
  <si>
    <t>2020.</t>
  </si>
  <si>
    <t>2021.</t>
  </si>
  <si>
    <t>2022.</t>
  </si>
  <si>
    <t>2023.</t>
  </si>
  <si>
    <t>7. évet követően lejáratig (2024.)</t>
  </si>
  <si>
    <t>Helyi adók</t>
  </si>
  <si>
    <t>Osztalék, koncessziós díj, hozambevétel (kamatbevétel)</t>
  </si>
  <si>
    <t>Díjak, pótlékok, bírságok</t>
  </si>
  <si>
    <t>Talajterhelési díj</t>
  </si>
  <si>
    <t>Szolgáltatások ellenértéke (temető fenntartási hozzájárulás,sírhelydíj, nevezési díj)</t>
  </si>
  <si>
    <t>Tulajdonosi bevétel (használatba adásból, üzemeltetésbe adásból származó bevétel)</t>
  </si>
  <si>
    <t>Pótlék, bírság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</si>
  <si>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</si>
  <si>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</si>
  <si>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</si>
  <si>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Előző év (ek) ben keletkezett tárgyévet terhelő fizetési kötelezettség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</si>
  <si>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</si>
  <si>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</si>
  <si>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</si>
  <si>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 xml:space="preserve">Fizetési kötelezettség csökkentett saját bevétel 50 %-a </t>
  </si>
  <si>
    <t>Államigazgatás</t>
  </si>
  <si>
    <t>Államigazgatás összesen:</t>
  </si>
  <si>
    <t>Intézmények Gazdasági Hivatalához tartozó önállóan működő intézmények 2017. évi költségvetése</t>
  </si>
  <si>
    <t>Intézmények Gazdasági Hivatalához tartozó  önállóan működő intézmények 2017. évi költségvetése</t>
  </si>
  <si>
    <t>Áru és készletértékesítés</t>
  </si>
  <si>
    <t>Szolgáltatás</t>
  </si>
  <si>
    <t>Közvetített szolgáltatás</t>
  </si>
  <si>
    <t>Átvett pénzeszközök</t>
  </si>
  <si>
    <t>Támogatásértékű bevétel</t>
  </si>
  <si>
    <t>Bevételek összesen</t>
  </si>
  <si>
    <t>működési célra</t>
  </si>
  <si>
    <t>felhalmozási célra</t>
  </si>
  <si>
    <t>pénzforalom nélküli</t>
  </si>
  <si>
    <t>Finanszírozás</t>
  </si>
  <si>
    <t>Kálvária utcai Óvoda</t>
  </si>
  <si>
    <t>Szivárvány Óvoda</t>
  </si>
  <si>
    <t>Kuckó Óvoda</t>
  </si>
  <si>
    <t>Bergengócia Óvoda</t>
  </si>
  <si>
    <t>Bölcsöde</t>
  </si>
  <si>
    <t>Kvi. alcímek és szakf. Összesen:</t>
  </si>
  <si>
    <t>mindösszesen</t>
  </si>
  <si>
    <t>PH-nak leadott anyag számai</t>
  </si>
  <si>
    <t>Különbözet</t>
  </si>
  <si>
    <t>vaszary tornaterem</t>
  </si>
  <si>
    <t>minőségi bér</t>
  </si>
  <si>
    <t>igazgatók pótléka minőségi bér</t>
  </si>
  <si>
    <t>ig. min bére kevesebb visszatéve</t>
  </si>
  <si>
    <t>Kertváros útiköltség</t>
  </si>
  <si>
    <t>nem függetlenített vez.túlóra</t>
  </si>
  <si>
    <t>képlethiba</t>
  </si>
  <si>
    <t>Fazekas jub.jutalom Robozné</t>
  </si>
  <si>
    <t>túlóra helyesbítés</t>
  </si>
  <si>
    <r>
      <t xml:space="preserve">2017. Eredeti előirányzat                        </t>
    </r>
    <r>
      <rPr>
        <b/>
        <sz val="12"/>
        <rFont val="Times New Roman CE"/>
        <charset val="238"/>
      </rPr>
      <t>E Ft-ban</t>
    </r>
  </si>
  <si>
    <t>1,0 Ft/ idegenfor.adóft</t>
  </si>
  <si>
    <t>I.5.</t>
  </si>
  <si>
    <t xml:space="preserve">A 2016. évről áthúzódó bérkompenzáció támogatása </t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</si>
  <si>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8 hónapra</t>
    </r>
    <r>
      <rPr>
        <sz val="12"/>
        <rFont val="Times New Roman CE"/>
        <charset val="238"/>
      </rPr>
      <t xml:space="preserve"> </t>
    </r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</si>
  <si>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 xml:space="preserve">4 hónapra </t>
    </r>
  </si>
  <si>
    <t>- Teljes összeg, akik 2015. dec. 31-ig megszerezték. Alapfokú, Ped. II. kategóriába s.</t>
  </si>
  <si>
    <t>- 11 havi időarányos, akik 2016. évben szerezték meg. Alapfokú, Ped.II. kateg. sorol.</t>
  </si>
  <si>
    <t>III.1.</t>
  </si>
  <si>
    <t>Szociális ágazati pótlék (összevont lesz, MÁK adja pótelőirányzatként majd)</t>
  </si>
  <si>
    <t>Család- és gyermekjóléti szolgálat (2015.01.01. lakosságszám alapján jár!!)</t>
  </si>
  <si>
    <t>Család- és gyermekjóléti központ (2015.01.01. lakosságszám alapján jár!!)</t>
  </si>
  <si>
    <t>III.3.da)</t>
  </si>
  <si>
    <r>
      <t xml:space="preserve">Házi segítségnyújtáshoz </t>
    </r>
    <r>
      <rPr>
        <b/>
        <i/>
        <sz val="12"/>
        <rFont val="Times New Roman CE"/>
        <charset val="238"/>
      </rPr>
      <t>Szociális segítés</t>
    </r>
  </si>
  <si>
    <t>Ft/fő</t>
  </si>
  <si>
    <t>III.3.db)</t>
  </si>
  <si>
    <r>
      <t xml:space="preserve">Házi segítségnyújtáshoz </t>
    </r>
    <r>
      <rPr>
        <b/>
        <i/>
        <sz val="12"/>
        <rFont val="Times New Roman CE"/>
        <charset val="238"/>
      </rPr>
      <t>Személyi gondozás</t>
    </r>
    <r>
      <rPr>
        <sz val="12"/>
        <rFont val="Times New Roman CE"/>
        <charset val="238"/>
      </rPr>
      <t xml:space="preserve"> -  társult formában, ezért a fajlagos összeg 130 %-a a támogatás</t>
    </r>
  </si>
  <si>
    <t>Házi segítségnyújtás - 2017. évben két külön jogcímen igényelhető támogatás:</t>
  </si>
  <si>
    <t>Időskorúak nappali intézményi ellátása -társult formában, ezért a fajlagos összeg 150 %-a a támogatás (csökkentés 10 fővel, mert Kocsi u. megszűnik, szállítják az igénylőket a Deák F. u.-ba)</t>
  </si>
  <si>
    <t xml:space="preserve">Hajléktalanok átmeneti intézményei </t>
  </si>
  <si>
    <t>III.3.l)</t>
  </si>
  <si>
    <t>Támogató szolgáltatás - alaptámogatás</t>
  </si>
  <si>
    <t>Támogató szolgáltatás - teljesítménytámogatás - személyi segítés</t>
  </si>
  <si>
    <t>Ft/feladategység</t>
  </si>
  <si>
    <t>Támogató szolgáltatás - teljesítménytámogatás - szállításhoz személyi segítés max.50%</t>
  </si>
  <si>
    <t>III.3.m)</t>
  </si>
  <si>
    <t>Közösségi alapellátások - alaptámogatás</t>
  </si>
  <si>
    <t>Közösségi alapellátások - teljesítménytámogatás</t>
  </si>
  <si>
    <t xml:space="preserve">A rászoruló gyermekek intézményen kívüli szünidei étkeztetésének támogatása </t>
  </si>
  <si>
    <t>Megyei hatókörű városi múzeumok feladatainak támogatása (2017. évben nem ismert)</t>
  </si>
  <si>
    <t>97200 E Ft volt</t>
  </si>
  <si>
    <t>Települési önkormányzatok könyvtári célú érdekeltségnövelő támogatása</t>
  </si>
  <si>
    <r>
      <t xml:space="preserve">Önkormányzat elvárt bevétele: </t>
    </r>
    <r>
      <rPr>
        <b/>
        <sz val="12"/>
        <rFont val="Times New Roman CE"/>
        <charset val="238"/>
      </rPr>
      <t xml:space="preserve">2015.évi </t>
    </r>
    <r>
      <rPr>
        <sz val="12"/>
        <rFont val="Times New Roman CE"/>
        <charset val="238"/>
      </rPr>
      <t>iparűzési adóalap 0,55 %-a</t>
    </r>
  </si>
  <si>
    <r>
      <t xml:space="preserve">Differenciálás: </t>
    </r>
    <r>
      <rPr>
        <b/>
        <sz val="10"/>
        <rFont val="Times New Roman CE"/>
        <charset val="238"/>
      </rPr>
      <t>Támogatás csökkentés 105 % lenne</t>
    </r>
    <r>
      <rPr>
        <sz val="10"/>
        <rFont val="Times New Roman CE"/>
        <charset val="238"/>
      </rPr>
      <t xml:space="preserve"> az adóerő-képesség miatt, de közös hivatal székhelye miatt 10 %-kal csökkenthető, ezért 95 % a támogatás csökkentés.</t>
    </r>
  </si>
  <si>
    <t>95 %</t>
  </si>
  <si>
    <t>2. melléklet jogcímeihez: ÁLLAMI TÁMOGATÁS BESZÁMÍTÁSSAL CSÖKKENTETT ÖSSZEGE</t>
  </si>
  <si>
    <t>2. melléklet V. Beszámításhoz új szabály további 45 % elvonás szolidaritási hozzájárulás címén</t>
  </si>
  <si>
    <t>Beszámítás</t>
  </si>
  <si>
    <t>Szolidaritás</t>
  </si>
  <si>
    <t>Össz. Elvonás</t>
  </si>
  <si>
    <t>Önkormányzati Hivatal működésének támogatása (Közös Hiv. 26.798 fő lakos)</t>
  </si>
  <si>
    <t>V. Beszámítás miatt csökkentés</t>
  </si>
  <si>
    <t>Új szabály 2. melléklet V. Beszámításhoz: 45 % további elvonás szolidaritási hozzájárulás címén</t>
  </si>
  <si>
    <t>Hivatali működésre marad kapható állami támogatás</t>
  </si>
  <si>
    <t>Egyéb önkormányzati feladat támogatása (adóerőképesség 1 lakosra 42.827 Ft)</t>
  </si>
  <si>
    <t>Előirányzat           Ft-ban</t>
  </si>
  <si>
    <t>Az Önkormányzat adósságot keletkeztető ügyleteinek és azok fedezetére felhasználható saját bevételeink alakulása (E Ft-ban)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</si>
</sst>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#,##0;\-#,##0"/>
    <numFmt numFmtId="165" formatCode="0.0"/>
    <numFmt numFmtId="166" formatCode="#,##0.0"/>
    <numFmt numFmtId="167" formatCode="[$-40E]General"/>
    <numFmt numFmtId="168" formatCode="[$-40E]#,##0"/>
    <numFmt numFmtId="169" formatCode="_-* #,##0.00\ _F_t_-;\-* #,##0.00\ _F_t_-;_-* \-??\ _F_t_-;_-@_-"/>
    <numFmt numFmtId="170" formatCode="#,##0_ ;\-#,##0\ "/>
    <numFmt numFmtId="171" formatCode="_-* #,##0\ _F_t_-;\-* #,##0\ _F_t_-;_-* &quot;-&quot;??\ _F_t_-;_-@_-"/>
  </numFmts>
  <fonts count="114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 CE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b/>
      <u/>
      <sz val="10"/>
      <name val="Times New Roman CE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4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Arial CE"/>
      <charset val="238"/>
    </font>
    <font>
      <b/>
      <u/>
      <sz val="12"/>
      <name val="Times New Roman CE"/>
      <charset val="238"/>
    </font>
    <font>
      <b/>
      <i/>
      <sz val="10"/>
      <name val="Times New Roman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4"/>
      <color rgb="FF000000"/>
      <name val="Times New Roman"/>
      <family val="1"/>
      <charset val="1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8"/>
      <name val="Arial CE"/>
      <family val="2"/>
      <charset val="238"/>
    </font>
    <font>
      <b/>
      <sz val="18"/>
      <color rgb="FF000000"/>
      <name val="Times New Roman"/>
      <family val="1"/>
      <charset val="238"/>
    </font>
    <font>
      <sz val="18"/>
      <color rgb="FF000000"/>
      <name val="Times New Roman CE"/>
      <family val="1"/>
      <charset val="238"/>
    </font>
    <font>
      <b/>
      <sz val="20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2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22"/>
      <name val="Times New Roman"/>
      <family val="1"/>
      <charset val="238"/>
    </font>
    <font>
      <i/>
      <sz val="11"/>
      <color rgb="FF7F7F7F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 CE"/>
      <family val="1"/>
      <charset val="238"/>
    </font>
    <font>
      <b/>
      <sz val="16"/>
      <name val="Times New Roman"/>
      <family val="1"/>
      <charset val="238"/>
    </font>
    <font>
      <sz val="16"/>
      <name val="Arial"/>
      <family val="2"/>
      <charset val="238"/>
    </font>
    <font>
      <sz val="16"/>
      <name val="Times New Roman"/>
      <family val="1"/>
      <charset val="238"/>
    </font>
    <font>
      <b/>
      <sz val="16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59" fillId="0" borderId="0"/>
    <xf numFmtId="0" fontId="59" fillId="23" borderId="7" applyNumberFormat="0" applyAlignment="0" applyProtection="0"/>
    <xf numFmtId="0" fontId="18" fillId="20" borderId="8" applyNumberFormat="0" applyAlignment="0" applyProtection="0"/>
    <xf numFmtId="0" fontId="59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0"/>
    <xf numFmtId="0" fontId="69" fillId="0" borderId="0"/>
    <xf numFmtId="0" fontId="59" fillId="0" borderId="0"/>
    <xf numFmtId="0" fontId="72" fillId="0" borderId="0"/>
    <xf numFmtId="0" fontId="75" fillId="0" borderId="0"/>
    <xf numFmtId="167" fontId="76" fillId="0" borderId="0"/>
    <xf numFmtId="0" fontId="69" fillId="0" borderId="0"/>
    <xf numFmtId="0" fontId="78" fillId="0" borderId="0"/>
    <xf numFmtId="0" fontId="16" fillId="0" borderId="0"/>
    <xf numFmtId="0" fontId="90" fillId="0" borderId="0" applyNumberFormat="0" applyFill="0" applyBorder="0" applyAlignment="0" applyProtection="0"/>
    <xf numFmtId="169" fontId="59" fillId="0" borderId="0" applyFill="0" applyBorder="0" applyAlignment="0" applyProtection="0"/>
    <xf numFmtId="0" fontId="2" fillId="0" borderId="0"/>
    <xf numFmtId="43" fontId="59" fillId="0" borderId="0" applyFont="0" applyFill="0" applyBorder="0" applyAlignment="0" applyProtection="0"/>
    <xf numFmtId="0" fontId="1" fillId="0" borderId="0"/>
  </cellStyleXfs>
  <cellXfs count="775">
    <xf numFmtId="0" fontId="0" fillId="0" borderId="0" xfId="0"/>
    <xf numFmtId="0" fontId="22" fillId="0" borderId="0" xfId="0" applyFont="1"/>
    <xf numFmtId="3" fontId="22" fillId="0" borderId="0" xfId="0" applyNumberFormat="1" applyFont="1"/>
    <xf numFmtId="0" fontId="23" fillId="0" borderId="0" xfId="0" applyFont="1"/>
    <xf numFmtId="0" fontId="29" fillId="0" borderId="0" xfId="45" applyFont="1" applyAlignment="1">
      <alignment wrapText="1"/>
    </xf>
    <xf numFmtId="0" fontId="29" fillId="0" borderId="0" xfId="45" applyFont="1"/>
    <xf numFmtId="0" fontId="22" fillId="0" borderId="0" xfId="45" applyFont="1"/>
    <xf numFmtId="0" fontId="23" fillId="0" borderId="0" xfId="45" applyFont="1"/>
    <xf numFmtId="0" fontId="27" fillId="0" borderId="12" xfId="45" applyFont="1" applyBorder="1" applyAlignment="1">
      <alignment horizontal="center"/>
    </xf>
    <xf numFmtId="0" fontId="22" fillId="0" borderId="0" xfId="45" applyFont="1" applyBorder="1"/>
    <xf numFmtId="3" fontId="27" fillId="0" borderId="13" xfId="45" applyNumberFormat="1" applyFont="1" applyBorder="1"/>
    <xf numFmtId="0" fontId="29" fillId="0" borderId="0" xfId="49" applyFont="1" applyAlignment="1">
      <alignment wrapText="1"/>
    </xf>
    <xf numFmtId="0" fontId="29" fillId="0" borderId="0" xfId="49" applyFont="1"/>
    <xf numFmtId="0" fontId="29" fillId="0" borderId="0" xfId="45" applyFont="1" applyBorder="1"/>
    <xf numFmtId="0" fontId="27" fillId="0" borderId="0" xfId="45" applyFont="1" applyAlignment="1">
      <alignment horizontal="center" wrapText="1"/>
    </xf>
    <xf numFmtId="0" fontId="27" fillId="0" borderId="14" xfId="45" applyFont="1" applyBorder="1" applyAlignment="1">
      <alignment horizontal="center" wrapText="1"/>
    </xf>
    <xf numFmtId="49" fontId="29" fillId="0" borderId="15" xfId="45" applyNumberFormat="1" applyFont="1" applyBorder="1" applyAlignment="1">
      <alignment wrapText="1"/>
    </xf>
    <xf numFmtId="0" fontId="27" fillId="0" borderId="0" xfId="45" applyFont="1" applyBorder="1" applyAlignment="1">
      <alignment wrapText="1"/>
    </xf>
    <xf numFmtId="0" fontId="27" fillId="0" borderId="14" xfId="45" applyFont="1" applyBorder="1" applyAlignment="1">
      <alignment wrapText="1"/>
    </xf>
    <xf numFmtId="3" fontId="27" fillId="0" borderId="12" xfId="45" applyNumberFormat="1" applyFont="1" applyBorder="1"/>
    <xf numFmtId="3" fontId="27" fillId="0" borderId="0" xfId="45" applyNumberFormat="1" applyFont="1" applyBorder="1"/>
    <xf numFmtId="0" fontId="34" fillId="0" borderId="0" xfId="45" applyFont="1" applyAlignment="1">
      <alignment wrapText="1"/>
    </xf>
    <xf numFmtId="3" fontId="34" fillId="0" borderId="0" xfId="45" applyNumberFormat="1" applyFont="1" applyAlignment="1"/>
    <xf numFmtId="3" fontId="34" fillId="0" borderId="0" xfId="45" applyNumberFormat="1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26" fillId="0" borderId="0" xfId="0" applyFont="1"/>
    <xf numFmtId="0" fontId="26" fillId="0" borderId="0" xfId="0" applyFont="1" applyBorder="1"/>
    <xf numFmtId="0" fontId="28" fillId="0" borderId="0" xfId="0" applyFont="1" applyAlignment="1">
      <alignment horizontal="center"/>
    </xf>
    <xf numFmtId="0" fontId="26" fillId="0" borderId="16" xfId="0" applyFont="1" applyBorder="1"/>
    <xf numFmtId="0" fontId="26" fillId="0" borderId="10" xfId="0" applyFont="1" applyBorder="1"/>
    <xf numFmtId="0" fontId="26" fillId="0" borderId="17" xfId="0" applyFont="1" applyBorder="1"/>
    <xf numFmtId="0" fontId="28" fillId="0" borderId="16" xfId="0" applyFont="1" applyBorder="1"/>
    <xf numFmtId="0" fontId="28" fillId="0" borderId="0" xfId="0" applyFont="1" applyBorder="1"/>
    <xf numFmtId="0" fontId="28" fillId="0" borderId="0" xfId="0" applyFont="1"/>
    <xf numFmtId="0" fontId="40" fillId="0" borderId="16" xfId="0" applyFont="1" applyBorder="1"/>
    <xf numFmtId="0" fontId="40" fillId="0" borderId="0" xfId="0" applyFont="1" applyBorder="1"/>
    <xf numFmtId="0" fontId="40" fillId="0" borderId="0" xfId="0" applyFont="1"/>
    <xf numFmtId="0" fontId="41" fillId="0" borderId="0" xfId="0" applyFont="1" applyBorder="1"/>
    <xf numFmtId="0" fontId="41" fillId="0" borderId="0" xfId="0" applyFont="1"/>
    <xf numFmtId="3" fontId="16" fillId="0" borderId="0" xfId="43" applyNumberFormat="1" applyFill="1"/>
    <xf numFmtId="0" fontId="16" fillId="0" borderId="0" xfId="43" applyFill="1"/>
    <xf numFmtId="0" fontId="44" fillId="0" borderId="0" xfId="43" applyFont="1" applyFill="1"/>
    <xf numFmtId="0" fontId="49" fillId="0" borderId="0" xfId="0" applyFont="1"/>
    <xf numFmtId="49" fontId="16" fillId="0" borderId="0" xfId="43" applyNumberFormat="1"/>
    <xf numFmtId="0" fontId="16" fillId="0" borderId="0" xfId="43" applyAlignment="1">
      <alignment wrapText="1"/>
    </xf>
    <xf numFmtId="0" fontId="16" fillId="0" borderId="0" xfId="43"/>
    <xf numFmtId="0" fontId="43" fillId="0" borderId="0" xfId="43" applyFont="1" applyBorder="1" applyAlignment="1">
      <alignment wrapText="1"/>
    </xf>
    <xf numFmtId="49" fontId="16" fillId="0" borderId="0" xfId="43" applyNumberFormat="1" applyFont="1"/>
    <xf numFmtId="49" fontId="44" fillId="0" borderId="0" xfId="43" applyNumberFormat="1" applyFont="1"/>
    <xf numFmtId="0" fontId="44" fillId="0" borderId="0" xfId="43" applyFont="1"/>
    <xf numFmtId="0" fontId="16" fillId="0" borderId="0" xfId="43" applyFont="1"/>
    <xf numFmtId="49" fontId="16" fillId="24" borderId="0" xfId="43" applyNumberFormat="1" applyFont="1" applyFill="1"/>
    <xf numFmtId="0" fontId="16" fillId="24" borderId="0" xfId="43" applyFill="1"/>
    <xf numFmtId="0" fontId="16" fillId="25" borderId="0" xfId="43" applyFill="1"/>
    <xf numFmtId="49" fontId="46" fillId="0" borderId="0" xfId="43" applyNumberFormat="1" applyFont="1"/>
    <xf numFmtId="0" fontId="46" fillId="0" borderId="0" xfId="43" applyFont="1"/>
    <xf numFmtId="49" fontId="48" fillId="0" borderId="0" xfId="43" applyNumberFormat="1" applyFont="1"/>
    <xf numFmtId="0" fontId="48" fillId="0" borderId="0" xfId="43" applyFont="1"/>
    <xf numFmtId="49" fontId="48" fillId="0" borderId="0" xfId="43" applyNumberFormat="1" applyFont="1" applyBorder="1"/>
    <xf numFmtId="0" fontId="48" fillId="0" borderId="0" xfId="43" applyFont="1" applyBorder="1"/>
    <xf numFmtId="3" fontId="43" fillId="0" borderId="0" xfId="43" applyNumberFormat="1" applyFont="1" applyFill="1" applyBorder="1"/>
    <xf numFmtId="3" fontId="16" fillId="0" borderId="0" xfId="43" applyNumberFormat="1" applyAlignment="1">
      <alignment horizontal="left" wrapText="1"/>
    </xf>
    <xf numFmtId="0" fontId="16" fillId="0" borderId="0" xfId="43" applyAlignment="1">
      <alignment horizontal="left" wrapText="1"/>
    </xf>
    <xf numFmtId="0" fontId="44" fillId="0" borderId="0" xfId="43" applyFont="1" applyAlignment="1">
      <alignment wrapText="1"/>
    </xf>
    <xf numFmtId="3" fontId="44" fillId="0" borderId="0" xfId="43" applyNumberFormat="1" applyFont="1" applyAlignment="1">
      <alignment horizontal="left" wrapText="1"/>
    </xf>
    <xf numFmtId="3" fontId="16" fillId="0" borderId="0" xfId="43" applyNumberFormat="1"/>
    <xf numFmtId="0" fontId="47" fillId="0" borderId="0" xfId="43" applyFont="1" applyBorder="1" applyAlignment="1">
      <alignment wrapText="1"/>
    </xf>
    <xf numFmtId="0" fontId="42" fillId="0" borderId="0" xfId="0" applyFont="1"/>
    <xf numFmtId="0" fontId="32" fillId="0" borderId="0" xfId="0" applyFont="1"/>
    <xf numFmtId="0" fontId="33" fillId="0" borderId="0" xfId="0" applyFont="1"/>
    <xf numFmtId="0" fontId="25" fillId="0" borderId="0" xfId="0" applyFont="1"/>
    <xf numFmtId="0" fontId="43" fillId="0" borderId="0" xfId="0" applyFont="1"/>
    <xf numFmtId="0" fontId="36" fillId="0" borderId="0" xfId="0" applyFont="1" applyAlignment="1">
      <alignment horizontal="justify"/>
    </xf>
    <xf numFmtId="165" fontId="42" fillId="0" borderId="0" xfId="0" applyNumberFormat="1" applyFont="1"/>
    <xf numFmtId="0" fontId="51" fillId="0" borderId="0" xfId="0" applyFont="1" applyAlignment="1">
      <alignment horizontal="justify"/>
    </xf>
    <xf numFmtId="0" fontId="52" fillId="0" borderId="0" xfId="44" applyFont="1"/>
    <xf numFmtId="0" fontId="51" fillId="0" borderId="0" xfId="44" applyFont="1"/>
    <xf numFmtId="0" fontId="53" fillId="0" borderId="0" xfId="44" applyFont="1"/>
    <xf numFmtId="3" fontId="33" fillId="0" borderId="0" xfId="48" applyNumberFormat="1" applyFont="1" applyAlignment="1">
      <alignment wrapText="1"/>
    </xf>
    <xf numFmtId="3" fontId="33" fillId="0" borderId="0" xfId="48" applyNumberFormat="1" applyFont="1"/>
    <xf numFmtId="0" fontId="33" fillId="0" borderId="0" xfId="48" applyFont="1"/>
    <xf numFmtId="0" fontId="32" fillId="0" borderId="0" xfId="47" applyFont="1" applyBorder="1" applyAlignment="1"/>
    <xf numFmtId="0" fontId="58" fillId="0" borderId="0" xfId="48" applyFont="1"/>
    <xf numFmtId="0" fontId="32" fillId="0" borderId="0" xfId="48" applyFont="1"/>
    <xf numFmtId="0" fontId="39" fillId="0" borderId="18" xfId="44" applyFont="1" applyBorder="1" applyAlignment="1">
      <alignment horizontal="left" vertical="center"/>
    </xf>
    <xf numFmtId="0" fontId="42" fillId="0" borderId="23" xfId="0" applyFont="1" applyBorder="1"/>
    <xf numFmtId="2" fontId="42" fillId="0" borderId="24" xfId="0" applyNumberFormat="1" applyFont="1" applyBorder="1" applyAlignment="1">
      <alignment horizontal="center"/>
    </xf>
    <xf numFmtId="0" fontId="43" fillId="0" borderId="18" xfId="0" applyFont="1" applyBorder="1"/>
    <xf numFmtId="2" fontId="43" fillId="0" borderId="19" xfId="0" applyNumberFormat="1" applyFont="1" applyBorder="1" applyAlignment="1">
      <alignment horizontal="center"/>
    </xf>
    <xf numFmtId="3" fontId="27" fillId="0" borderId="14" xfId="45" applyNumberFormat="1" applyFont="1" applyBorder="1"/>
    <xf numFmtId="0" fontId="43" fillId="0" borderId="25" xfId="0" applyFont="1" applyBorder="1" applyAlignment="1">
      <alignment horizontal="center" vertical="center" wrapText="1"/>
    </xf>
    <xf numFmtId="0" fontId="69" fillId="0" borderId="0" xfId="57"/>
    <xf numFmtId="0" fontId="51" fillId="0" borderId="30" xfId="44" applyFont="1" applyBorder="1" applyAlignment="1">
      <alignment horizontal="left" vertical="center" wrapText="1"/>
    </xf>
    <xf numFmtId="3" fontId="27" fillId="0" borderId="32" xfId="45" applyNumberFormat="1" applyFont="1" applyBorder="1"/>
    <xf numFmtId="0" fontId="70" fillId="0" borderId="16" xfId="45" applyFont="1" applyBorder="1" applyAlignment="1">
      <alignment horizontal="left" wrapText="1"/>
    </xf>
    <xf numFmtId="3" fontId="27" fillId="0" borderId="33" xfId="45" applyNumberFormat="1" applyFont="1" applyBorder="1"/>
    <xf numFmtId="49" fontId="27" fillId="0" borderId="32" xfId="45" applyNumberFormat="1" applyFont="1" applyBorder="1" applyAlignment="1">
      <alignment wrapText="1"/>
    </xf>
    <xf numFmtId="49" fontId="29" fillId="0" borderId="32" xfId="45" applyNumberFormat="1" applyFont="1" applyBorder="1" applyAlignment="1">
      <alignment wrapText="1"/>
    </xf>
    <xf numFmtId="3" fontId="29" fillId="0" borderId="32" xfId="45" applyNumberFormat="1" applyFont="1" applyBorder="1"/>
    <xf numFmtId="0" fontId="27" fillId="0" borderId="32" xfId="45" applyFont="1" applyBorder="1" applyAlignment="1">
      <alignment wrapText="1"/>
    </xf>
    <xf numFmtId="0" fontId="29" fillId="0" borderId="32" xfId="45" applyFont="1" applyBorder="1" applyAlignment="1">
      <alignment wrapText="1"/>
    </xf>
    <xf numFmtId="0" fontId="29" fillId="0" borderId="32" xfId="49" applyFont="1" applyBorder="1" applyAlignment="1">
      <alignment wrapText="1"/>
    </xf>
    <xf numFmtId="0" fontId="30" fillId="0" borderId="32" xfId="46" applyFont="1" applyBorder="1" applyAlignment="1">
      <alignment wrapText="1"/>
    </xf>
    <xf numFmtId="3" fontId="30" fillId="0" borderId="32" xfId="46" applyNumberFormat="1" applyFont="1" applyBorder="1"/>
    <xf numFmtId="3" fontId="31" fillId="0" borderId="32" xfId="45" applyNumberFormat="1" applyFont="1" applyBorder="1"/>
    <xf numFmtId="0" fontId="42" fillId="0" borderId="34" xfId="0" applyFont="1" applyBorder="1" applyAlignment="1">
      <alignment horizontal="justify" vertical="top" wrapText="1"/>
    </xf>
    <xf numFmtId="0" fontId="42" fillId="0" borderId="29" xfId="0" applyFont="1" applyBorder="1" applyAlignment="1">
      <alignment horizontal="justify" vertical="top" wrapText="1"/>
    </xf>
    <xf numFmtId="0" fontId="25" fillId="0" borderId="29" xfId="0" applyFont="1" applyBorder="1" applyAlignment="1">
      <alignment horizontal="justify" vertical="top" wrapText="1"/>
    </xf>
    <xf numFmtId="0" fontId="42" fillId="0" borderId="29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justify" vertical="top" wrapText="1"/>
    </xf>
    <xf numFmtId="0" fontId="43" fillId="0" borderId="29" xfId="0" applyFont="1" applyBorder="1" applyAlignment="1">
      <alignment horizontal="justify" vertical="top" wrapText="1"/>
    </xf>
    <xf numFmtId="49" fontId="42" fillId="0" borderId="29" xfId="0" applyNumberFormat="1" applyFont="1" applyBorder="1" applyAlignment="1">
      <alignment horizontal="justify" vertical="top" wrapText="1"/>
    </xf>
    <xf numFmtId="0" fontId="43" fillId="0" borderId="31" xfId="0" applyFont="1" applyBorder="1" applyAlignment="1">
      <alignment horizontal="justify" vertical="top" wrapText="1"/>
    </xf>
    <xf numFmtId="2" fontId="42" fillId="0" borderId="35" xfId="0" applyNumberFormat="1" applyFont="1" applyBorder="1" applyAlignment="1">
      <alignment horizontal="center" vertical="top" wrapText="1"/>
    </xf>
    <xf numFmtId="2" fontId="42" fillId="0" borderId="36" xfId="0" applyNumberFormat="1" applyFont="1" applyBorder="1" applyAlignment="1">
      <alignment horizontal="center" vertical="top" wrapText="1"/>
    </xf>
    <xf numFmtId="2" fontId="25" fillId="0" borderId="36" xfId="0" applyNumberFormat="1" applyFont="1" applyBorder="1" applyAlignment="1">
      <alignment horizontal="center" vertical="top" wrapText="1"/>
    </xf>
    <xf numFmtId="2" fontId="45" fillId="0" borderId="36" xfId="0" applyNumberFormat="1" applyFont="1" applyBorder="1" applyAlignment="1">
      <alignment horizontal="center" vertical="top" wrapText="1"/>
    </xf>
    <xf numFmtId="2" fontId="43" fillId="0" borderId="36" xfId="0" applyNumberFormat="1" applyFont="1" applyBorder="1" applyAlignment="1">
      <alignment horizontal="center" vertical="top" wrapText="1"/>
    </xf>
    <xf numFmtId="2" fontId="42" fillId="0" borderId="36" xfId="0" applyNumberFormat="1" applyFont="1" applyBorder="1" applyAlignment="1">
      <alignment horizontal="center"/>
    </xf>
    <xf numFmtId="2" fontId="43" fillId="0" borderId="37" xfId="0" applyNumberFormat="1" applyFont="1" applyBorder="1" applyAlignment="1">
      <alignment horizontal="center" vertical="top" wrapText="1"/>
    </xf>
    <xf numFmtId="0" fontId="69" fillId="0" borderId="0" xfId="62"/>
    <xf numFmtId="3" fontId="77" fillId="0" borderId="0" xfId="62" applyNumberFormat="1" applyFont="1"/>
    <xf numFmtId="0" fontId="81" fillId="0" borderId="0" xfId="62" applyFont="1"/>
    <xf numFmtId="0" fontId="81" fillId="0" borderId="0" xfId="62" applyFont="1" applyAlignment="1">
      <alignment horizontal="center"/>
    </xf>
    <xf numFmtId="3" fontId="81" fillId="0" borderId="0" xfId="62" applyNumberFormat="1" applyFont="1"/>
    <xf numFmtId="0" fontId="81" fillId="0" borderId="0" xfId="62" applyFont="1" applyAlignment="1">
      <alignment horizontal="right"/>
    </xf>
    <xf numFmtId="3" fontId="83" fillId="0" borderId="0" xfId="62" applyNumberFormat="1" applyFont="1" applyAlignment="1">
      <alignment horizontal="right"/>
    </xf>
    <xf numFmtId="0" fontId="81" fillId="0" borderId="27" xfId="57" applyFont="1" applyBorder="1" applyAlignment="1">
      <alignment horizontal="left"/>
    </xf>
    <xf numFmtId="3" fontId="83" fillId="0" borderId="27" xfId="57" applyNumberFormat="1" applyFont="1" applyBorder="1"/>
    <xf numFmtId="3" fontId="81" fillId="0" borderId="27" xfId="57" applyNumberFormat="1" applyFont="1" applyBorder="1"/>
    <xf numFmtId="0" fontId="81" fillId="0" borderId="27" xfId="57" applyFont="1" applyBorder="1"/>
    <xf numFmtId="49" fontId="81" fillId="0" borderId="27" xfId="57" applyNumberFormat="1" applyFont="1" applyBorder="1" applyAlignment="1">
      <alignment horizontal="center"/>
    </xf>
    <xf numFmtId="0" fontId="81" fillId="0" borderId="27" xfId="57" applyFont="1" applyBorder="1" applyAlignment="1"/>
    <xf numFmtId="3" fontId="81" fillId="0" borderId="27" xfId="57" applyNumberFormat="1" applyFont="1" applyBorder="1" applyAlignment="1">
      <alignment horizontal="right"/>
    </xf>
    <xf numFmtId="3" fontId="84" fillId="0" borderId="27" xfId="62" applyNumberFormat="1" applyFont="1" applyBorder="1" applyAlignment="1">
      <alignment horizontal="left" wrapText="1"/>
    </xf>
    <xf numFmtId="0" fontId="81" fillId="0" borderId="27" xfId="57" applyFont="1" applyBorder="1" applyAlignment="1">
      <alignment horizontal="right"/>
    </xf>
    <xf numFmtId="0" fontId="83" fillId="0" borderId="27" xfId="57" applyFont="1" applyBorder="1" applyAlignment="1">
      <alignment horizontal="left"/>
    </xf>
    <xf numFmtId="3" fontId="83" fillId="0" borderId="27" xfId="57" applyNumberFormat="1" applyFont="1" applyBorder="1" applyAlignment="1"/>
    <xf numFmtId="0" fontId="83" fillId="27" borderId="27" xfId="57" applyFont="1" applyFill="1" applyBorder="1" applyAlignment="1">
      <alignment horizontal="left"/>
    </xf>
    <xf numFmtId="3" fontId="83" fillId="27" borderId="27" xfId="57" applyNumberFormat="1" applyFont="1" applyFill="1" applyBorder="1"/>
    <xf numFmtId="49" fontId="29" fillId="0" borderId="43" xfId="45" applyNumberFormat="1" applyFont="1" applyBorder="1" applyAlignment="1">
      <alignment wrapText="1"/>
    </xf>
    <xf numFmtId="3" fontId="29" fillId="0" borderId="43" xfId="45" applyNumberFormat="1" applyFont="1" applyBorder="1"/>
    <xf numFmtId="0" fontId="70" fillId="0" borderId="43" xfId="45" applyFont="1" applyBorder="1" applyAlignment="1">
      <alignment wrapText="1"/>
    </xf>
    <xf numFmtId="0" fontId="0" fillId="0" borderId="0" xfId="0" applyFill="1"/>
    <xf numFmtId="167" fontId="86" fillId="0" borderId="0" xfId="61" applyFont="1" applyFill="1" applyBorder="1"/>
    <xf numFmtId="0" fontId="51" fillId="0" borderId="0" xfId="0" applyFont="1" applyBorder="1"/>
    <xf numFmtId="167" fontId="86" fillId="0" borderId="26" xfId="61" applyFont="1" applyFill="1" applyBorder="1"/>
    <xf numFmtId="49" fontId="86" fillId="0" borderId="26" xfId="61" applyNumberFormat="1" applyFont="1" applyFill="1" applyBorder="1" applyAlignment="1">
      <alignment horizontal="center"/>
    </xf>
    <xf numFmtId="167" fontId="86" fillId="0" borderId="26" xfId="61" applyFont="1" applyFill="1" applyBorder="1" applyAlignment="1"/>
    <xf numFmtId="167" fontId="86" fillId="0" borderId="26" xfId="61" applyFont="1" applyFill="1" applyBorder="1" applyAlignment="1">
      <alignment horizontal="left"/>
    </xf>
    <xf numFmtId="168" fontId="88" fillId="0" borderId="26" xfId="61" applyNumberFormat="1" applyFont="1" applyFill="1" applyBorder="1"/>
    <xf numFmtId="168" fontId="86" fillId="0" borderId="26" xfId="61" applyNumberFormat="1" applyFont="1" applyFill="1" applyBorder="1"/>
    <xf numFmtId="168" fontId="86" fillId="0" borderId="26" xfId="61" applyNumberFormat="1" applyFont="1" applyFill="1" applyBorder="1" applyAlignment="1">
      <alignment horizontal="right"/>
    </xf>
    <xf numFmtId="167" fontId="86" fillId="0" borderId="26" xfId="61" applyFont="1" applyFill="1" applyBorder="1" applyAlignment="1">
      <alignment wrapText="1"/>
    </xf>
    <xf numFmtId="167" fontId="86" fillId="0" borderId="26" xfId="61" applyFont="1" applyFill="1" applyBorder="1" applyAlignment="1">
      <alignment horizontal="right"/>
    </xf>
    <xf numFmtId="49" fontId="86" fillId="0" borderId="26" xfId="61" applyNumberFormat="1" applyFont="1" applyFill="1" applyBorder="1" applyAlignment="1">
      <alignment horizontal="center" vertical="center"/>
    </xf>
    <xf numFmtId="167" fontId="86" fillId="0" borderId="26" xfId="61" applyFont="1" applyFill="1" applyBorder="1" applyAlignment="1">
      <alignment horizontal="left" vertical="center"/>
    </xf>
    <xf numFmtId="168" fontId="88" fillId="0" borderId="26" xfId="61" applyNumberFormat="1" applyFont="1" applyFill="1" applyBorder="1" applyAlignment="1"/>
    <xf numFmtId="0" fontId="34" fillId="0" borderId="0" xfId="45" applyFont="1" applyBorder="1" applyAlignment="1">
      <alignment wrapText="1"/>
    </xf>
    <xf numFmtId="0" fontId="71" fillId="0" borderId="0" xfId="49" applyFont="1" applyAlignment="1">
      <alignment wrapText="1"/>
    </xf>
    <xf numFmtId="3" fontId="71" fillId="0" borderId="0" xfId="49" applyNumberFormat="1" applyFont="1"/>
    <xf numFmtId="0" fontId="71" fillId="0" borderId="0" xfId="45" applyFont="1" applyAlignment="1">
      <alignment wrapText="1"/>
    </xf>
    <xf numFmtId="0" fontId="71" fillId="0" borderId="0" xfId="45" applyFont="1"/>
    <xf numFmtId="0" fontId="61" fillId="0" borderId="0" xfId="45" applyFont="1"/>
    <xf numFmtId="3" fontId="71" fillId="0" borderId="0" xfId="45" applyNumberFormat="1" applyFont="1"/>
    <xf numFmtId="0" fontId="61" fillId="0" borderId="0" xfId="0" applyFont="1"/>
    <xf numFmtId="3" fontId="61" fillId="0" borderId="0" xfId="0" applyNumberFormat="1" applyFont="1"/>
    <xf numFmtId="0" fontId="91" fillId="0" borderId="48" xfId="43" applyFont="1" applyFill="1" applyBorder="1" applyAlignment="1">
      <alignment wrapText="1"/>
    </xf>
    <xf numFmtId="3" fontId="91" fillId="0" borderId="48" xfId="43" applyNumberFormat="1" applyFont="1" applyFill="1" applyBorder="1"/>
    <xf numFmtId="3" fontId="42" fillId="0" borderId="0" xfId="43" applyNumberFormat="1" applyFont="1" applyFill="1" applyAlignment="1">
      <alignment horizontal="left" wrapText="1"/>
    </xf>
    <xf numFmtId="3" fontId="42" fillId="0" borderId="0" xfId="43" applyNumberFormat="1" applyFont="1" applyFill="1"/>
    <xf numFmtId="0" fontId="42" fillId="0" borderId="0" xfId="43" applyFont="1" applyFill="1" applyAlignment="1">
      <alignment wrapText="1"/>
    </xf>
    <xf numFmtId="170" fontId="42" fillId="0" borderId="0" xfId="66" applyNumberFormat="1" applyFont="1" applyFill="1" applyBorder="1" applyAlignment="1" applyProtection="1">
      <alignment horizontal="left" wrapText="1"/>
    </xf>
    <xf numFmtId="170" fontId="43" fillId="0" borderId="0" xfId="43" applyNumberFormat="1" applyFont="1" applyFill="1" applyAlignment="1">
      <alignment horizontal="left" wrapText="1"/>
    </xf>
    <xf numFmtId="3" fontId="43" fillId="0" borderId="0" xfId="43" applyNumberFormat="1" applyFont="1" applyFill="1" applyAlignment="1">
      <alignment horizontal="left" wrapText="1"/>
    </xf>
    <xf numFmtId="0" fontId="16" fillId="0" borderId="0" xfId="43" applyFill="1" applyAlignment="1">
      <alignment wrapText="1"/>
    </xf>
    <xf numFmtId="0" fontId="39" fillId="0" borderId="0" xfId="0" applyFont="1" applyBorder="1" applyAlignment="1">
      <alignment vertical="top" wrapText="1"/>
    </xf>
    <xf numFmtId="3" fontId="39" fillId="0" borderId="0" xfId="0" applyNumberFormat="1" applyFont="1" applyBorder="1" applyAlignment="1">
      <alignment horizontal="right"/>
    </xf>
    <xf numFmtId="0" fontId="51" fillId="0" borderId="0" xfId="0" applyFont="1" applyBorder="1" applyAlignment="1">
      <alignment vertical="top" wrapText="1"/>
    </xf>
    <xf numFmtId="3" fontId="51" fillId="0" borderId="0" xfId="0" applyNumberFormat="1" applyFont="1" applyBorder="1" applyAlignment="1">
      <alignment horizontal="right"/>
    </xf>
    <xf numFmtId="0" fontId="42" fillId="0" borderId="0" xfId="0" applyFont="1" applyBorder="1"/>
    <xf numFmtId="0" fontId="0" fillId="0" borderId="0" xfId="0" applyBorder="1"/>
    <xf numFmtId="0" fontId="39" fillId="0" borderId="0" xfId="0" applyFont="1" applyBorder="1" applyAlignment="1"/>
    <xf numFmtId="0" fontId="39" fillId="0" borderId="0" xfId="0" applyFont="1" applyBorder="1" applyAlignment="1">
      <alignment horizontal="center"/>
    </xf>
    <xf numFmtId="0" fontId="80" fillId="0" borderId="0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/>
    </xf>
    <xf numFmtId="0" fontId="39" fillId="0" borderId="0" xfId="0" applyFont="1" applyBorder="1"/>
    <xf numFmtId="0" fontId="39" fillId="0" borderId="0" xfId="0" applyFont="1" applyBorder="1" applyAlignment="1">
      <alignment wrapText="1"/>
    </xf>
    <xf numFmtId="0" fontId="99" fillId="0" borderId="42" xfId="0" applyFont="1" applyBorder="1" applyAlignment="1">
      <alignment vertical="center" wrapText="1"/>
    </xf>
    <xf numFmtId="3" fontId="99" fillId="0" borderId="44" xfId="0" applyNumberFormat="1" applyFont="1" applyBorder="1" applyAlignment="1">
      <alignment horizontal="right" vertical="center"/>
    </xf>
    <xf numFmtId="0" fontId="99" fillId="0" borderId="42" xfId="0" applyFont="1" applyBorder="1" applyAlignment="1">
      <alignment horizontal="left" vertical="center" wrapText="1"/>
    </xf>
    <xf numFmtId="0" fontId="98" fillId="0" borderId="42" xfId="0" applyFont="1" applyBorder="1" applyAlignment="1">
      <alignment vertical="center" wrapText="1"/>
    </xf>
    <xf numFmtId="3" fontId="98" fillId="0" borderId="44" xfId="0" applyNumberFormat="1" applyFont="1" applyBorder="1" applyAlignment="1">
      <alignment horizontal="right" vertical="center"/>
    </xf>
    <xf numFmtId="0" fontId="100" fillId="0" borderId="42" xfId="0" applyFont="1" applyBorder="1" applyAlignment="1">
      <alignment vertical="center" wrapText="1"/>
    </xf>
    <xf numFmtId="3" fontId="100" fillId="0" borderId="44" xfId="0" applyNumberFormat="1" applyFont="1" applyBorder="1" applyAlignment="1">
      <alignment horizontal="right" vertical="center"/>
    </xf>
    <xf numFmtId="0" fontId="98" fillId="0" borderId="28" xfId="0" applyFont="1" applyBorder="1" applyAlignment="1">
      <alignment vertical="center" wrapText="1"/>
    </xf>
    <xf numFmtId="3" fontId="98" fillId="0" borderId="45" xfId="0" applyNumberFormat="1" applyFont="1" applyBorder="1" applyAlignment="1">
      <alignment horizontal="right" vertical="center"/>
    </xf>
    <xf numFmtId="0" fontId="51" fillId="0" borderId="49" xfId="0" applyFont="1" applyBorder="1" applyAlignment="1">
      <alignment vertical="top" wrapText="1"/>
    </xf>
    <xf numFmtId="3" fontId="51" fillId="0" borderId="49" xfId="0" applyNumberFormat="1" applyFont="1" applyBorder="1" applyAlignment="1">
      <alignment horizontal="right"/>
    </xf>
    <xf numFmtId="0" fontId="101" fillId="0" borderId="0" xfId="65" applyFont="1" applyBorder="1" applyAlignment="1">
      <alignment wrapText="1"/>
    </xf>
    <xf numFmtId="0" fontId="102" fillId="0" borderId="0" xfId="65" applyFont="1" applyBorder="1"/>
    <xf numFmtId="0" fontId="104" fillId="0" borderId="0" xfId="65" applyFont="1" applyBorder="1" applyAlignment="1">
      <alignment wrapText="1"/>
    </xf>
    <xf numFmtId="3" fontId="101" fillId="0" borderId="0" xfId="65" applyNumberFormat="1" applyFont="1" applyBorder="1"/>
    <xf numFmtId="0" fontId="42" fillId="0" borderId="0" xfId="43" applyFont="1" applyBorder="1" applyAlignment="1">
      <alignment wrapText="1"/>
    </xf>
    <xf numFmtId="3" fontId="42" fillId="0" borderId="0" xfId="43" applyNumberFormat="1" applyFont="1" applyFill="1" applyBorder="1"/>
    <xf numFmtId="0" fontId="42" fillId="24" borderId="0" xfId="43" applyFont="1" applyFill="1" applyBorder="1" applyAlignment="1">
      <alignment wrapText="1"/>
    </xf>
    <xf numFmtId="0" fontId="45" fillId="0" borderId="0" xfId="43" applyFont="1" applyBorder="1" applyAlignment="1">
      <alignment wrapText="1"/>
    </xf>
    <xf numFmtId="3" fontId="45" fillId="0" borderId="0" xfId="43" applyNumberFormat="1" applyFont="1" applyFill="1" applyBorder="1"/>
    <xf numFmtId="3" fontId="50" fillId="0" borderId="0" xfId="43" applyNumberFormat="1" applyFont="1" applyFill="1" applyBorder="1"/>
    <xf numFmtId="3" fontId="43" fillId="0" borderId="0" xfId="43" applyNumberFormat="1" applyFont="1" applyFill="1" applyBorder="1" applyAlignment="1">
      <alignment horizontal="center"/>
    </xf>
    <xf numFmtId="0" fontId="101" fillId="0" borderId="0" xfId="0" applyFont="1" applyBorder="1" applyAlignment="1">
      <alignment vertical="center" wrapText="1"/>
    </xf>
    <xf numFmtId="3" fontId="101" fillId="0" borderId="0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104" fillId="0" borderId="0" xfId="0" applyFont="1" applyBorder="1" applyAlignment="1">
      <alignment vertical="center" wrapText="1"/>
    </xf>
    <xf numFmtId="3" fontId="48" fillId="0" borderId="0" xfId="0" applyNumberFormat="1" applyFont="1" applyBorder="1" applyAlignment="1">
      <alignment vertical="center"/>
    </xf>
    <xf numFmtId="0" fontId="39" fillId="0" borderId="55" xfId="58" applyFont="1" applyBorder="1" applyAlignment="1">
      <alignment horizontal="center"/>
    </xf>
    <xf numFmtId="0" fontId="39" fillId="0" borderId="27" xfId="58" applyFont="1" applyBorder="1" applyAlignment="1">
      <alignment horizontal="center"/>
    </xf>
    <xf numFmtId="0" fontId="42" fillId="0" borderId="56" xfId="58" applyFont="1" applyBorder="1" applyAlignment="1"/>
    <xf numFmtId="0" fontId="43" fillId="0" borderId="56" xfId="58" applyFont="1" applyBorder="1" applyAlignment="1">
      <alignment horizontal="center" vertical="center" wrapText="1"/>
    </xf>
    <xf numFmtId="3" fontId="42" fillId="0" borderId="27" xfId="58" applyNumberFormat="1" applyFont="1" applyBorder="1" applyAlignment="1">
      <alignment horizontal="right"/>
    </xf>
    <xf numFmtId="3" fontId="43" fillId="0" borderId="56" xfId="58" applyNumberFormat="1" applyFont="1" applyBorder="1" applyAlignment="1">
      <alignment horizontal="right"/>
    </xf>
    <xf numFmtId="0" fontId="42" fillId="0" borderId="55" xfId="58" applyFont="1" applyBorder="1" applyAlignment="1">
      <alignment horizontal="left"/>
    </xf>
    <xf numFmtId="0" fontId="42" fillId="0" borderId="27" xfId="58" applyFont="1" applyBorder="1"/>
    <xf numFmtId="0" fontId="42" fillId="0" borderId="57" xfId="58" applyFont="1" applyBorder="1" applyAlignment="1">
      <alignment horizontal="left"/>
    </xf>
    <xf numFmtId="0" fontId="42" fillId="0" borderId="51" xfId="58" applyFont="1" applyBorder="1"/>
    <xf numFmtId="3" fontId="42" fillId="0" borderId="51" xfId="58" applyNumberFormat="1" applyFont="1" applyBorder="1" applyAlignment="1">
      <alignment horizontal="right"/>
    </xf>
    <xf numFmtId="3" fontId="43" fillId="0" borderId="58" xfId="58" applyNumberFormat="1" applyFont="1" applyBorder="1" applyAlignment="1">
      <alignment horizontal="right"/>
    </xf>
    <xf numFmtId="3" fontId="99" fillId="0" borderId="48" xfId="0" applyNumberFormat="1" applyFont="1" applyBorder="1" applyAlignment="1">
      <alignment wrapText="1"/>
    </xf>
    <xf numFmtId="3" fontId="99" fillId="0" borderId="48" xfId="0" applyNumberFormat="1" applyFont="1" applyBorder="1"/>
    <xf numFmtId="3" fontId="98" fillId="0" borderId="52" xfId="0" applyNumberFormat="1" applyFont="1" applyBorder="1" applyAlignment="1">
      <alignment horizontal="center" wrapText="1"/>
    </xf>
    <xf numFmtId="3" fontId="98" fillId="0" borderId="54" xfId="0" applyNumberFormat="1" applyFont="1" applyBorder="1" applyAlignment="1">
      <alignment horizontal="center"/>
    </xf>
    <xf numFmtId="3" fontId="98" fillId="0" borderId="55" xfId="0" applyNumberFormat="1" applyFont="1" applyBorder="1" applyAlignment="1">
      <alignment wrapText="1"/>
    </xf>
    <xf numFmtId="3" fontId="98" fillId="0" borderId="56" xfId="0" applyNumberFormat="1" applyFont="1" applyBorder="1"/>
    <xf numFmtId="3" fontId="105" fillId="0" borderId="55" xfId="0" applyNumberFormat="1" applyFont="1" applyBorder="1" applyAlignment="1">
      <alignment wrapText="1"/>
    </xf>
    <xf numFmtId="3" fontId="105" fillId="0" borderId="56" xfId="0" applyNumberFormat="1" applyFont="1" applyBorder="1"/>
    <xf numFmtId="3" fontId="99" fillId="0" borderId="55" xfId="0" applyNumberFormat="1" applyFont="1" applyBorder="1" applyAlignment="1">
      <alignment wrapText="1"/>
    </xf>
    <xf numFmtId="3" fontId="99" fillId="0" borderId="56" xfId="0" applyNumberFormat="1" applyFont="1" applyBorder="1"/>
    <xf numFmtId="3" fontId="99" fillId="30" borderId="56" xfId="0" applyNumberFormat="1" applyFont="1" applyFill="1" applyBorder="1"/>
    <xf numFmtId="3" fontId="98" fillId="0" borderId="57" xfId="0" applyNumberFormat="1" applyFont="1" applyBorder="1" applyAlignment="1">
      <alignment wrapText="1"/>
    </xf>
    <xf numFmtId="3" fontId="98" fillId="0" borderId="58" xfId="0" applyNumberFormat="1" applyFont="1" applyBorder="1"/>
    <xf numFmtId="3" fontId="36" fillId="0" borderId="60" xfId="0" applyNumberFormat="1" applyFont="1" applyBorder="1"/>
    <xf numFmtId="0" fontId="35" fillId="0" borderId="59" xfId="0" applyFont="1" applyBorder="1" applyAlignment="1"/>
    <xf numFmtId="3" fontId="35" fillId="0" borderId="60" xfId="0" applyNumberFormat="1" applyFont="1" applyBorder="1"/>
    <xf numFmtId="0" fontId="43" fillId="0" borderId="27" xfId="58" applyFont="1" applyBorder="1" applyAlignment="1">
      <alignment horizontal="center" vertical="center" wrapText="1"/>
    </xf>
    <xf numFmtId="3" fontId="41" fillId="0" borderId="60" xfId="0" applyNumberFormat="1" applyFont="1" applyBorder="1" applyAlignment="1">
      <alignment wrapText="1"/>
    </xf>
    <xf numFmtId="3" fontId="41" fillId="0" borderId="61" xfId="0" applyNumberFormat="1" applyFont="1" applyBorder="1" applyAlignment="1">
      <alignment wrapText="1"/>
    </xf>
    <xf numFmtId="3" fontId="99" fillId="31" borderId="56" xfId="0" applyNumberFormat="1" applyFont="1" applyFill="1" applyBorder="1"/>
    <xf numFmtId="0" fontId="99" fillId="0" borderId="59" xfId="0" applyFont="1" applyBorder="1" applyAlignment="1">
      <alignment horizontal="left" vertical="center" wrapText="1"/>
    </xf>
    <xf numFmtId="3" fontId="99" fillId="0" borderId="64" xfId="0" applyNumberFormat="1" applyFont="1" applyBorder="1" applyAlignment="1">
      <alignment horizontal="right" vertical="center"/>
    </xf>
    <xf numFmtId="0" fontId="43" fillId="0" borderId="11" xfId="0" applyFont="1" applyBorder="1" applyAlignment="1">
      <alignment horizontal="center" vertical="center"/>
    </xf>
    <xf numFmtId="0" fontId="68" fillId="0" borderId="0" xfId="56"/>
    <xf numFmtId="0" fontId="32" fillId="0" borderId="65" xfId="43" applyNumberFormat="1" applyFont="1" applyFill="1" applyBorder="1" applyAlignment="1">
      <alignment horizontal="center" wrapText="1"/>
    </xf>
    <xf numFmtId="3" fontId="92" fillId="26" borderId="66" xfId="56" applyNumberFormat="1" applyFont="1" applyFill="1" applyBorder="1"/>
    <xf numFmtId="49" fontId="92" fillId="26" borderId="67" xfId="56" applyNumberFormat="1" applyFont="1" applyFill="1" applyBorder="1" applyAlignment="1">
      <alignment horizontal="left" vertical="center" wrapText="1"/>
    </xf>
    <xf numFmtId="3" fontId="94" fillId="0" borderId="66" xfId="43" applyNumberFormat="1" applyFont="1" applyFill="1" applyBorder="1"/>
    <xf numFmtId="3" fontId="95" fillId="0" borderId="66" xfId="43" applyNumberFormat="1" applyFont="1" applyFill="1" applyBorder="1"/>
    <xf numFmtId="3" fontId="97" fillId="0" borderId="66" xfId="43" applyNumberFormat="1" applyFont="1" applyFill="1" applyBorder="1"/>
    <xf numFmtId="0" fontId="33" fillId="0" borderId="67" xfId="43" applyFont="1" applyFill="1" applyBorder="1" applyAlignment="1">
      <alignment wrapText="1"/>
    </xf>
    <xf numFmtId="0" fontId="33" fillId="0" borderId="67" xfId="43" applyFont="1" applyFill="1" applyBorder="1"/>
    <xf numFmtId="0" fontId="32" fillId="0" borderId="68" xfId="43" applyFont="1" applyFill="1" applyBorder="1" applyAlignment="1">
      <alignment wrapText="1"/>
    </xf>
    <xf numFmtId="3" fontId="32" fillId="0" borderId="69" xfId="43" applyNumberFormat="1" applyFont="1" applyFill="1" applyBorder="1" applyAlignment="1">
      <alignment horizontal="center" wrapText="1"/>
    </xf>
    <xf numFmtId="3" fontId="33" fillId="0" borderId="70" xfId="43" applyNumberFormat="1" applyFont="1" applyFill="1" applyBorder="1"/>
    <xf numFmtId="0" fontId="32" fillId="0" borderId="67" xfId="43" applyFont="1" applyFill="1" applyBorder="1" applyAlignment="1">
      <alignment wrapText="1"/>
    </xf>
    <xf numFmtId="3" fontId="32" fillId="0" borderId="70" xfId="43" applyNumberFormat="1" applyFont="1" applyFill="1" applyBorder="1"/>
    <xf numFmtId="3" fontId="32" fillId="0" borderId="66" xfId="43" applyNumberFormat="1" applyFont="1" applyFill="1" applyBorder="1"/>
    <xf numFmtId="3" fontId="92" fillId="26" borderId="70" xfId="56" applyNumberFormat="1" applyFont="1" applyFill="1" applyBorder="1"/>
    <xf numFmtId="49" fontId="33" fillId="26" borderId="67" xfId="43" applyNumberFormat="1" applyFont="1" applyFill="1" applyBorder="1" applyAlignment="1">
      <alignment wrapText="1"/>
    </xf>
    <xf numFmtId="3" fontId="94" fillId="26" borderId="70" xfId="43" applyNumberFormat="1" applyFont="1" applyFill="1" applyBorder="1"/>
    <xf numFmtId="49" fontId="92" fillId="26" borderId="67" xfId="56" applyNumberFormat="1" applyFont="1" applyFill="1" applyBorder="1" applyAlignment="1">
      <alignment wrapText="1"/>
    </xf>
    <xf numFmtId="49" fontId="92" fillId="26" borderId="67" xfId="56" applyNumberFormat="1" applyFont="1" applyFill="1" applyBorder="1"/>
    <xf numFmtId="3" fontId="94" fillId="0" borderId="70" xfId="43" applyNumberFormat="1" applyFont="1" applyFill="1" applyBorder="1"/>
    <xf numFmtId="3" fontId="95" fillId="0" borderId="70" xfId="43" applyNumberFormat="1" applyFont="1" applyFill="1" applyBorder="1"/>
    <xf numFmtId="0" fontId="96" fillId="0" borderId="67" xfId="43" applyFont="1" applyFill="1" applyBorder="1" applyAlignment="1">
      <alignment wrapText="1"/>
    </xf>
    <xf numFmtId="3" fontId="97" fillId="0" borderId="70" xfId="43" applyNumberFormat="1" applyFont="1" applyFill="1" applyBorder="1"/>
    <xf numFmtId="0" fontId="58" fillId="0" borderId="71" xfId="43" applyFont="1" applyFill="1" applyBorder="1" applyAlignment="1">
      <alignment wrapText="1"/>
    </xf>
    <xf numFmtId="3" fontId="32" fillId="0" borderId="72" xfId="43" applyNumberFormat="1" applyFont="1" applyFill="1" applyBorder="1"/>
    <xf numFmtId="3" fontId="32" fillId="0" borderId="73" xfId="43" applyNumberFormat="1" applyFont="1" applyFill="1" applyBorder="1"/>
    <xf numFmtId="0" fontId="92" fillId="0" borderId="66" xfId="56" applyFont="1" applyBorder="1"/>
    <xf numFmtId="3" fontId="92" fillId="0" borderId="66" xfId="56" applyNumberFormat="1" applyFont="1" applyBorder="1"/>
    <xf numFmtId="3" fontId="33" fillId="0" borderId="66" xfId="56" applyNumberFormat="1" applyFont="1" applyBorder="1"/>
    <xf numFmtId="3" fontId="92" fillId="26" borderId="70" xfId="56" applyNumberFormat="1" applyFont="1" applyFill="1" applyBorder="1" applyAlignment="1">
      <alignment wrapText="1"/>
    </xf>
    <xf numFmtId="3" fontId="33" fillId="0" borderId="66" xfId="56" applyNumberFormat="1" applyFont="1" applyBorder="1" applyAlignment="1">
      <alignment wrapText="1"/>
    </xf>
    <xf numFmtId="3" fontId="92" fillId="0" borderId="70" xfId="56" applyNumberFormat="1" applyFont="1" applyBorder="1"/>
    <xf numFmtId="0" fontId="94" fillId="0" borderId="67" xfId="56" applyFont="1" applyBorder="1"/>
    <xf numFmtId="0" fontId="94" fillId="0" borderId="70" xfId="56" applyFont="1" applyBorder="1"/>
    <xf numFmtId="3" fontId="91" fillId="0" borderId="0" xfId="43" applyNumberFormat="1" applyFont="1" applyFill="1" applyBorder="1"/>
    <xf numFmtId="3" fontId="33" fillId="0" borderId="66" xfId="43" applyNumberFormat="1" applyFont="1" applyFill="1" applyBorder="1"/>
    <xf numFmtId="3" fontId="92" fillId="28" borderId="66" xfId="56" applyNumberFormat="1" applyFont="1" applyFill="1" applyBorder="1"/>
    <xf numFmtId="3" fontId="94" fillId="26" borderId="66" xfId="56" applyNumberFormat="1" applyFont="1" applyFill="1" applyBorder="1"/>
    <xf numFmtId="49" fontId="92" fillId="0" borderId="67" xfId="56" applyNumberFormat="1" applyFont="1" applyBorder="1" applyAlignment="1">
      <alignment horizontal="left" vertical="center" wrapText="1"/>
    </xf>
    <xf numFmtId="49" fontId="92" fillId="27" borderId="67" xfId="56" applyNumberFormat="1" applyFont="1" applyFill="1" applyBorder="1" applyAlignment="1">
      <alignment horizontal="left" vertical="center" wrapText="1"/>
    </xf>
    <xf numFmtId="49" fontId="93" fillId="26" borderId="67" xfId="56" applyNumberFormat="1" applyFont="1" applyFill="1" applyBorder="1" applyAlignment="1">
      <alignment horizontal="left" vertical="center" wrapText="1"/>
    </xf>
    <xf numFmtId="49" fontId="92" fillId="28" borderId="67" xfId="56" applyNumberFormat="1" applyFont="1" applyFill="1" applyBorder="1" applyAlignment="1">
      <alignment horizontal="left" vertical="center" wrapText="1"/>
    </xf>
    <xf numFmtId="3" fontId="92" fillId="28" borderId="70" xfId="56" applyNumberFormat="1" applyFont="1" applyFill="1" applyBorder="1"/>
    <xf numFmtId="49" fontId="94" fillId="26" borderId="67" xfId="56" applyNumberFormat="1" applyFont="1" applyFill="1" applyBorder="1" applyAlignment="1">
      <alignment horizontal="left" vertical="center" wrapText="1"/>
    </xf>
    <xf numFmtId="3" fontId="94" fillId="26" borderId="70" xfId="56" applyNumberFormat="1" applyFont="1" applyFill="1" applyBorder="1"/>
    <xf numFmtId="49" fontId="33" fillId="0" borderId="67" xfId="43" applyNumberFormat="1" applyFont="1" applyFill="1" applyBorder="1" applyAlignment="1">
      <alignment wrapText="1"/>
    </xf>
    <xf numFmtId="3" fontId="96" fillId="0" borderId="70" xfId="43" applyNumberFormat="1" applyFont="1" applyFill="1" applyBorder="1"/>
    <xf numFmtId="3" fontId="96" fillId="0" borderId="66" xfId="43" applyNumberFormat="1" applyFont="1" applyFill="1" applyBorder="1"/>
    <xf numFmtId="0" fontId="101" fillId="0" borderId="0" xfId="0" applyFont="1" applyBorder="1" applyAlignment="1">
      <alignment horizontal="center" vertical="center" wrapText="1"/>
    </xf>
    <xf numFmtId="3" fontId="27" fillId="0" borderId="76" xfId="45" applyNumberFormat="1" applyFont="1" applyBorder="1"/>
    <xf numFmtId="3" fontId="27" fillId="0" borderId="77" xfId="45" applyNumberFormat="1" applyFont="1" applyBorder="1"/>
    <xf numFmtId="0" fontId="27" fillId="0" borderId="77" xfId="45" applyFont="1" applyBorder="1" applyAlignment="1">
      <alignment wrapText="1"/>
    </xf>
    <xf numFmtId="49" fontId="27" fillId="0" borderId="33" xfId="45" applyNumberFormat="1" applyFont="1" applyBorder="1" applyAlignment="1">
      <alignment wrapText="1"/>
    </xf>
    <xf numFmtId="0" fontId="27" fillId="0" borderId="33" xfId="45" applyFont="1" applyBorder="1" applyAlignment="1">
      <alignment horizontal="left" wrapText="1"/>
    </xf>
    <xf numFmtId="49" fontId="29" fillId="0" borderId="75" xfId="45" applyNumberFormat="1" applyFont="1" applyBorder="1" applyAlignment="1">
      <alignment wrapText="1"/>
    </xf>
    <xf numFmtId="3" fontId="29" fillId="0" borderId="75" xfId="45" applyNumberFormat="1" applyFont="1" applyBorder="1"/>
    <xf numFmtId="0" fontId="29" fillId="0" borderId="75" xfId="45" applyFont="1" applyBorder="1" applyAlignment="1">
      <alignment wrapText="1"/>
    </xf>
    <xf numFmtId="0" fontId="27" fillId="0" borderId="74" xfId="45" applyFont="1" applyBorder="1" applyAlignment="1">
      <alignment wrapText="1"/>
    </xf>
    <xf numFmtId="3" fontId="27" fillId="0" borderId="74" xfId="45" applyNumberFormat="1" applyFont="1" applyBorder="1"/>
    <xf numFmtId="0" fontId="27" fillId="0" borderId="74" xfId="49" applyFont="1" applyBorder="1" applyAlignment="1">
      <alignment wrapText="1"/>
    </xf>
    <xf numFmtId="3" fontId="27" fillId="0" borderId="74" xfId="49" applyNumberFormat="1" applyFont="1" applyBorder="1"/>
    <xf numFmtId="3" fontId="70" fillId="0" borderId="77" xfId="45" applyNumberFormat="1" applyFont="1" applyBorder="1"/>
    <xf numFmtId="3" fontId="29" fillId="0" borderId="77" xfId="45" applyNumberFormat="1" applyFont="1" applyBorder="1"/>
    <xf numFmtId="0" fontId="27" fillId="0" borderId="76" xfId="45" applyFont="1" applyBorder="1" applyAlignment="1">
      <alignment horizontal="center" wrapText="1"/>
    </xf>
    <xf numFmtId="0" fontId="27" fillId="0" borderId="77" xfId="45" applyFont="1" applyBorder="1" applyAlignment="1">
      <alignment horizontal="center" wrapText="1"/>
    </xf>
    <xf numFmtId="0" fontId="27" fillId="0" borderId="77" xfId="45" applyFont="1" applyBorder="1" applyAlignment="1">
      <alignment horizontal="left" wrapText="1"/>
    </xf>
    <xf numFmtId="0" fontId="29" fillId="0" borderId="77" xfId="45" applyFont="1" applyBorder="1" applyAlignment="1">
      <alignment wrapText="1"/>
    </xf>
    <xf numFmtId="0" fontId="31" fillId="0" borderId="77" xfId="0" applyFont="1" applyBorder="1" applyAlignment="1">
      <alignment wrapText="1"/>
    </xf>
    <xf numFmtId="0" fontId="27" fillId="0" borderId="76" xfId="45" applyFont="1" applyBorder="1" applyAlignment="1">
      <alignment horizontal="center"/>
    </xf>
    <xf numFmtId="0" fontId="27" fillId="0" borderId="77" xfId="45" applyFont="1" applyBorder="1" applyAlignment="1">
      <alignment horizontal="center"/>
    </xf>
    <xf numFmtId="3" fontId="28" fillId="0" borderId="10" xfId="0" applyNumberFormat="1" applyFont="1" applyBorder="1" applyAlignment="1">
      <alignment wrapText="1"/>
    </xf>
    <xf numFmtId="3" fontId="28" fillId="0" borderId="17" xfId="0" applyNumberFormat="1" applyFont="1" applyBorder="1" applyAlignment="1">
      <alignment wrapText="1"/>
    </xf>
    <xf numFmtId="3" fontId="28" fillId="0" borderId="33" xfId="0" applyNumberFormat="1" applyFont="1" applyBorder="1"/>
    <xf numFmtId="0" fontId="39" fillId="0" borderId="74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/>
    </xf>
    <xf numFmtId="3" fontId="28" fillId="0" borderId="74" xfId="0" applyNumberFormat="1" applyFont="1" applyBorder="1" applyAlignment="1">
      <alignment horizontal="center" wrapText="1"/>
    </xf>
    <xf numFmtId="0" fontId="36" fillId="0" borderId="79" xfId="0" applyFont="1" applyBorder="1" applyAlignment="1">
      <alignment horizontal="left" vertical="center"/>
    </xf>
    <xf numFmtId="3" fontId="36" fillId="0" borderId="10" xfId="0" applyNumberFormat="1" applyFont="1" applyBorder="1" applyAlignment="1">
      <alignment horizontal="right" vertical="center" wrapText="1"/>
    </xf>
    <xf numFmtId="3" fontId="36" fillId="0" borderId="33" xfId="0" applyNumberFormat="1" applyFont="1" applyBorder="1" applyAlignment="1">
      <alignment horizontal="right" vertical="center" wrapText="1"/>
    </xf>
    <xf numFmtId="0" fontId="36" fillId="0" borderId="74" xfId="0" applyFont="1" applyBorder="1" applyAlignment="1">
      <alignment horizontal="center" vertical="center" wrapText="1"/>
    </xf>
    <xf numFmtId="0" fontId="27" fillId="0" borderId="74" xfId="45" applyFont="1" applyBorder="1" applyAlignment="1">
      <alignment horizontal="center" wrapText="1"/>
    </xf>
    <xf numFmtId="0" fontId="23" fillId="0" borderId="79" xfId="0" applyFont="1" applyBorder="1" applyAlignment="1"/>
    <xf numFmtId="0" fontId="23" fillId="0" borderId="10" xfId="0" applyFont="1" applyBorder="1" applyAlignment="1"/>
    <xf numFmtId="0" fontId="22" fillId="0" borderId="10" xfId="0" applyFont="1" applyBorder="1"/>
    <xf numFmtId="3" fontId="23" fillId="0" borderId="74" xfId="0" applyNumberFormat="1" applyFont="1" applyBorder="1" applyAlignment="1">
      <alignment horizontal="center" vertical="center" wrapText="1"/>
    </xf>
    <xf numFmtId="0" fontId="98" fillId="0" borderId="79" xfId="0" applyFont="1" applyBorder="1" applyAlignment="1">
      <alignment horizontal="center" vertical="center" wrapText="1"/>
    </xf>
    <xf numFmtId="0" fontId="98" fillId="0" borderId="81" xfId="0" applyFont="1" applyBorder="1" applyAlignment="1">
      <alignment horizontal="center" vertical="center"/>
    </xf>
    <xf numFmtId="0" fontId="99" fillId="0" borderId="80" xfId="0" applyFont="1" applyBorder="1"/>
    <xf numFmtId="3" fontId="94" fillId="0" borderId="46" xfId="43" applyNumberFormat="1" applyFont="1" applyFill="1" applyBorder="1"/>
    <xf numFmtId="3" fontId="94" fillId="0" borderId="56" xfId="43" applyNumberFormat="1" applyFont="1" applyFill="1" applyBorder="1"/>
    <xf numFmtId="0" fontId="27" fillId="0" borderId="74" xfId="45" applyFont="1" applyBorder="1" applyAlignment="1">
      <alignment horizontal="center"/>
    </xf>
    <xf numFmtId="0" fontId="36" fillId="0" borderId="74" xfId="0" applyFont="1" applyBorder="1" applyAlignment="1">
      <alignment horizontal="center" vertical="center"/>
    </xf>
    <xf numFmtId="3" fontId="29" fillId="0" borderId="82" xfId="45" applyNumberFormat="1" applyFont="1" applyBorder="1"/>
    <xf numFmtId="3" fontId="33" fillId="0" borderId="77" xfId="0" applyNumberFormat="1" applyFont="1" applyBorder="1" applyAlignment="1">
      <alignment wrapText="1"/>
    </xf>
    <xf numFmtId="10" fontId="27" fillId="0" borderId="77" xfId="45" applyNumberFormat="1" applyFont="1" applyBorder="1" applyAlignment="1">
      <alignment wrapText="1"/>
    </xf>
    <xf numFmtId="10" fontId="26" fillId="0" borderId="78" xfId="0" applyNumberFormat="1" applyFont="1" applyBorder="1"/>
    <xf numFmtId="10" fontId="70" fillId="0" borderId="33" xfId="45" applyNumberFormat="1" applyFont="1" applyBorder="1" applyAlignment="1">
      <alignment wrapText="1"/>
    </xf>
    <xf numFmtId="10" fontId="70" fillId="0" borderId="77" xfId="45" applyNumberFormat="1" applyFont="1" applyBorder="1" applyAlignment="1">
      <alignment wrapText="1"/>
    </xf>
    <xf numFmtId="0" fontId="70" fillId="0" borderId="76" xfId="45" applyFont="1" applyBorder="1" applyAlignment="1">
      <alignment wrapText="1"/>
    </xf>
    <xf numFmtId="3" fontId="70" fillId="0" borderId="76" xfId="45" applyNumberFormat="1" applyFont="1" applyBorder="1"/>
    <xf numFmtId="0" fontId="70" fillId="0" borderId="77" xfId="45" applyFont="1" applyBorder="1" applyAlignment="1">
      <alignment wrapText="1"/>
    </xf>
    <xf numFmtId="3" fontId="70" fillId="0" borderId="75" xfId="45" applyNumberFormat="1" applyFont="1" applyBorder="1"/>
    <xf numFmtId="0" fontId="70" fillId="0" borderId="75" xfId="45" applyFont="1" applyBorder="1" applyAlignment="1">
      <alignment wrapText="1"/>
    </xf>
    <xf numFmtId="3" fontId="70" fillId="0" borderId="78" xfId="45" applyNumberFormat="1" applyFont="1" applyBorder="1"/>
    <xf numFmtId="3" fontId="29" fillId="0" borderId="83" xfId="45" applyNumberFormat="1" applyFont="1" applyBorder="1"/>
    <xf numFmtId="3" fontId="29" fillId="0" borderId="84" xfId="45" applyNumberFormat="1" applyFont="1" applyBorder="1"/>
    <xf numFmtId="3" fontId="33" fillId="0" borderId="76" xfId="0" applyNumberFormat="1" applyFont="1" applyBorder="1" applyAlignment="1">
      <alignment wrapText="1"/>
    </xf>
    <xf numFmtId="49" fontId="29" fillId="0" borderId="77" xfId="45" applyNumberFormat="1" applyFont="1" applyBorder="1" applyAlignment="1">
      <alignment wrapText="1"/>
    </xf>
    <xf numFmtId="3" fontId="33" fillId="0" borderId="78" xfId="0" applyNumberFormat="1" applyFont="1" applyBorder="1" applyAlignment="1">
      <alignment wrapText="1"/>
    </xf>
    <xf numFmtId="0" fontId="23" fillId="0" borderId="86" xfId="0" applyFont="1" applyBorder="1"/>
    <xf numFmtId="0" fontId="23" fillId="0" borderId="87" xfId="0" applyFont="1" applyBorder="1"/>
    <xf numFmtId="0" fontId="22" fillId="0" borderId="87" xfId="0" applyFont="1" applyBorder="1"/>
    <xf numFmtId="0" fontId="22" fillId="0" borderId="87" xfId="0" applyFont="1" applyBorder="1" applyAlignment="1">
      <alignment horizontal="left" wrapText="1"/>
    </xf>
    <xf numFmtId="0" fontId="28" fillId="0" borderId="87" xfId="0" applyFont="1" applyBorder="1"/>
    <xf numFmtId="3" fontId="23" fillId="0" borderId="88" xfId="0" applyNumberFormat="1" applyFont="1" applyBorder="1" applyAlignment="1"/>
    <xf numFmtId="3" fontId="23" fillId="0" borderId="64" xfId="0" applyNumberFormat="1" applyFont="1" applyBorder="1"/>
    <xf numFmtId="3" fontId="22" fillId="0" borderId="64" xfId="0" applyNumberFormat="1" applyFont="1" applyBorder="1"/>
    <xf numFmtId="3" fontId="61" fillId="0" borderId="64" xfId="0" applyNumberFormat="1" applyFont="1" applyBorder="1"/>
    <xf numFmtId="3" fontId="23" fillId="0" borderId="85" xfId="0" applyNumberFormat="1" applyFont="1" applyBorder="1"/>
    <xf numFmtId="3" fontId="23" fillId="0" borderId="81" xfId="0" applyNumberFormat="1" applyFont="1" applyBorder="1"/>
    <xf numFmtId="3" fontId="23" fillId="0" borderId="81" xfId="0" applyNumberFormat="1" applyFont="1" applyBorder="1" applyAlignment="1"/>
    <xf numFmtId="0" fontId="23" fillId="0" borderId="82" xfId="0" applyFont="1" applyBorder="1" applyAlignment="1"/>
    <xf numFmtId="0" fontId="23" fillId="0" borderId="87" xfId="0" applyFont="1" applyBorder="1" applyAlignment="1"/>
    <xf numFmtId="0" fontId="22" fillId="0" borderId="60" xfId="0" applyFont="1" applyBorder="1"/>
    <xf numFmtId="3" fontId="23" fillId="0" borderId="64" xfId="0" applyNumberFormat="1" applyFont="1" applyBorder="1" applyAlignment="1"/>
    <xf numFmtId="0" fontId="23" fillId="0" borderId="59" xfId="0" applyFont="1" applyBorder="1" applyAlignment="1">
      <alignment horizontal="left"/>
    </xf>
    <xf numFmtId="0" fontId="22" fillId="0" borderId="60" xfId="0" applyFont="1" applyBorder="1" applyAlignment="1"/>
    <xf numFmtId="0" fontId="22" fillId="0" borderId="59" xfId="0" applyFont="1" applyBorder="1"/>
    <xf numFmtId="0" fontId="23" fillId="0" borderId="59" xfId="0" applyFont="1" applyBorder="1" applyAlignment="1"/>
    <xf numFmtId="0" fontId="23" fillId="0" borderId="60" xfId="0" applyFont="1" applyBorder="1"/>
    <xf numFmtId="0" fontId="22" fillId="0" borderId="64" xfId="0" applyFont="1" applyBorder="1"/>
    <xf numFmtId="0" fontId="22" fillId="0" borderId="59" xfId="0" applyFont="1" applyBorder="1" applyAlignment="1"/>
    <xf numFmtId="0" fontId="22" fillId="0" borderId="60" xfId="0" applyFont="1" applyBorder="1" applyAlignment="1">
      <alignment horizontal="left"/>
    </xf>
    <xf numFmtId="3" fontId="22" fillId="0" borderId="64" xfId="0" applyNumberFormat="1" applyFont="1" applyBorder="1" applyAlignment="1"/>
    <xf numFmtId="0" fontId="23" fillId="0" borderId="59" xfId="0" applyFont="1" applyBorder="1"/>
    <xf numFmtId="0" fontId="24" fillId="0" borderId="60" xfId="0" applyFont="1" applyBorder="1"/>
    <xf numFmtId="0" fontId="25" fillId="0" borderId="60" xfId="0" applyFont="1" applyBorder="1" applyAlignment="1">
      <alignment horizontal="left" wrapText="1"/>
    </xf>
    <xf numFmtId="3" fontId="24" fillId="0" borderId="64" xfId="0" applyNumberFormat="1" applyFont="1" applyBorder="1"/>
    <xf numFmtId="49" fontId="22" fillId="0" borderId="60" xfId="0" applyNumberFormat="1" applyFont="1" applyBorder="1"/>
    <xf numFmtId="49" fontId="22" fillId="0" borderId="60" xfId="45" applyNumberFormat="1" applyFont="1" applyBorder="1" applyAlignment="1">
      <alignment wrapText="1"/>
    </xf>
    <xf numFmtId="0" fontId="24" fillId="0" borderId="60" xfId="0" applyFont="1" applyBorder="1" applyAlignment="1">
      <alignment wrapText="1"/>
    </xf>
    <xf numFmtId="49" fontId="23" fillId="0" borderId="59" xfId="0" applyNumberFormat="1" applyFont="1" applyBorder="1" applyAlignment="1"/>
    <xf numFmtId="0" fontId="26" fillId="0" borderId="60" xfId="0" applyFont="1" applyBorder="1" applyAlignment="1"/>
    <xf numFmtId="0" fontId="27" fillId="0" borderId="59" xfId="0" applyFont="1" applyBorder="1" applyAlignment="1">
      <alignment horizontal="left"/>
    </xf>
    <xf numFmtId="0" fontId="23" fillId="0" borderId="60" xfId="0" applyFont="1" applyBorder="1" applyAlignment="1">
      <alignment horizontal="left"/>
    </xf>
    <xf numFmtId="3" fontId="23" fillId="0" borderId="60" xfId="0" applyNumberFormat="1" applyFont="1" applyBorder="1" applyAlignment="1"/>
    <xf numFmtId="49" fontId="23" fillId="0" borderId="59" xfId="0" applyNumberFormat="1" applyFont="1" applyBorder="1" applyAlignment="1">
      <alignment horizontal="left" wrapText="1"/>
    </xf>
    <xf numFmtId="49" fontId="23" fillId="0" borderId="60" xfId="0" applyNumberFormat="1" applyFont="1" applyBorder="1" applyAlignment="1">
      <alignment horizontal="left" wrapText="1"/>
    </xf>
    <xf numFmtId="0" fontId="23" fillId="0" borderId="89" xfId="0" applyFont="1" applyBorder="1" applyAlignment="1"/>
    <xf numFmtId="3" fontId="23" fillId="0" borderId="90" xfId="0" applyNumberFormat="1" applyFont="1" applyBorder="1" applyAlignment="1"/>
    <xf numFmtId="0" fontId="22" fillId="0" borderId="90" xfId="0" applyFont="1" applyBorder="1"/>
    <xf numFmtId="0" fontId="36" fillId="0" borderId="59" xfId="0" applyFont="1" applyBorder="1" applyAlignment="1">
      <alignment wrapText="1"/>
    </xf>
    <xf numFmtId="3" fontId="36" fillId="0" borderId="60" xfId="0" applyNumberFormat="1" applyFont="1" applyBorder="1" applyAlignment="1">
      <alignment horizontal="right" vertical="center" wrapText="1"/>
    </xf>
    <xf numFmtId="3" fontId="36" fillId="0" borderId="77" xfId="0" applyNumberFormat="1" applyFont="1" applyBorder="1" applyAlignment="1">
      <alignment horizontal="right" vertical="center" wrapText="1"/>
    </xf>
    <xf numFmtId="3" fontId="35" fillId="0" borderId="60" xfId="0" applyNumberFormat="1" applyFont="1" applyBorder="1" applyAlignment="1">
      <alignment horizontal="right" vertical="center" wrapText="1"/>
    </xf>
    <xf numFmtId="0" fontId="36" fillId="0" borderId="59" xfId="0" applyFont="1" applyBorder="1" applyAlignment="1"/>
    <xf numFmtId="0" fontId="37" fillId="0" borderId="59" xfId="0" applyFont="1" applyBorder="1" applyAlignment="1"/>
    <xf numFmtId="3" fontId="37" fillId="0" borderId="60" xfId="0" applyNumberFormat="1" applyFont="1" applyBorder="1" applyAlignment="1">
      <alignment horizontal="right" vertical="center" wrapText="1"/>
    </xf>
    <xf numFmtId="0" fontId="37" fillId="0" borderId="59" xfId="0" applyFont="1" applyBorder="1" applyAlignment="1">
      <alignment horizontal="left" vertical="center" wrapText="1"/>
    </xf>
    <xf numFmtId="3" fontId="37" fillId="0" borderId="60" xfId="0" applyNumberFormat="1" applyFont="1" applyBorder="1"/>
    <xf numFmtId="0" fontId="35" fillId="0" borderId="59" xfId="0" applyFont="1" applyBorder="1" applyAlignment="1">
      <alignment wrapText="1"/>
    </xf>
    <xf numFmtId="0" fontId="35" fillId="0" borderId="59" xfId="0" applyFont="1" applyBorder="1" applyAlignment="1">
      <alignment shrinkToFit="1"/>
    </xf>
    <xf numFmtId="3" fontId="36" fillId="0" borderId="59" xfId="0" applyNumberFormat="1" applyFont="1" applyBorder="1" applyAlignment="1">
      <alignment shrinkToFit="1"/>
    </xf>
    <xf numFmtId="3" fontId="35" fillId="0" borderId="59" xfId="0" applyNumberFormat="1" applyFont="1" applyBorder="1" applyAlignment="1">
      <alignment shrinkToFit="1"/>
    </xf>
    <xf numFmtId="3" fontId="38" fillId="0" borderId="60" xfId="0" applyNumberFormat="1" applyFont="1" applyBorder="1"/>
    <xf numFmtId="3" fontId="36" fillId="0" borderId="59" xfId="0" applyNumberFormat="1" applyFont="1" applyBorder="1" applyAlignment="1">
      <alignment wrapText="1"/>
    </xf>
    <xf numFmtId="3" fontId="36" fillId="0" borderId="59" xfId="0" applyNumberFormat="1" applyFont="1" applyBorder="1" applyAlignment="1">
      <alignment vertical="center" wrapText="1"/>
    </xf>
    <xf numFmtId="3" fontId="36" fillId="0" borderId="89" xfId="0" applyNumberFormat="1" applyFont="1" applyBorder="1" applyAlignment="1">
      <alignment shrinkToFit="1"/>
    </xf>
    <xf numFmtId="3" fontId="36" fillId="0" borderId="90" xfId="0" applyNumberFormat="1" applyFont="1" applyBorder="1"/>
    <xf numFmtId="3" fontId="36" fillId="0" borderId="78" xfId="0" applyNumberFormat="1" applyFont="1" applyBorder="1" applyAlignment="1">
      <alignment horizontal="right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91" xfId="0" applyFont="1" applyBorder="1" applyAlignment="1">
      <alignment horizontal="center" vertical="center" wrapText="1"/>
    </xf>
    <xf numFmtId="3" fontId="32" fillId="0" borderId="92" xfId="48" applyNumberFormat="1" applyFont="1" applyBorder="1" applyAlignment="1">
      <alignment wrapText="1"/>
    </xf>
    <xf numFmtId="3" fontId="32" fillId="0" borderId="92" xfId="48" applyNumberFormat="1" applyFont="1" applyBorder="1"/>
    <xf numFmtId="3" fontId="99" fillId="26" borderId="56" xfId="0" applyNumberFormat="1" applyFont="1" applyFill="1" applyBorder="1"/>
    <xf numFmtId="0" fontId="27" fillId="0" borderId="93" xfId="45" applyFont="1" applyBorder="1" applyAlignment="1">
      <alignment horizontal="center"/>
    </xf>
    <xf numFmtId="0" fontId="27" fillId="0" borderId="93" xfId="45" applyFont="1" applyBorder="1" applyAlignment="1">
      <alignment horizontal="center" wrapText="1"/>
    </xf>
    <xf numFmtId="0" fontId="71" fillId="0" borderId="95" xfId="45" applyFont="1" applyBorder="1" applyAlignment="1">
      <alignment horizontal="left" wrapText="1"/>
    </xf>
    <xf numFmtId="49" fontId="27" fillId="0" borderId="82" xfId="45" applyNumberFormat="1" applyFont="1" applyBorder="1" applyAlignment="1">
      <alignment wrapText="1"/>
    </xf>
    <xf numFmtId="49" fontId="29" fillId="0" borderId="82" xfId="45" applyNumberFormat="1" applyFont="1" applyBorder="1" applyAlignment="1">
      <alignment wrapText="1"/>
    </xf>
    <xf numFmtId="49" fontId="27" fillId="0" borderId="93" xfId="45" applyNumberFormat="1" applyFont="1" applyBorder="1" applyAlignment="1">
      <alignment wrapText="1"/>
    </xf>
    <xf numFmtId="3" fontId="27" fillId="0" borderId="93" xfId="45" applyNumberFormat="1" applyFont="1" applyBorder="1"/>
    <xf numFmtId="49" fontId="27" fillId="0" borderId="95" xfId="45" applyNumberFormat="1" applyFont="1" applyBorder="1" applyAlignment="1">
      <alignment wrapText="1"/>
    </xf>
    <xf numFmtId="3" fontId="27" fillId="0" borderId="95" xfId="45" applyNumberFormat="1" applyFont="1" applyBorder="1"/>
    <xf numFmtId="3" fontId="27" fillId="0" borderId="82" xfId="45" applyNumberFormat="1" applyFont="1" applyBorder="1"/>
    <xf numFmtId="0" fontId="27" fillId="0" borderId="93" xfId="45" applyFont="1" applyBorder="1" applyAlignment="1">
      <alignment wrapText="1"/>
    </xf>
    <xf numFmtId="0" fontId="28" fillId="0" borderId="79" xfId="0" applyFont="1" applyBorder="1"/>
    <xf numFmtId="0" fontId="28" fillId="0" borderId="59" xfId="0" applyFont="1" applyBorder="1"/>
    <xf numFmtId="3" fontId="28" fillId="0" borderId="60" xfId="0" applyNumberFormat="1" applyFont="1" applyBorder="1" applyAlignment="1">
      <alignment wrapText="1"/>
    </xf>
    <xf numFmtId="3" fontId="28" fillId="0" borderId="61" xfId="0" applyNumberFormat="1" applyFont="1" applyBorder="1" applyAlignment="1">
      <alignment wrapText="1"/>
    </xf>
    <xf numFmtId="3" fontId="28" fillId="0" borderId="77" xfId="0" applyNumberFormat="1" applyFont="1" applyBorder="1"/>
    <xf numFmtId="0" fontId="28" fillId="0" borderId="59" xfId="0" applyFont="1" applyBorder="1" applyAlignment="1">
      <alignment wrapText="1"/>
    </xf>
    <xf numFmtId="164" fontId="28" fillId="0" borderId="60" xfId="0" applyNumberFormat="1" applyFont="1" applyBorder="1" applyAlignment="1">
      <alignment wrapText="1"/>
    </xf>
    <xf numFmtId="164" fontId="28" fillId="0" borderId="61" xfId="0" applyNumberFormat="1" applyFont="1" applyBorder="1" applyAlignment="1">
      <alignment wrapText="1"/>
    </xf>
    <xf numFmtId="0" fontId="65" fillId="0" borderId="59" xfId="0" applyFont="1" applyBorder="1"/>
    <xf numFmtId="164" fontId="65" fillId="0" borderId="60" xfId="0" applyNumberFormat="1" applyFont="1" applyBorder="1" applyAlignment="1">
      <alignment wrapText="1"/>
    </xf>
    <xf numFmtId="0" fontId="26" fillId="0" borderId="59" xfId="0" applyFont="1" applyBorder="1" applyAlignment="1">
      <alignment horizontal="left" wrapText="1"/>
    </xf>
    <xf numFmtId="3" fontId="26" fillId="0" borderId="60" xfId="0" applyNumberFormat="1" applyFont="1" applyBorder="1" applyAlignment="1">
      <alignment wrapText="1"/>
    </xf>
    <xf numFmtId="3" fontId="26" fillId="0" borderId="61" xfId="0" applyNumberFormat="1" applyFont="1" applyBorder="1" applyAlignment="1">
      <alignment wrapText="1"/>
    </xf>
    <xf numFmtId="0" fontId="26" fillId="0" borderId="59" xfId="0" applyFont="1" applyBorder="1"/>
    <xf numFmtId="0" fontId="41" fillId="0" borderId="59" xfId="0" applyFont="1" applyBorder="1"/>
    <xf numFmtId="0" fontId="41" fillId="0" borderId="59" xfId="0" applyFont="1" applyBorder="1" applyAlignment="1">
      <alignment wrapText="1"/>
    </xf>
    <xf numFmtId="3" fontId="64" fillId="0" borderId="60" xfId="0" applyNumberFormat="1" applyFont="1" applyBorder="1" applyAlignment="1">
      <alignment wrapText="1"/>
    </xf>
    <xf numFmtId="3" fontId="62" fillId="0" borderId="60" xfId="0" applyNumberFormat="1" applyFont="1" applyBorder="1"/>
    <xf numFmtId="0" fontId="26" fillId="0" borderId="60" xfId="0" applyFont="1" applyBorder="1"/>
    <xf numFmtId="0" fontId="26" fillId="0" borderId="61" xfId="0" applyFont="1" applyBorder="1"/>
    <xf numFmtId="3" fontId="64" fillId="0" borderId="60" xfId="0" applyNumberFormat="1" applyFont="1" applyBorder="1"/>
    <xf numFmtId="3" fontId="28" fillId="0" borderId="60" xfId="0" applyNumberFormat="1" applyFont="1" applyBorder="1"/>
    <xf numFmtId="3" fontId="28" fillId="0" borderId="61" xfId="0" applyNumberFormat="1" applyFont="1" applyBorder="1"/>
    <xf numFmtId="0" fontId="28" fillId="0" borderId="89" xfId="0" applyFont="1" applyBorder="1" applyAlignment="1">
      <alignment wrapText="1"/>
    </xf>
    <xf numFmtId="3" fontId="28" fillId="0" borderId="90" xfId="0" applyNumberFormat="1" applyFont="1" applyBorder="1"/>
    <xf numFmtId="3" fontId="28" fillId="0" borderId="96" xfId="0" applyNumberFormat="1" applyFont="1" applyBorder="1"/>
    <xf numFmtId="3" fontId="28" fillId="0" borderId="78" xfId="0" applyNumberFormat="1" applyFont="1" applyBorder="1"/>
    <xf numFmtId="0" fontId="51" fillId="26" borderId="0" xfId="44" applyFont="1" applyFill="1"/>
    <xf numFmtId="0" fontId="39" fillId="0" borderId="30" xfId="44" applyFont="1" applyBorder="1" applyAlignment="1">
      <alignment horizontal="center" vertical="center"/>
    </xf>
    <xf numFmtId="0" fontId="39" fillId="0" borderId="60" xfId="44" applyFont="1" applyBorder="1" applyAlignment="1">
      <alignment horizontal="center" vertical="center" wrapText="1"/>
    </xf>
    <xf numFmtId="0" fontId="39" fillId="0" borderId="87" xfId="44" applyFont="1" applyBorder="1" applyAlignment="1">
      <alignment horizontal="center" vertical="center"/>
    </xf>
    <xf numFmtId="0" fontId="39" fillId="0" borderId="101" xfId="44" applyFont="1" applyBorder="1" applyAlignment="1">
      <alignment horizontal="center" wrapText="1"/>
    </xf>
    <xf numFmtId="0" fontId="39" fillId="0" borderId="30" xfId="44" applyFont="1" applyBorder="1" applyAlignment="1">
      <alignment horizontal="left" vertical="center"/>
    </xf>
    <xf numFmtId="3" fontId="39" fillId="0" borderId="60" xfId="44" applyNumberFormat="1" applyFont="1" applyBorder="1" applyAlignment="1">
      <alignment horizontal="right" vertical="center"/>
    </xf>
    <xf numFmtId="0" fontId="39" fillId="0" borderId="60" xfId="44" applyFont="1" applyBorder="1" applyAlignment="1">
      <alignment horizontal="left" vertical="center" wrapText="1"/>
    </xf>
    <xf numFmtId="3" fontId="39" fillId="0" borderId="101" xfId="44" applyNumberFormat="1" applyFont="1" applyBorder="1" applyAlignment="1">
      <alignment horizontal="right" vertical="center"/>
    </xf>
    <xf numFmtId="3" fontId="51" fillId="0" borderId="60" xfId="44" applyNumberFormat="1" applyFont="1" applyBorder="1" applyAlignment="1">
      <alignment horizontal="right" vertical="center"/>
    </xf>
    <xf numFmtId="0" fontId="51" fillId="0" borderId="60" xfId="43" applyFont="1" applyFill="1" applyBorder="1" applyAlignment="1">
      <alignment wrapText="1"/>
    </xf>
    <xf numFmtId="3" fontId="51" fillId="0" borderId="101" xfId="43" applyNumberFormat="1" applyFont="1" applyFill="1" applyBorder="1"/>
    <xf numFmtId="3" fontId="51" fillId="0" borderId="61" xfId="44" applyNumberFormat="1" applyFont="1" applyBorder="1" applyAlignment="1">
      <alignment horizontal="right" vertical="center"/>
    </xf>
    <xf numFmtId="3" fontId="39" fillId="0" borderId="101" xfId="43" applyNumberFormat="1" applyFont="1" applyFill="1" applyBorder="1"/>
    <xf numFmtId="3" fontId="39" fillId="0" borderId="102" xfId="44" applyNumberFormat="1" applyFont="1" applyBorder="1" applyAlignment="1">
      <alignment horizontal="right" vertical="center"/>
    </xf>
    <xf numFmtId="0" fontId="39" fillId="0" borderId="102" xfId="44" applyFont="1" applyBorder="1" applyAlignment="1">
      <alignment horizontal="left" vertical="center"/>
    </xf>
    <xf numFmtId="3" fontId="39" fillId="0" borderId="19" xfId="44" applyNumberFormat="1" applyFont="1" applyBorder="1" applyAlignment="1">
      <alignment horizontal="right" vertical="center"/>
    </xf>
    <xf numFmtId="0" fontId="107" fillId="0" borderId="0" xfId="0" applyFont="1"/>
    <xf numFmtId="0" fontId="108" fillId="0" borderId="60" xfId="0" applyFont="1" applyBorder="1" applyAlignment="1">
      <alignment horizontal="center" vertical="center" wrapText="1"/>
    </xf>
    <xf numFmtId="3" fontId="106" fillId="0" borderId="60" xfId="0" applyNumberFormat="1" applyFont="1" applyBorder="1" applyAlignment="1">
      <alignment horizontal="right" vertical="center" wrapText="1"/>
    </xf>
    <xf numFmtId="3" fontId="107" fillId="0" borderId="60" xfId="0" applyNumberFormat="1" applyFont="1" applyBorder="1" applyAlignment="1">
      <alignment horizontal="right" vertical="center" wrapText="1"/>
    </xf>
    <xf numFmtId="0" fontId="106" fillId="0" borderId="59" xfId="0" applyFont="1" applyBorder="1" applyAlignment="1">
      <alignment vertical="center" wrapText="1"/>
    </xf>
    <xf numFmtId="3" fontId="106" fillId="0" borderId="64" xfId="0" applyNumberFormat="1" applyFont="1" applyBorder="1" applyAlignment="1">
      <alignment horizontal="right" vertical="center" wrapText="1"/>
    </xf>
    <xf numFmtId="0" fontId="107" fillId="0" borderId="59" xfId="0" applyFont="1" applyBorder="1" applyAlignment="1">
      <alignment vertical="center" wrapText="1"/>
    </xf>
    <xf numFmtId="3" fontId="107" fillId="0" borderId="64" xfId="0" applyNumberFormat="1" applyFont="1" applyBorder="1" applyAlignment="1">
      <alignment horizontal="right" vertical="center" wrapText="1"/>
    </xf>
    <xf numFmtId="0" fontId="106" fillId="0" borderId="89" xfId="0" applyFont="1" applyFill="1" applyBorder="1" applyAlignment="1">
      <alignment vertical="center" wrapText="1"/>
    </xf>
    <xf numFmtId="3" fontId="106" fillId="0" borderId="90" xfId="0" applyNumberFormat="1" applyFont="1" applyBorder="1"/>
    <xf numFmtId="3" fontId="106" fillId="0" borderId="85" xfId="0" applyNumberFormat="1" applyFont="1" applyBorder="1"/>
    <xf numFmtId="167" fontId="88" fillId="0" borderId="26" xfId="61" applyFont="1" applyFill="1" applyBorder="1" applyAlignment="1">
      <alignment horizontal="left"/>
    </xf>
    <xf numFmtId="0" fontId="83" fillId="0" borderId="27" xfId="57" applyFont="1" applyBorder="1" applyAlignment="1">
      <alignment horizontal="left" vertical="center"/>
    </xf>
    <xf numFmtId="0" fontId="85" fillId="0" borderId="0" xfId="62" applyFont="1" applyBorder="1" applyAlignment="1">
      <alignment horizontal="center" wrapText="1"/>
    </xf>
    <xf numFmtId="0" fontId="85" fillId="0" borderId="0" xfId="62" applyFont="1" applyBorder="1" applyAlignment="1">
      <alignment horizontal="center"/>
    </xf>
    <xf numFmtId="171" fontId="83" fillId="0" borderId="27" xfId="68" applyNumberFormat="1" applyFont="1" applyBorder="1" applyAlignment="1">
      <alignment horizontal="right"/>
    </xf>
    <xf numFmtId="3" fontId="81" fillId="0" borderId="27" xfId="57" applyNumberFormat="1" applyFont="1" applyFill="1" applyBorder="1" applyAlignment="1">
      <alignment horizontal="right"/>
    </xf>
    <xf numFmtId="3" fontId="83" fillId="0" borderId="27" xfId="57" applyNumberFormat="1" applyFont="1" applyBorder="1" applyAlignment="1">
      <alignment horizontal="right"/>
    </xf>
    <xf numFmtId="171" fontId="83" fillId="0" borderId="27" xfId="68" applyNumberFormat="1" applyFont="1" applyBorder="1"/>
    <xf numFmtId="0" fontId="16" fillId="0" borderId="0" xfId="69" applyFont="1" applyFill="1"/>
    <xf numFmtId="0" fontId="79" fillId="0" borderId="38" xfId="69" applyFont="1" applyFill="1" applyBorder="1" applyAlignment="1">
      <alignment horizontal="center" vertical="center" wrapText="1"/>
    </xf>
    <xf numFmtId="3" fontId="16" fillId="0" borderId="0" xfId="69" applyNumberFormat="1" applyFont="1" applyFill="1"/>
    <xf numFmtId="0" fontId="44" fillId="0" borderId="0" xfId="69" applyFont="1" applyFill="1"/>
    <xf numFmtId="3" fontId="44" fillId="0" borderId="0" xfId="69" applyNumberFormat="1" applyFont="1" applyFill="1"/>
    <xf numFmtId="0" fontId="101" fillId="0" borderId="108" xfId="65" applyFont="1" applyBorder="1" applyAlignment="1">
      <alignment vertical="center" wrapText="1"/>
    </xf>
    <xf numFmtId="3" fontId="101" fillId="0" borderId="109" xfId="65" applyNumberFormat="1" applyFont="1" applyBorder="1" applyAlignment="1">
      <alignment horizontal="center" vertical="center"/>
    </xf>
    <xf numFmtId="0" fontId="101" fillId="0" borderId="55" xfId="65" applyFont="1" applyBorder="1" applyAlignment="1">
      <alignment vertical="center" wrapText="1"/>
    </xf>
    <xf numFmtId="3" fontId="101" fillId="0" borderId="56" xfId="65" applyNumberFormat="1" applyFont="1" applyBorder="1" applyAlignment="1">
      <alignment vertical="center"/>
    </xf>
    <xf numFmtId="0" fontId="102" fillId="0" borderId="55" xfId="65" applyFont="1" applyBorder="1" applyAlignment="1">
      <alignment vertical="center" wrapText="1"/>
    </xf>
    <xf numFmtId="3" fontId="102" fillId="0" borderId="56" xfId="65" applyNumberFormat="1" applyFont="1" applyBorder="1" applyAlignment="1">
      <alignment vertical="center"/>
    </xf>
    <xf numFmtId="0" fontId="102" fillId="29" borderId="55" xfId="65" applyFont="1" applyFill="1" applyBorder="1" applyAlignment="1">
      <alignment vertical="center" wrapText="1"/>
    </xf>
    <xf numFmtId="0" fontId="103" fillId="0" borderId="55" xfId="65" applyFont="1" applyBorder="1" applyAlignment="1">
      <alignment vertical="center" wrapText="1"/>
    </xf>
    <xf numFmtId="3" fontId="103" fillId="0" borderId="56" xfId="65" applyNumberFormat="1" applyFont="1" applyBorder="1" applyAlignment="1">
      <alignment vertical="center"/>
    </xf>
    <xf numFmtId="0" fontId="104" fillId="0" borderId="55" xfId="65" applyFont="1" applyBorder="1" applyAlignment="1">
      <alignment vertical="center" wrapText="1"/>
    </xf>
    <xf numFmtId="3" fontId="104" fillId="0" borderId="56" xfId="65" applyNumberFormat="1" applyFont="1" applyBorder="1" applyAlignment="1">
      <alignment vertical="center"/>
    </xf>
    <xf numFmtId="3" fontId="104" fillId="0" borderId="110" xfId="65" applyNumberFormat="1" applyFont="1" applyBorder="1" applyAlignment="1">
      <alignment vertical="center"/>
    </xf>
    <xf numFmtId="0" fontId="101" fillId="0" borderId="57" xfId="65" applyFont="1" applyBorder="1" applyAlignment="1">
      <alignment vertical="center" wrapText="1"/>
    </xf>
    <xf numFmtId="3" fontId="101" fillId="0" borderId="58" xfId="65" applyNumberFormat="1" applyFont="1" applyBorder="1" applyAlignment="1">
      <alignment vertical="center"/>
    </xf>
    <xf numFmtId="0" fontId="101" fillId="0" borderId="108" xfId="65" applyFont="1" applyBorder="1" applyAlignment="1">
      <alignment wrapText="1"/>
    </xf>
    <xf numFmtId="3" fontId="101" fillId="0" borderId="109" xfId="65" applyNumberFormat="1" applyFont="1" applyBorder="1" applyAlignment="1">
      <alignment horizontal="center"/>
    </xf>
    <xf numFmtId="0" fontId="101" fillId="0" borderId="55" xfId="65" applyFont="1" applyBorder="1" applyAlignment="1">
      <alignment wrapText="1"/>
    </xf>
    <xf numFmtId="3" fontId="101" fillId="0" borderId="56" xfId="65" applyNumberFormat="1" applyFont="1" applyBorder="1" applyAlignment="1">
      <alignment horizontal="center"/>
    </xf>
    <xf numFmtId="3" fontId="101" fillId="0" borderId="56" xfId="65" applyNumberFormat="1" applyFont="1" applyBorder="1"/>
    <xf numFmtId="0" fontId="102" fillId="0" borderId="55" xfId="65" applyFont="1" applyBorder="1" applyAlignment="1">
      <alignment wrapText="1"/>
    </xf>
    <xf numFmtId="3" fontId="102" fillId="0" borderId="56" xfId="65" applyNumberFormat="1" applyFont="1" applyBorder="1"/>
    <xf numFmtId="0" fontId="101" fillId="0" borderId="57" xfId="65" applyFont="1" applyBorder="1" applyAlignment="1">
      <alignment wrapText="1"/>
    </xf>
    <xf numFmtId="3" fontId="101" fillId="0" borderId="58" xfId="65" applyNumberFormat="1" applyFont="1" applyBorder="1"/>
    <xf numFmtId="3" fontId="0" fillId="0" borderId="39" xfId="0" applyNumberFormat="1" applyBorder="1" applyAlignment="1">
      <alignment vertical="center"/>
    </xf>
    <xf numFmtId="3" fontId="43" fillId="0" borderId="63" xfId="0" applyNumberFormat="1" applyFont="1" applyBorder="1" applyAlignment="1">
      <alignment vertical="center"/>
    </xf>
    <xf numFmtId="3" fontId="0" fillId="0" borderId="39" xfId="0" applyNumberFormat="1" applyFont="1" applyBorder="1" applyAlignment="1">
      <alignment vertical="center"/>
    </xf>
    <xf numFmtId="3" fontId="45" fillId="0" borderId="63" xfId="0" applyNumberFormat="1" applyFont="1" applyBorder="1" applyAlignment="1">
      <alignment vertical="center"/>
    </xf>
    <xf numFmtId="3" fontId="44" fillId="0" borderId="39" xfId="0" applyNumberFormat="1" applyFont="1" applyBorder="1" applyAlignment="1">
      <alignment vertical="center"/>
    </xf>
    <xf numFmtId="3" fontId="46" fillId="0" borderId="39" xfId="0" applyNumberFormat="1" applyFont="1" applyBorder="1" applyAlignment="1">
      <alignment vertical="center"/>
    </xf>
    <xf numFmtId="3" fontId="43" fillId="0" borderId="111" xfId="0" applyNumberFormat="1" applyFont="1" applyBorder="1" applyAlignment="1">
      <alignment vertical="center"/>
    </xf>
    <xf numFmtId="0" fontId="101" fillId="0" borderId="108" xfId="0" applyFont="1" applyBorder="1" applyAlignment="1">
      <alignment vertical="center" wrapText="1"/>
    </xf>
    <xf numFmtId="3" fontId="101" fillId="0" borderId="109" xfId="0" applyNumberFormat="1" applyFont="1" applyBorder="1" applyAlignment="1">
      <alignment horizontal="center" vertical="center"/>
    </xf>
    <xf numFmtId="0" fontId="101" fillId="0" borderId="55" xfId="0" applyFont="1" applyBorder="1" applyAlignment="1">
      <alignment vertical="center" wrapText="1"/>
    </xf>
    <xf numFmtId="3" fontId="101" fillId="0" borderId="56" xfId="0" applyNumberFormat="1" applyFont="1" applyBorder="1" applyAlignment="1">
      <alignment vertical="center"/>
    </xf>
    <xf numFmtId="0" fontId="102" fillId="0" borderId="55" xfId="0" applyFont="1" applyBorder="1" applyAlignment="1">
      <alignment vertical="center" wrapText="1"/>
    </xf>
    <xf numFmtId="3" fontId="102" fillId="0" borderId="56" xfId="0" applyNumberFormat="1" applyFont="1" applyBorder="1" applyAlignment="1">
      <alignment vertical="center"/>
    </xf>
    <xf numFmtId="0" fontId="103" fillId="0" borderId="55" xfId="0" applyFont="1" applyBorder="1" applyAlignment="1">
      <alignment vertical="center" wrapText="1"/>
    </xf>
    <xf numFmtId="3" fontId="103" fillId="0" borderId="56" xfId="0" applyNumberFormat="1" applyFont="1" applyBorder="1" applyAlignment="1">
      <alignment vertical="center"/>
    </xf>
    <xf numFmtId="0" fontId="101" fillId="0" borderId="57" xfId="0" applyFont="1" applyBorder="1" applyAlignment="1">
      <alignment vertical="center" wrapText="1"/>
    </xf>
    <xf numFmtId="3" fontId="101" fillId="0" borderId="58" xfId="0" applyNumberFormat="1" applyFont="1" applyBorder="1" applyAlignment="1">
      <alignment vertical="center"/>
    </xf>
    <xf numFmtId="3" fontId="47" fillId="0" borderId="63" xfId="0" applyNumberFormat="1" applyFont="1" applyBorder="1" applyAlignment="1">
      <alignment vertical="center"/>
    </xf>
    <xf numFmtId="3" fontId="101" fillId="0" borderId="56" xfId="0" applyNumberFormat="1" applyFont="1" applyBorder="1" applyAlignment="1">
      <alignment horizontal="center" vertical="center"/>
    </xf>
    <xf numFmtId="0" fontId="104" fillId="0" borderId="55" xfId="0" applyFont="1" applyBorder="1" applyAlignment="1">
      <alignment vertical="center" wrapText="1"/>
    </xf>
    <xf numFmtId="3" fontId="104" fillId="0" borderId="56" xfId="0" applyNumberFormat="1" applyFont="1" applyBorder="1" applyAlignment="1">
      <alignment vertical="center"/>
    </xf>
    <xf numFmtId="0" fontId="54" fillId="26" borderId="0" xfId="59" applyFont="1" applyFill="1"/>
    <xf numFmtId="0" fontId="72" fillId="26" borderId="0" xfId="59" applyFont="1" applyFill="1"/>
    <xf numFmtId="2" fontId="26" fillId="26" borderId="27" xfId="59" applyNumberFormat="1" applyFont="1" applyFill="1" applyBorder="1"/>
    <xf numFmtId="3" fontId="65" fillId="26" borderId="27" xfId="59" applyNumberFormat="1" applyFont="1" applyFill="1" applyBorder="1" applyAlignment="1">
      <alignment horizontal="center"/>
    </xf>
    <xf numFmtId="3" fontId="65" fillId="26" borderId="27" xfId="59" applyNumberFormat="1" applyFont="1" applyFill="1" applyBorder="1" applyAlignment="1">
      <alignment horizontal="right"/>
    </xf>
    <xf numFmtId="166" fontId="65" fillId="26" borderId="27" xfId="59" applyNumberFormat="1" applyFont="1" applyFill="1" applyBorder="1" applyAlignment="1">
      <alignment horizontal="right"/>
    </xf>
    <xf numFmtId="0" fontId="51" fillId="26" borderId="27" xfId="59" applyFont="1" applyFill="1" applyBorder="1"/>
    <xf numFmtId="3" fontId="51" fillId="26" borderId="27" xfId="59" applyNumberFormat="1" applyFont="1" applyFill="1" applyBorder="1" applyAlignment="1">
      <alignment horizontal="center"/>
    </xf>
    <xf numFmtId="3" fontId="51" fillId="26" borderId="27" xfId="59" applyNumberFormat="1" applyFont="1" applyFill="1" applyBorder="1" applyAlignment="1">
      <alignment horizontal="right"/>
    </xf>
    <xf numFmtId="0" fontId="55" fillId="26" borderId="0" xfId="59" applyFont="1" applyFill="1" applyBorder="1"/>
    <xf numFmtId="3" fontId="65" fillId="26" borderId="27" xfId="59" applyNumberFormat="1" applyFont="1" applyFill="1" applyBorder="1"/>
    <xf numFmtId="0" fontId="63" fillId="26" borderId="0" xfId="59" applyFont="1" applyFill="1"/>
    <xf numFmtId="0" fontId="65" fillId="26" borderId="27" xfId="59" applyFont="1" applyFill="1" applyBorder="1"/>
    <xf numFmtId="3" fontId="26" fillId="26" borderId="27" xfId="59" applyNumberFormat="1" applyFont="1" applyFill="1" applyBorder="1" applyAlignment="1">
      <alignment horizontal="right"/>
    </xf>
    <xf numFmtId="49" fontId="51" fillId="26" borderId="27" xfId="59" applyNumberFormat="1" applyFont="1" applyFill="1" applyBorder="1" applyAlignment="1">
      <alignment horizontal="right"/>
    </xf>
    <xf numFmtId="3" fontId="54" fillId="26" borderId="0" xfId="59" applyNumberFormat="1" applyFont="1" applyFill="1"/>
    <xf numFmtId="3" fontId="22" fillId="26" borderId="27" xfId="59" applyNumberFormat="1" applyFont="1" applyFill="1" applyBorder="1" applyAlignment="1">
      <alignment horizontal="right" vertical="center" wrapText="1"/>
    </xf>
    <xf numFmtId="3" fontId="26" fillId="26" borderId="27" xfId="59" applyNumberFormat="1" applyFont="1" applyFill="1" applyBorder="1" applyAlignment="1">
      <alignment horizontal="center"/>
    </xf>
    <xf numFmtId="0" fontId="62" fillId="26" borderId="27" xfId="59" applyFont="1" applyFill="1" applyBorder="1" applyAlignment="1"/>
    <xf numFmtId="3" fontId="62" fillId="26" borderId="27" xfId="59" applyNumberFormat="1" applyFont="1" applyFill="1" applyBorder="1" applyAlignment="1">
      <alignment horizontal="center"/>
    </xf>
    <xf numFmtId="0" fontId="62" fillId="26" borderId="27" xfId="59" applyFont="1" applyFill="1" applyBorder="1" applyAlignment="1">
      <alignment horizontal="right" vertical="center" wrapText="1"/>
    </xf>
    <xf numFmtId="0" fontId="63" fillId="26" borderId="27" xfId="59" applyFont="1" applyFill="1" applyBorder="1" applyAlignment="1"/>
    <xf numFmtId="3" fontId="51" fillId="26" borderId="27" xfId="59" applyNumberFormat="1" applyFont="1" applyFill="1" applyBorder="1"/>
    <xf numFmtId="49" fontId="65" fillId="26" borderId="63" xfId="59" applyNumberFormat="1" applyFont="1" applyFill="1" applyBorder="1" applyAlignment="1">
      <alignment vertical="center" wrapText="1"/>
    </xf>
    <xf numFmtId="166" fontId="51" fillId="26" borderId="27" xfId="59" applyNumberFormat="1" applyFont="1" applyFill="1" applyBorder="1"/>
    <xf numFmtId="0" fontId="26" fillId="26" borderId="27" xfId="59" applyFont="1" applyFill="1" applyBorder="1"/>
    <xf numFmtId="0" fontId="26" fillId="26" borderId="112" xfId="59" applyFont="1" applyFill="1" applyBorder="1"/>
    <xf numFmtId="4" fontId="26" fillId="26" borderId="27" xfId="59" applyNumberFormat="1" applyFont="1" applyFill="1" applyBorder="1" applyAlignment="1">
      <alignment horizontal="right"/>
    </xf>
    <xf numFmtId="3" fontId="51" fillId="26" borderId="27" xfId="59" applyNumberFormat="1" applyFont="1" applyFill="1" applyBorder="1" applyAlignment="1">
      <alignment horizontal="center" wrapText="1"/>
    </xf>
    <xf numFmtId="3" fontId="72" fillId="26" borderId="0" xfId="59" applyNumberFormat="1" applyFont="1" applyFill="1"/>
    <xf numFmtId="3" fontId="109" fillId="26" borderId="27" xfId="59" applyNumberFormat="1" applyFont="1" applyFill="1" applyBorder="1" applyAlignment="1">
      <alignment horizontal="center"/>
    </xf>
    <xf numFmtId="166" fontId="26" fillId="26" borderId="27" xfId="59" applyNumberFormat="1" applyFont="1" applyFill="1" applyBorder="1" applyAlignment="1">
      <alignment horizontal="right"/>
    </xf>
    <xf numFmtId="3" fontId="26" fillId="26" borderId="27" xfId="59" applyNumberFormat="1" applyFont="1" applyFill="1" applyBorder="1"/>
    <xf numFmtId="3" fontId="26" fillId="26" borderId="50" xfId="59" applyNumberFormat="1" applyFont="1" applyFill="1" applyBorder="1" applyAlignment="1">
      <alignment horizontal="right"/>
    </xf>
    <xf numFmtId="49" fontId="26" fillId="26" borderId="27" xfId="59" applyNumberFormat="1" applyFont="1" applyFill="1" applyBorder="1" applyAlignment="1">
      <alignment horizontal="right"/>
    </xf>
    <xf numFmtId="0" fontId="74" fillId="26" borderId="0" xfId="59" applyFont="1" applyFill="1"/>
    <xf numFmtId="0" fontId="26" fillId="26" borderId="0" xfId="59" applyFont="1" applyFill="1"/>
    <xf numFmtId="49" fontId="26" fillId="26" borderId="0" xfId="59" applyNumberFormat="1" applyFont="1" applyFill="1"/>
    <xf numFmtId="3" fontId="28" fillId="26" borderId="0" xfId="59" applyNumberFormat="1" applyFont="1" applyFill="1" applyAlignment="1">
      <alignment horizontal="center"/>
    </xf>
    <xf numFmtId="3" fontId="28" fillId="26" borderId="0" xfId="59" applyNumberFormat="1" applyFont="1" applyFill="1"/>
    <xf numFmtId="3" fontId="26" fillId="26" borderId="0" xfId="59" applyNumberFormat="1" applyFont="1" applyFill="1"/>
    <xf numFmtId="0" fontId="65" fillId="26" borderId="0" xfId="59" applyFont="1" applyFill="1" applyBorder="1"/>
    <xf numFmtId="0" fontId="26" fillId="26" borderId="0" xfId="59" applyFont="1" applyFill="1" applyBorder="1"/>
    <xf numFmtId="49" fontId="26" fillId="26" borderId="0" xfId="59" applyNumberFormat="1" applyFont="1" applyFill="1" applyBorder="1"/>
    <xf numFmtId="3" fontId="28" fillId="26" borderId="0" xfId="59" applyNumberFormat="1" applyFont="1" applyFill="1" applyBorder="1" applyAlignment="1">
      <alignment horizontal="center"/>
    </xf>
    <xf numFmtId="3" fontId="28" fillId="26" borderId="0" xfId="59" applyNumberFormat="1" applyFont="1" applyFill="1" applyBorder="1"/>
    <xf numFmtId="3" fontId="26" fillId="26" borderId="0" xfId="59" applyNumberFormat="1" applyFont="1" applyFill="1" applyBorder="1"/>
    <xf numFmtId="0" fontId="54" fillId="26" borderId="0" xfId="59" applyFont="1" applyFill="1" applyBorder="1"/>
    <xf numFmtId="0" fontId="26" fillId="26" borderId="0" xfId="59" applyFont="1" applyFill="1" applyAlignment="1">
      <alignment horizontal="right"/>
    </xf>
    <xf numFmtId="49" fontId="26" fillId="26" borderId="27" xfId="59" applyNumberFormat="1" applyFont="1" applyFill="1" applyBorder="1"/>
    <xf numFmtId="0" fontId="26" fillId="26" borderId="0" xfId="59" applyFont="1" applyFill="1" applyBorder="1" applyAlignment="1">
      <alignment horizontal="right"/>
    </xf>
    <xf numFmtId="49" fontId="62" fillId="26" borderId="27" xfId="59" applyNumberFormat="1" applyFont="1" applyFill="1" applyBorder="1"/>
    <xf numFmtId="3" fontId="28" fillId="26" borderId="27" xfId="59" applyNumberFormat="1" applyFont="1" applyFill="1" applyBorder="1"/>
    <xf numFmtId="49" fontId="62" fillId="26" borderId="27" xfId="59" applyNumberFormat="1" applyFont="1" applyFill="1" applyBorder="1" applyAlignment="1">
      <alignment horizontal="right"/>
    </xf>
    <xf numFmtId="3" fontId="26" fillId="26" borderId="63" xfId="59" applyNumberFormat="1" applyFont="1" applyFill="1" applyBorder="1" applyAlignment="1">
      <alignment horizontal="right"/>
    </xf>
    <xf numFmtId="3" fontId="28" fillId="26" borderId="27" xfId="59" applyNumberFormat="1" applyFont="1" applyFill="1" applyBorder="1" applyAlignment="1">
      <alignment horizontal="center"/>
    </xf>
    <xf numFmtId="3" fontId="62" fillId="26" borderId="20" xfId="59" applyNumberFormat="1" applyFont="1" applyFill="1" applyBorder="1" applyAlignment="1">
      <alignment horizontal="right"/>
    </xf>
    <xf numFmtId="3" fontId="72" fillId="26" borderId="113" xfId="59" applyNumberFormat="1" applyFont="1" applyFill="1" applyBorder="1" applyAlignment="1">
      <alignment horizontal="right"/>
    </xf>
    <xf numFmtId="0" fontId="72" fillId="26" borderId="114" xfId="59" applyFont="1" applyFill="1" applyBorder="1"/>
    <xf numFmtId="3" fontId="72" fillId="26" borderId="115" xfId="59" applyNumberFormat="1" applyFont="1" applyFill="1" applyBorder="1" applyAlignment="1">
      <alignment horizontal="right"/>
    </xf>
    <xf numFmtId="0" fontId="72" fillId="26" borderId="116" xfId="59" applyFont="1" applyFill="1" applyBorder="1"/>
    <xf numFmtId="0" fontId="54" fillId="26" borderId="0" xfId="59" applyFont="1" applyFill="1" applyAlignment="1">
      <alignment horizontal="right"/>
    </xf>
    <xf numFmtId="3" fontId="72" fillId="26" borderId="117" xfId="59" applyNumberFormat="1" applyFont="1" applyFill="1" applyBorder="1" applyAlignment="1">
      <alignment horizontal="right"/>
    </xf>
    <xf numFmtId="0" fontId="72" fillId="26" borderId="118" xfId="59" applyFont="1" applyFill="1" applyBorder="1"/>
    <xf numFmtId="49" fontId="65" fillId="26" borderId="0" xfId="59" applyNumberFormat="1" applyFont="1" applyFill="1" applyBorder="1"/>
    <xf numFmtId="3" fontId="72" fillId="26" borderId="0" xfId="59" applyNumberFormat="1" applyFont="1" applyFill="1" applyAlignment="1">
      <alignment horizontal="right"/>
    </xf>
    <xf numFmtId="3" fontId="72" fillId="26" borderId="41" xfId="59" applyNumberFormat="1" applyFont="1" applyFill="1" applyBorder="1" applyAlignment="1">
      <alignment horizontal="right"/>
    </xf>
    <xf numFmtId="0" fontId="72" fillId="26" borderId="0" xfId="59" applyFont="1" applyFill="1" applyAlignment="1">
      <alignment horizontal="center"/>
    </xf>
    <xf numFmtId="0" fontId="72" fillId="26" borderId="0" xfId="59" applyFont="1" applyFill="1" applyAlignment="1">
      <alignment horizontal="right"/>
    </xf>
    <xf numFmtId="49" fontId="57" fillId="26" borderId="51" xfId="59" applyNumberFormat="1" applyFont="1" applyFill="1" applyBorder="1"/>
    <xf numFmtId="0" fontId="26" fillId="26" borderId="51" xfId="59" applyFont="1" applyFill="1" applyBorder="1"/>
    <xf numFmtId="3" fontId="28" fillId="26" borderId="51" xfId="59" applyNumberFormat="1" applyFont="1" applyFill="1" applyBorder="1" applyAlignment="1">
      <alignment horizontal="center"/>
    </xf>
    <xf numFmtId="3" fontId="28" fillId="26" borderId="51" xfId="59" applyNumberFormat="1" applyFont="1" applyFill="1" applyBorder="1"/>
    <xf numFmtId="0" fontId="22" fillId="26" borderId="27" xfId="59" applyFont="1" applyFill="1" applyBorder="1" applyAlignment="1">
      <alignment horizontal="center" vertical="center" wrapText="1"/>
    </xf>
    <xf numFmtId="0" fontId="62" fillId="26" borderId="55" xfId="59" applyFont="1" applyFill="1" applyBorder="1" applyAlignment="1">
      <alignment horizontal="center" vertical="center" wrapText="1"/>
    </xf>
    <xf numFmtId="49" fontId="63" fillId="26" borderId="27" xfId="59" applyNumberFormat="1" applyFont="1" applyFill="1" applyBorder="1" applyAlignment="1">
      <alignment horizontal="left" vertical="center"/>
    </xf>
    <xf numFmtId="3" fontId="54" fillId="26" borderId="56" xfId="59" applyNumberFormat="1" applyFont="1" applyFill="1" applyBorder="1"/>
    <xf numFmtId="0" fontId="64" fillId="26" borderId="55" xfId="59" applyFont="1" applyFill="1" applyBorder="1"/>
    <xf numFmtId="49" fontId="64" fillId="26" borderId="27" xfId="59" applyNumberFormat="1" applyFont="1" applyFill="1" applyBorder="1"/>
    <xf numFmtId="3" fontId="64" fillId="26" borderId="27" xfId="59" applyNumberFormat="1" applyFont="1" applyFill="1" applyBorder="1" applyAlignment="1">
      <alignment horizontal="right"/>
    </xf>
    <xf numFmtId="3" fontId="64" fillId="26" borderId="56" xfId="59" applyNumberFormat="1" applyFont="1" applyFill="1" applyBorder="1" applyAlignment="1">
      <alignment horizontal="right"/>
    </xf>
    <xf numFmtId="0" fontId="26" fillId="26" borderId="55" xfId="59" applyFont="1" applyFill="1" applyBorder="1"/>
    <xf numFmtId="3" fontId="65" fillId="26" borderId="56" xfId="59" applyNumberFormat="1" applyFont="1" applyFill="1" applyBorder="1" applyAlignment="1">
      <alignment horizontal="right"/>
    </xf>
    <xf numFmtId="0" fontId="66" fillId="26" borderId="55" xfId="59" applyFont="1" applyFill="1" applyBorder="1"/>
    <xf numFmtId="49" fontId="41" fillId="26" borderId="27" xfId="59" applyNumberFormat="1" applyFont="1" applyFill="1" applyBorder="1"/>
    <xf numFmtId="3" fontId="66" fillId="26" borderId="27" xfId="59" applyNumberFormat="1" applyFont="1" applyFill="1" applyBorder="1" applyAlignment="1">
      <alignment horizontal="right"/>
    </xf>
    <xf numFmtId="3" fontId="66" fillId="26" borderId="56" xfId="59" applyNumberFormat="1" applyFont="1" applyFill="1" applyBorder="1" applyAlignment="1">
      <alignment horizontal="right"/>
    </xf>
    <xf numFmtId="49" fontId="56" fillId="26" borderId="27" xfId="59" applyNumberFormat="1" applyFont="1" applyFill="1" applyBorder="1"/>
    <xf numFmtId="49" fontId="66" fillId="26" borderId="27" xfId="59" applyNumberFormat="1" applyFont="1" applyFill="1" applyBorder="1"/>
    <xf numFmtId="0" fontId="62" fillId="26" borderId="55" xfId="59" applyFont="1" applyFill="1" applyBorder="1"/>
    <xf numFmtId="49" fontId="62" fillId="26" borderId="27" xfId="59" applyNumberFormat="1" applyFont="1" applyFill="1" applyBorder="1" applyAlignment="1"/>
    <xf numFmtId="3" fontId="62" fillId="26" borderId="27" xfId="59" applyNumberFormat="1" applyFont="1" applyFill="1" applyBorder="1" applyAlignment="1">
      <alignment horizontal="right"/>
    </xf>
    <xf numFmtId="3" fontId="62" fillId="26" borderId="56" xfId="59" applyNumberFormat="1" applyFont="1" applyFill="1" applyBorder="1" applyAlignment="1">
      <alignment horizontal="right"/>
    </xf>
    <xf numFmtId="49" fontId="64" fillId="26" borderId="27" xfId="59" applyNumberFormat="1" applyFont="1" applyFill="1" applyBorder="1" applyAlignment="1">
      <alignment vertical="center" wrapText="1"/>
    </xf>
    <xf numFmtId="49" fontId="65" fillId="26" borderId="27" xfId="59" applyNumberFormat="1" applyFont="1" applyFill="1" applyBorder="1" applyAlignment="1">
      <alignment vertical="center" wrapText="1"/>
    </xf>
    <xf numFmtId="49" fontId="62" fillId="26" borderId="27" xfId="59" applyNumberFormat="1" applyFont="1" applyFill="1" applyBorder="1" applyAlignment="1">
      <alignment vertical="center" wrapText="1"/>
    </xf>
    <xf numFmtId="0" fontId="65" fillId="26" borderId="55" xfId="59" applyFont="1" applyFill="1" applyBorder="1"/>
    <xf numFmtId="49" fontId="65" fillId="26" borderId="27" xfId="59" applyNumberFormat="1" applyFont="1" applyFill="1" applyBorder="1"/>
    <xf numFmtId="0" fontId="65" fillId="26" borderId="27" xfId="59" applyNumberFormat="1" applyFont="1" applyFill="1" applyBorder="1" applyAlignment="1">
      <alignment vertical="center" wrapText="1"/>
    </xf>
    <xf numFmtId="49" fontId="62" fillId="26" borderId="55" xfId="59" applyNumberFormat="1" applyFont="1" applyFill="1" applyBorder="1" applyAlignment="1">
      <alignment vertical="center" wrapText="1"/>
    </xf>
    <xf numFmtId="4" fontId="65" fillId="26" borderId="27" xfId="59" applyNumberFormat="1" applyFont="1" applyFill="1" applyBorder="1" applyAlignment="1">
      <alignment horizontal="right"/>
    </xf>
    <xf numFmtId="49" fontId="67" fillId="26" borderId="27" xfId="59" applyNumberFormat="1" applyFont="1" applyFill="1" applyBorder="1" applyAlignment="1">
      <alignment vertical="center" wrapText="1"/>
    </xf>
    <xf numFmtId="49" fontId="62" fillId="26" borderId="55" xfId="59" applyNumberFormat="1" applyFont="1" applyFill="1" applyBorder="1" applyAlignment="1">
      <alignment horizontal="left" wrapText="1"/>
    </xf>
    <xf numFmtId="49" fontId="63" fillId="26" borderId="27" xfId="59" applyNumberFormat="1" applyFont="1" applyFill="1" applyBorder="1" applyAlignment="1">
      <alignment vertical="center" wrapText="1"/>
    </xf>
    <xf numFmtId="49" fontId="57" fillId="26" borderId="27" xfId="59" applyNumberFormat="1" applyFont="1" applyFill="1" applyBorder="1"/>
    <xf numFmtId="0" fontId="57" fillId="26" borderId="27" xfId="59" applyFont="1" applyFill="1" applyBorder="1"/>
    <xf numFmtId="3" fontId="64" fillId="26" borderId="27" xfId="59" applyNumberFormat="1" applyFont="1" applyFill="1" applyBorder="1" applyAlignment="1">
      <alignment horizontal="center"/>
    </xf>
    <xf numFmtId="3" fontId="64" fillId="26" borderId="27" xfId="59" applyNumberFormat="1" applyFont="1" applyFill="1" applyBorder="1"/>
    <xf numFmtId="3" fontId="62" fillId="26" borderId="27" xfId="59" applyNumberFormat="1" applyFont="1" applyFill="1" applyBorder="1"/>
    <xf numFmtId="3" fontId="62" fillId="26" borderId="56" xfId="59" applyNumberFormat="1" applyFont="1" applyFill="1" applyBorder="1"/>
    <xf numFmtId="0" fontId="65" fillId="26" borderId="56" xfId="59" applyFont="1" applyFill="1" applyBorder="1"/>
    <xf numFmtId="0" fontId="26" fillId="26" borderId="71" xfId="59" applyFont="1" applyFill="1" applyBorder="1"/>
    <xf numFmtId="3" fontId="62" fillId="26" borderId="51" xfId="59" applyNumberFormat="1" applyFont="1" applyFill="1" applyBorder="1"/>
    <xf numFmtId="3" fontId="62" fillId="26" borderId="58" xfId="59" applyNumberFormat="1" applyFont="1" applyFill="1" applyBorder="1"/>
    <xf numFmtId="0" fontId="23" fillId="26" borderId="27" xfId="59" applyFont="1" applyFill="1" applyBorder="1" applyAlignment="1">
      <alignment horizontal="center" vertical="center" wrapText="1"/>
    </xf>
    <xf numFmtId="0" fontId="62" fillId="26" borderId="27" xfId="59" applyFont="1" applyFill="1" applyBorder="1" applyAlignment="1">
      <alignment horizontal="center" vertical="center" wrapText="1"/>
    </xf>
    <xf numFmtId="0" fontId="110" fillId="0" borderId="27" xfId="69" applyFont="1" applyFill="1" applyBorder="1" applyAlignment="1">
      <alignment horizontal="center" vertical="center" wrapText="1"/>
    </xf>
    <xf numFmtId="0" fontId="112" fillId="0" borderId="27" xfId="69" applyFont="1" applyFill="1" applyBorder="1" applyAlignment="1">
      <alignment horizontal="left" vertical="center" wrapText="1"/>
    </xf>
    <xf numFmtId="0" fontId="112" fillId="0" borderId="27" xfId="69" applyFont="1" applyFill="1" applyBorder="1" applyAlignment="1">
      <alignment vertical="center" wrapText="1"/>
    </xf>
    <xf numFmtId="3" fontId="112" fillId="0" borderId="27" xfId="69" applyNumberFormat="1" applyFont="1" applyFill="1" applyBorder="1" applyAlignment="1">
      <alignment vertical="center"/>
    </xf>
    <xf numFmtId="0" fontId="110" fillId="0" borderId="27" xfId="69" applyFont="1" applyFill="1" applyBorder="1" applyAlignment="1">
      <alignment horizontal="left" vertical="center" wrapText="1"/>
    </xf>
    <xf numFmtId="0" fontId="111" fillId="0" borderId="0" xfId="69" applyFont="1" applyFill="1"/>
    <xf numFmtId="0" fontId="112" fillId="0" borderId="0" xfId="69" applyFont="1" applyFill="1" applyBorder="1" applyAlignment="1">
      <alignment vertical="center" wrapText="1"/>
    </xf>
    <xf numFmtId="3" fontId="111" fillId="0" borderId="0" xfId="69" applyNumberFormat="1" applyFont="1" applyFill="1"/>
    <xf numFmtId="0" fontId="113" fillId="0" borderId="0" xfId="69" applyFont="1" applyFill="1"/>
    <xf numFmtId="3" fontId="111" fillId="0" borderId="0" xfId="69" applyNumberFormat="1" applyFont="1" applyFill="1" applyBorder="1"/>
    <xf numFmtId="0" fontId="113" fillId="0" borderId="27" xfId="69" applyFont="1" applyFill="1" applyBorder="1" applyAlignment="1">
      <alignment wrapText="1"/>
    </xf>
    <xf numFmtId="0" fontId="111" fillId="0" borderId="27" xfId="69" applyFont="1" applyFill="1" applyBorder="1" applyAlignment="1">
      <alignment wrapText="1"/>
    </xf>
    <xf numFmtId="3" fontId="111" fillId="0" borderId="27" xfId="69" applyNumberFormat="1" applyFont="1" applyFill="1" applyBorder="1"/>
    <xf numFmtId="0" fontId="110" fillId="0" borderId="0" xfId="69" applyFont="1" applyFill="1" applyBorder="1" applyAlignment="1">
      <alignment vertical="center"/>
    </xf>
    <xf numFmtId="0" fontId="110" fillId="0" borderId="41" xfId="69" applyFont="1" applyFill="1" applyBorder="1" applyAlignment="1">
      <alignment vertical="center"/>
    </xf>
    <xf numFmtId="0" fontId="23" fillId="0" borderId="0" xfId="0" applyFont="1" applyBorder="1" applyAlignment="1">
      <alignment horizontal="center"/>
    </xf>
    <xf numFmtId="0" fontId="23" fillId="0" borderId="59" xfId="0" applyFont="1" applyBorder="1" applyAlignment="1">
      <alignment horizontal="left"/>
    </xf>
    <xf numFmtId="0" fontId="0" fillId="0" borderId="60" xfId="0" applyBorder="1" applyAlignment="1"/>
    <xf numFmtId="0" fontId="23" fillId="0" borderId="87" xfId="0" applyFont="1" applyBorder="1" applyAlignment="1">
      <alignment horizontal="left"/>
    </xf>
    <xf numFmtId="0" fontId="23" fillId="0" borderId="60" xfId="0" applyFont="1" applyBorder="1" applyAlignment="1">
      <alignment horizontal="left"/>
    </xf>
    <xf numFmtId="0" fontId="23" fillId="0" borderId="74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/>
    </xf>
    <xf numFmtId="0" fontId="22" fillId="0" borderId="59" xfId="0" applyFont="1" applyBorder="1" applyAlignment="1">
      <alignment horizontal="center"/>
    </xf>
    <xf numFmtId="0" fontId="22" fillId="0" borderId="60" xfId="0" applyFont="1" applyBorder="1" applyAlignment="1">
      <alignment horizontal="center"/>
    </xf>
    <xf numFmtId="0" fontId="23" fillId="0" borderId="59" xfId="0" applyFont="1" applyBorder="1" applyAlignment="1"/>
    <xf numFmtId="0" fontId="23" fillId="0" borderId="60" xfId="0" applyFont="1" applyBorder="1" applyAlignment="1"/>
    <xf numFmtId="49" fontId="23" fillId="0" borderId="59" xfId="0" applyNumberFormat="1" applyFont="1" applyBorder="1" applyAlignment="1">
      <alignment horizontal="left" wrapText="1"/>
    </xf>
    <xf numFmtId="49" fontId="23" fillId="0" borderId="60" xfId="0" applyNumberFormat="1" applyFont="1" applyBorder="1" applyAlignment="1">
      <alignment horizontal="left" wrapText="1"/>
    </xf>
    <xf numFmtId="0" fontId="27" fillId="0" borderId="0" xfId="45" applyFont="1" applyBorder="1" applyAlignment="1">
      <alignment horizontal="center"/>
    </xf>
    <xf numFmtId="0" fontId="27" fillId="0" borderId="74" xfId="45" applyFont="1" applyBorder="1" applyAlignment="1">
      <alignment horizontal="center"/>
    </xf>
    <xf numFmtId="0" fontId="27" fillId="0" borderId="93" xfId="45" applyFont="1" applyBorder="1" applyAlignment="1">
      <alignment horizontal="center"/>
    </xf>
    <xf numFmtId="0" fontId="27" fillId="0" borderId="94" xfId="45" applyFont="1" applyBorder="1" applyAlignment="1">
      <alignment horizontal="center"/>
    </xf>
    <xf numFmtId="0" fontId="36" fillId="0" borderId="7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shrinkToFit="1"/>
    </xf>
    <xf numFmtId="0" fontId="28" fillId="0" borderId="7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167" fontId="87" fillId="0" borderId="0" xfId="61" applyFont="1" applyFill="1" applyBorder="1" applyAlignment="1">
      <alignment horizontal="center"/>
    </xf>
    <xf numFmtId="0" fontId="89" fillId="0" borderId="47" xfId="0" applyFont="1" applyFill="1" applyBorder="1" applyAlignment="1">
      <alignment horizontal="center"/>
    </xf>
    <xf numFmtId="167" fontId="88" fillId="0" borderId="26" xfId="61" applyFont="1" applyFill="1" applyBorder="1" applyAlignment="1">
      <alignment horizontal="center" vertical="center"/>
    </xf>
    <xf numFmtId="167" fontId="88" fillId="0" borderId="26" xfId="61" applyFont="1" applyFill="1" applyBorder="1" applyAlignment="1">
      <alignment horizontal="center"/>
    </xf>
    <xf numFmtId="167" fontId="88" fillId="0" borderId="26" xfId="61" applyFont="1" applyFill="1" applyBorder="1" applyAlignment="1">
      <alignment horizontal="center" vertical="center" wrapText="1"/>
    </xf>
    <xf numFmtId="168" fontId="88" fillId="0" borderId="26" xfId="61" applyNumberFormat="1" applyFont="1" applyFill="1" applyBorder="1" applyAlignment="1">
      <alignment horizontal="center" vertical="center" wrapText="1"/>
    </xf>
    <xf numFmtId="167" fontId="88" fillId="0" borderId="26" xfId="61" applyFont="1" applyFill="1" applyBorder="1" applyAlignment="1">
      <alignment horizontal="left"/>
    </xf>
    <xf numFmtId="0" fontId="82" fillId="0" borderId="0" xfId="62" applyFont="1" applyBorder="1"/>
    <xf numFmtId="0" fontId="85" fillId="0" borderId="0" xfId="62" applyFont="1" applyBorder="1" applyAlignment="1">
      <alignment horizontal="center" wrapText="1"/>
    </xf>
    <xf numFmtId="0" fontId="85" fillId="0" borderId="0" xfId="62" applyFont="1" applyBorder="1" applyAlignment="1">
      <alignment horizontal="center"/>
    </xf>
    <xf numFmtId="0" fontId="83" fillId="0" borderId="27" xfId="57" applyFont="1" applyBorder="1" applyAlignment="1">
      <alignment horizontal="center" vertical="center"/>
    </xf>
    <xf numFmtId="0" fontId="83" fillId="0" borderId="27" xfId="57" applyFont="1" applyBorder="1" applyAlignment="1">
      <alignment horizontal="center"/>
    </xf>
    <xf numFmtId="0" fontId="83" fillId="0" borderId="27" xfId="57" applyFont="1" applyBorder="1" applyAlignment="1">
      <alignment horizontal="center" vertical="center" wrapText="1"/>
    </xf>
    <xf numFmtId="3" fontId="83" fillId="0" borderId="27" xfId="57" applyNumberFormat="1" applyFont="1" applyBorder="1" applyAlignment="1">
      <alignment horizontal="center" vertical="center" wrapText="1"/>
    </xf>
    <xf numFmtId="0" fontId="83" fillId="0" borderId="27" xfId="57" applyFont="1" applyBorder="1" applyAlignment="1">
      <alignment horizontal="left" vertical="center"/>
    </xf>
    <xf numFmtId="0" fontId="83" fillId="27" borderId="27" xfId="57" applyFont="1" applyFill="1" applyBorder="1" applyAlignment="1">
      <alignment horizontal="left" vertical="center"/>
    </xf>
    <xf numFmtId="0" fontId="110" fillId="0" borderId="122" xfId="69" applyFont="1" applyFill="1" applyBorder="1" applyAlignment="1">
      <alignment horizontal="center" vertical="center"/>
    </xf>
    <xf numFmtId="0" fontId="110" fillId="0" borderId="50" xfId="69" applyFont="1" applyFill="1" applyBorder="1" applyAlignment="1">
      <alignment horizontal="center" vertical="center" wrapText="1"/>
    </xf>
    <xf numFmtId="0" fontId="110" fillId="0" borderId="40" xfId="69" applyFont="1" applyFill="1" applyBorder="1" applyAlignment="1">
      <alignment horizontal="center" vertical="center" wrapText="1"/>
    </xf>
    <xf numFmtId="0" fontId="111" fillId="0" borderId="40" xfId="69" applyFont="1" applyFill="1" applyBorder="1" applyAlignment="1">
      <alignment horizontal="center" vertical="center" wrapText="1"/>
    </xf>
    <xf numFmtId="0" fontId="110" fillId="0" borderId="27" xfId="69" applyFont="1" applyFill="1" applyBorder="1" applyAlignment="1">
      <alignment horizontal="center" vertical="center" wrapText="1"/>
    </xf>
    <xf numFmtId="0" fontId="110" fillId="0" borderId="27" xfId="69" applyFont="1" applyFill="1" applyBorder="1" applyAlignment="1">
      <alignment horizontal="center" vertical="center"/>
    </xf>
    <xf numFmtId="0" fontId="32" fillId="0" borderId="0" xfId="43" applyFont="1" applyFill="1" applyBorder="1" applyAlignment="1">
      <alignment horizontal="center" vertical="center" wrapText="1"/>
    </xf>
    <xf numFmtId="0" fontId="32" fillId="0" borderId="0" xfId="43" applyFont="1" applyFill="1" applyBorder="1" applyAlignment="1">
      <alignment horizontal="center"/>
    </xf>
    <xf numFmtId="0" fontId="32" fillId="0" borderId="0" xfId="43" applyFont="1" applyFill="1" applyBorder="1" applyAlignment="1">
      <alignment horizontal="center" vertical="center"/>
    </xf>
    <xf numFmtId="0" fontId="98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center"/>
    </xf>
    <xf numFmtId="0" fontId="101" fillId="0" borderId="0" xfId="65" applyFont="1" applyBorder="1" applyAlignment="1">
      <alignment horizontal="center" vertical="center" wrapText="1"/>
    </xf>
    <xf numFmtId="0" fontId="101" fillId="0" borderId="48" xfId="65" applyFont="1" applyBorder="1" applyAlignment="1">
      <alignment horizontal="center"/>
    </xf>
    <xf numFmtId="0" fontId="101" fillId="0" borderId="0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91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wrapText="1"/>
    </xf>
    <xf numFmtId="0" fontId="43" fillId="0" borderId="0" xfId="0" applyFont="1" applyBorder="1" applyAlignment="1">
      <alignment horizontal="center"/>
    </xf>
    <xf numFmtId="0" fontId="25" fillId="0" borderId="62" xfId="58" applyFont="1" applyBorder="1" applyAlignment="1">
      <alignment horizontal="left"/>
    </xf>
    <xf numFmtId="0" fontId="25" fillId="0" borderId="63" xfId="58" applyFont="1" applyBorder="1" applyAlignment="1">
      <alignment horizontal="left"/>
    </xf>
    <xf numFmtId="0" fontId="47" fillId="0" borderId="52" xfId="58" applyFont="1" applyBorder="1" applyAlignment="1">
      <alignment horizontal="center" vertical="center"/>
    </xf>
    <xf numFmtId="0" fontId="47" fillId="0" borderId="53" xfId="58" applyFont="1" applyBorder="1" applyAlignment="1">
      <alignment horizontal="center" vertical="center"/>
    </xf>
    <xf numFmtId="0" fontId="47" fillId="0" borderId="54" xfId="58" applyFont="1" applyBorder="1" applyAlignment="1">
      <alignment horizontal="center" vertical="center"/>
    </xf>
    <xf numFmtId="0" fontId="43" fillId="0" borderId="55" xfId="58" applyFont="1" applyBorder="1" applyAlignment="1">
      <alignment horizontal="center" vertical="center"/>
    </xf>
    <xf numFmtId="0" fontId="43" fillId="0" borderId="27" xfId="58" applyFont="1" applyBorder="1" applyAlignment="1">
      <alignment horizontal="center" vertical="center"/>
    </xf>
    <xf numFmtId="0" fontId="43" fillId="0" borderId="56" xfId="58" applyFont="1" applyBorder="1" applyAlignment="1">
      <alignment horizontal="center" vertical="center"/>
    </xf>
    <xf numFmtId="0" fontId="43" fillId="0" borderId="62" xfId="58" applyFont="1" applyBorder="1" applyAlignment="1">
      <alignment horizontal="center" vertical="center" wrapText="1"/>
    </xf>
    <xf numFmtId="0" fontId="43" fillId="0" borderId="63" xfId="58" applyFont="1" applyBorder="1" applyAlignment="1">
      <alignment horizontal="center" vertical="center" wrapText="1"/>
    </xf>
    <xf numFmtId="0" fontId="106" fillId="0" borderId="0" xfId="0" applyFont="1" applyBorder="1" applyAlignment="1">
      <alignment horizontal="center"/>
    </xf>
    <xf numFmtId="0" fontId="108" fillId="0" borderId="103" xfId="0" applyFont="1" applyBorder="1" applyAlignment="1">
      <alignment horizontal="center" vertical="center" wrapText="1"/>
    </xf>
    <xf numFmtId="0" fontId="108" fillId="0" borderId="106" xfId="0" applyFont="1" applyBorder="1" applyAlignment="1">
      <alignment horizontal="center" vertical="center" wrapText="1"/>
    </xf>
    <xf numFmtId="0" fontId="108" fillId="0" borderId="104" xfId="0" applyFont="1" applyBorder="1" applyAlignment="1">
      <alignment horizontal="center" vertical="center" wrapText="1"/>
    </xf>
    <xf numFmtId="0" fontId="108" fillId="0" borderId="105" xfId="0" applyFont="1" applyBorder="1" applyAlignment="1">
      <alignment horizontal="center" vertical="center" wrapText="1"/>
    </xf>
    <xf numFmtId="0" fontId="108" fillId="0" borderId="107" xfId="0" applyFont="1" applyBorder="1" applyAlignment="1">
      <alignment horizontal="center" vertical="center" wrapText="1"/>
    </xf>
    <xf numFmtId="0" fontId="39" fillId="0" borderId="97" xfId="44" applyFont="1" applyBorder="1" applyAlignment="1">
      <alignment horizontal="center" vertical="center"/>
    </xf>
    <xf numFmtId="0" fontId="39" fillId="0" borderId="98" xfId="44" applyFont="1" applyBorder="1" applyAlignment="1">
      <alignment horizontal="center" vertical="center"/>
    </xf>
    <xf numFmtId="0" fontId="39" fillId="0" borderId="99" xfId="44" applyFont="1" applyBorder="1" applyAlignment="1">
      <alignment horizontal="center" vertical="center"/>
    </xf>
    <xf numFmtId="0" fontId="39" fillId="0" borderId="100" xfId="44" applyFont="1" applyBorder="1" applyAlignment="1">
      <alignment horizontal="center" vertical="center"/>
    </xf>
    <xf numFmtId="0" fontId="39" fillId="0" borderId="0" xfId="44" applyFont="1" applyBorder="1" applyAlignment="1">
      <alignment horizontal="center"/>
    </xf>
    <xf numFmtId="3" fontId="26" fillId="26" borderId="27" xfId="59" applyNumberFormat="1" applyFont="1" applyFill="1" applyBorder="1" applyAlignment="1">
      <alignment horizontal="left"/>
    </xf>
    <xf numFmtId="0" fontId="28" fillId="26" borderId="0" xfId="59" applyFont="1" applyFill="1" applyBorder="1" applyAlignment="1">
      <alignment horizontal="center"/>
    </xf>
    <xf numFmtId="0" fontId="28" fillId="26" borderId="0" xfId="59" applyFont="1" applyFill="1" applyAlignment="1">
      <alignment horizontal="center"/>
    </xf>
    <xf numFmtId="0" fontId="60" fillId="26" borderId="0" xfId="59" applyFont="1" applyFill="1" applyBorder="1" applyAlignment="1">
      <alignment horizontal="center"/>
    </xf>
    <xf numFmtId="0" fontId="28" fillId="26" borderId="119" xfId="59" applyFont="1" applyFill="1" applyBorder="1" applyAlignment="1">
      <alignment horizontal="center" vertical="center" wrapText="1"/>
    </xf>
    <xf numFmtId="0" fontId="28" fillId="26" borderId="55" xfId="59" applyFont="1" applyFill="1" applyBorder="1" applyAlignment="1">
      <alignment horizontal="center" vertical="center" wrapText="1"/>
    </xf>
    <xf numFmtId="49" fontId="28" fillId="26" borderId="120" xfId="59" applyNumberFormat="1" applyFont="1" applyFill="1" applyBorder="1" applyAlignment="1">
      <alignment horizontal="center" vertical="center"/>
    </xf>
    <xf numFmtId="49" fontId="28" fillId="26" borderId="27" xfId="59" applyNumberFormat="1" applyFont="1" applyFill="1" applyBorder="1" applyAlignment="1">
      <alignment horizontal="center" vertical="center"/>
    </xf>
    <xf numFmtId="0" fontId="39" fillId="26" borderId="120" xfId="59" applyFont="1" applyFill="1" applyBorder="1" applyAlignment="1">
      <alignment horizontal="center"/>
    </xf>
    <xf numFmtId="3" fontId="61" fillId="26" borderId="121" xfId="59" applyNumberFormat="1" applyFont="1" applyFill="1" applyBorder="1" applyAlignment="1">
      <alignment horizontal="center" vertical="center" wrapText="1"/>
    </xf>
    <xf numFmtId="3" fontId="61" fillId="26" borderId="56" xfId="59" applyNumberFormat="1" applyFont="1" applyFill="1" applyBorder="1" applyAlignment="1">
      <alignment horizontal="center" vertical="center" wrapText="1"/>
    </xf>
    <xf numFmtId="0" fontId="23" fillId="26" borderId="27" xfId="59" applyFont="1" applyFill="1" applyBorder="1" applyAlignment="1">
      <alignment horizontal="center" vertical="center" wrapText="1"/>
    </xf>
    <xf numFmtId="3" fontId="98" fillId="0" borderId="0" xfId="0" applyNumberFormat="1" applyFont="1" applyBorder="1" applyAlignment="1">
      <alignment horizontal="center"/>
    </xf>
  </cellXfs>
  <cellStyles count="7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61"/>
    <cellStyle name="Explanatory Text" xfId="28"/>
    <cellStyle name="Ezres 2" xfId="66"/>
    <cellStyle name="Ezres 3" xfId="6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Linked Cell" xfId="41"/>
    <cellStyle name="Magyarázó szöveg" xfId="65" builtinId="53"/>
    <cellStyle name="Magyarázó szöveg 2" xfId="58"/>
    <cellStyle name="Magyarázó szöveg 3" xfId="62"/>
    <cellStyle name="Neutral" xfId="42"/>
    <cellStyle name="Normál" xfId="0" builtinId="0"/>
    <cellStyle name="Normál 2" xfId="56"/>
    <cellStyle name="Normál 3" xfId="57"/>
    <cellStyle name="Normál 4" xfId="59"/>
    <cellStyle name="Normál 5" xfId="60"/>
    <cellStyle name="Normál 6" xfId="63"/>
    <cellStyle name="Normál 7" xfId="64"/>
    <cellStyle name="Normál 8" xfId="67"/>
    <cellStyle name="Normál 9" xfId="69"/>
    <cellStyle name="Normál_Beruh.felú-átadott-átvett" xfId="43"/>
    <cellStyle name="Normál_Brigitől kisebbségek_Munkafüzet1" xfId="44"/>
    <cellStyle name="Normál_KTGVET98" xfId="45"/>
    <cellStyle name="Normál_Munkafüzet1" xfId="46"/>
    <cellStyle name="Normál_Munkafüzet1_1" xfId="47"/>
    <cellStyle name="Normál_Munkafüzet3" xfId="48"/>
    <cellStyle name="Normál_Táblák-1" xfId="49"/>
    <cellStyle name="Note" xfId="50"/>
    <cellStyle name="Output" xfId="51"/>
    <cellStyle name="TableStyleLight1" xfId="52"/>
    <cellStyle name="Title" xfId="53"/>
    <cellStyle name="Total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OMBOR~1/LOCALS~1/Temp/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Local%20Settings\Temp\2012.%20&#233;vi%20k&#246;lts&#233;gvet&#233;si%20t&#225;bl&#225;k%202010.01.05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DOCUME~1\ZSOMBO~1\LOCALS~1\Temp\DOCUME~1\ZSOMBO~1\LOCALS~1\Temp\Barbara\10.%20mell&#233;klet%20Ic&#225;nak%20(%20cellat&#246;rl&#337;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2012.%20k&#246;lts&#233;gvet&#233;si%20t&#225;bl&#225;k%202012%2002%2006-2(K&#246;tv&#233;nyes%20t&#225;bla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75"/>
  <sheetViews>
    <sheetView view="pageBreakPreview" topLeftCell="B13" zoomScaleNormal="79" zoomScaleSheetLayoutView="100" workbookViewId="0">
      <selection activeCell="D36" sqref="D36"/>
    </sheetView>
  </sheetViews>
  <sheetFormatPr defaultRowHeight="12.75" customHeight="1" x14ac:dyDescent="0.2"/>
  <cols>
    <col min="1" max="1" width="6.140625" style="1" customWidth="1"/>
    <col min="2" max="2" width="73.28515625" style="1" customWidth="1"/>
    <col min="3" max="3" width="11.42578125" style="2" customWidth="1"/>
    <col min="4" max="4" width="6.140625" style="1" customWidth="1"/>
    <col min="5" max="5" width="64.42578125" style="1" customWidth="1"/>
    <col min="6" max="6" width="11.42578125" style="2" customWidth="1"/>
    <col min="7" max="16384" width="9.140625" style="1"/>
  </cols>
  <sheetData>
    <row r="1" spans="1:6" ht="12.75" customHeight="1" x14ac:dyDescent="0.2">
      <c r="A1" s="3"/>
    </row>
    <row r="2" spans="1:6" ht="19.5" customHeight="1" x14ac:dyDescent="0.2">
      <c r="A2" s="683" t="s">
        <v>538</v>
      </c>
      <c r="B2" s="683"/>
      <c r="C2" s="683"/>
      <c r="D2" s="683"/>
      <c r="E2" s="683"/>
      <c r="F2" s="683"/>
    </row>
    <row r="3" spans="1:6" ht="13.5" customHeight="1" thickBot="1" x14ac:dyDescent="0.25">
      <c r="D3" s="2"/>
      <c r="E3" s="2"/>
    </row>
    <row r="4" spans="1:6" ht="13.5" customHeight="1" thickBot="1" x14ac:dyDescent="0.25">
      <c r="A4" s="688" t="s">
        <v>0</v>
      </c>
      <c r="B4" s="688"/>
      <c r="C4" s="688"/>
      <c r="D4" s="689" t="s">
        <v>1</v>
      </c>
      <c r="E4" s="689"/>
      <c r="F4" s="689"/>
    </row>
    <row r="5" spans="1:6" ht="36.75" customHeight="1" thickBot="1" x14ac:dyDescent="0.25">
      <c r="A5" s="689" t="s">
        <v>2</v>
      </c>
      <c r="B5" s="689"/>
      <c r="C5" s="338" t="s">
        <v>3</v>
      </c>
      <c r="D5" s="689" t="s">
        <v>2</v>
      </c>
      <c r="E5" s="689"/>
      <c r="F5" s="338" t="s">
        <v>4</v>
      </c>
    </row>
    <row r="6" spans="1:6" ht="13.5" customHeight="1" x14ac:dyDescent="0.2">
      <c r="A6" s="335" t="s">
        <v>5</v>
      </c>
      <c r="B6" s="336"/>
      <c r="C6" s="373">
        <f>'3. sz. melléklet'!E6</f>
        <v>974690</v>
      </c>
      <c r="D6" s="363" t="s">
        <v>6</v>
      </c>
      <c r="E6" s="337"/>
      <c r="F6" s="374">
        <f>'4.sz. melléklet'!G6</f>
        <v>1212281</v>
      </c>
    </row>
    <row r="7" spans="1:6" ht="13.5" customHeight="1" x14ac:dyDescent="0.2">
      <c r="A7" s="375" t="s">
        <v>531</v>
      </c>
      <c r="B7" s="376"/>
      <c r="C7" s="369"/>
      <c r="D7" s="364"/>
      <c r="E7" s="377"/>
      <c r="F7" s="378"/>
    </row>
    <row r="8" spans="1:6" ht="13.5" customHeight="1" x14ac:dyDescent="0.2">
      <c r="A8" s="684" t="s">
        <v>7</v>
      </c>
      <c r="B8" s="687"/>
      <c r="C8" s="369">
        <f>SUM(C9)</f>
        <v>237585</v>
      </c>
      <c r="D8" s="364"/>
      <c r="E8" s="377"/>
      <c r="F8" s="369"/>
    </row>
    <row r="9" spans="1:6" ht="12.75" customHeight="1" x14ac:dyDescent="0.2">
      <c r="A9" s="379"/>
      <c r="B9" s="380" t="s">
        <v>8</v>
      </c>
      <c r="C9" s="370">
        <f>('3. sz. melléklet'!E8)</f>
        <v>237585</v>
      </c>
      <c r="D9" s="364" t="s">
        <v>9</v>
      </c>
      <c r="E9" s="377"/>
      <c r="F9" s="369">
        <f>'4.sz. melléklet'!G7</f>
        <v>282763</v>
      </c>
    </row>
    <row r="10" spans="1:6" ht="12.75" customHeight="1" x14ac:dyDescent="0.2">
      <c r="A10" s="684" t="s">
        <v>504</v>
      </c>
      <c r="B10" s="685"/>
      <c r="C10" s="371">
        <f>SUM(C11)</f>
        <v>100800</v>
      </c>
      <c r="D10" s="364"/>
      <c r="E10" s="377"/>
      <c r="F10" s="369"/>
    </row>
    <row r="11" spans="1:6" ht="12.75" customHeight="1" x14ac:dyDescent="0.2">
      <c r="A11" s="379"/>
      <c r="B11" s="380" t="s">
        <v>8</v>
      </c>
      <c r="C11" s="370">
        <f>('3. sz. melléklet'!E10)</f>
        <v>100800</v>
      </c>
      <c r="D11" s="364"/>
      <c r="E11" s="377"/>
      <c r="F11" s="369"/>
    </row>
    <row r="12" spans="1:6" ht="12.75" customHeight="1" x14ac:dyDescent="0.2">
      <c r="A12" s="381"/>
      <c r="B12" s="380"/>
      <c r="C12" s="370"/>
      <c r="D12" s="364"/>
      <c r="E12" s="377"/>
      <c r="F12" s="369"/>
    </row>
    <row r="13" spans="1:6" ht="12.75" customHeight="1" x14ac:dyDescent="0.2">
      <c r="A13" s="382" t="s">
        <v>10</v>
      </c>
      <c r="B13" s="383"/>
      <c r="C13" s="369">
        <f>SUM(C14:C19)</f>
        <v>2114400</v>
      </c>
      <c r="D13" s="364" t="s">
        <v>11</v>
      </c>
      <c r="E13" s="377"/>
      <c r="F13" s="369">
        <f>'4.sz. melléklet'!G8</f>
        <v>1200695</v>
      </c>
    </row>
    <row r="14" spans="1:6" ht="12.75" customHeight="1" x14ac:dyDescent="0.2">
      <c r="A14" s="381"/>
      <c r="B14" s="377" t="s">
        <v>12</v>
      </c>
      <c r="C14" s="370">
        <f>'3. sz. melléklet'!E12</f>
        <v>473000</v>
      </c>
      <c r="D14" s="365"/>
      <c r="E14" s="377"/>
      <c r="F14" s="384"/>
    </row>
    <row r="15" spans="1:6" ht="12.75" customHeight="1" x14ac:dyDescent="0.2">
      <c r="A15" s="385"/>
      <c r="B15" s="380" t="s">
        <v>13</v>
      </c>
      <c r="C15" s="370">
        <f>'3. sz. melléklet'!E15</f>
        <v>1634500</v>
      </c>
      <c r="D15" s="364" t="s">
        <v>14</v>
      </c>
      <c r="E15" s="377"/>
      <c r="F15" s="378">
        <f>'4.sz. melléklet'!G9</f>
        <v>77825</v>
      </c>
    </row>
    <row r="16" spans="1:6" ht="12.75" customHeight="1" x14ac:dyDescent="0.2">
      <c r="A16" s="379"/>
      <c r="B16" s="386" t="s">
        <v>15</v>
      </c>
      <c r="C16" s="370">
        <f>'3. sz. melléklet'!E20</f>
        <v>5000</v>
      </c>
      <c r="D16" s="364" t="s">
        <v>16</v>
      </c>
      <c r="E16" s="377"/>
      <c r="F16" s="378">
        <f>SUM(F17:F20)</f>
        <v>1076465</v>
      </c>
    </row>
    <row r="17" spans="1:6" ht="12.75" customHeight="1" x14ac:dyDescent="0.2">
      <c r="A17" s="379"/>
      <c r="B17" s="386"/>
      <c r="C17" s="370"/>
      <c r="D17" s="364"/>
      <c r="E17" s="377" t="s">
        <v>523</v>
      </c>
      <c r="F17" s="387">
        <f>'4.sz. melléklet'!G11</f>
        <v>18000</v>
      </c>
    </row>
    <row r="18" spans="1:6" ht="12.75" customHeight="1" x14ac:dyDescent="0.2">
      <c r="A18" s="379"/>
      <c r="B18" s="386" t="s">
        <v>549</v>
      </c>
      <c r="C18" s="370">
        <f>'3. sz. melléklet'!E21</f>
        <v>1900</v>
      </c>
      <c r="D18" s="365"/>
      <c r="E18" s="377" t="s">
        <v>18</v>
      </c>
      <c r="F18" s="387">
        <f>'4.sz. melléklet'!G12</f>
        <v>32000</v>
      </c>
    </row>
    <row r="19" spans="1:6" ht="12.75" customHeight="1" x14ac:dyDescent="0.2">
      <c r="A19" s="379"/>
      <c r="B19" s="386"/>
      <c r="C19" s="370"/>
      <c r="D19" s="365"/>
      <c r="E19" s="377" t="s">
        <v>19</v>
      </c>
      <c r="F19" s="387">
        <f>'4.sz. melléklet'!G13</f>
        <v>917165</v>
      </c>
    </row>
    <row r="20" spans="1:6" ht="12.75" customHeight="1" x14ac:dyDescent="0.2">
      <c r="A20" s="388" t="s">
        <v>20</v>
      </c>
      <c r="B20" s="380"/>
      <c r="C20" s="369">
        <f>SUM(C21:C28)</f>
        <v>852536</v>
      </c>
      <c r="D20" s="365"/>
      <c r="E20" s="377" t="s">
        <v>21</v>
      </c>
      <c r="F20" s="387">
        <f>'4.sz. melléklet'!G14</f>
        <v>109300</v>
      </c>
    </row>
    <row r="21" spans="1:6" ht="12.75" customHeight="1" x14ac:dyDescent="0.2">
      <c r="A21" s="381"/>
      <c r="B21" s="377" t="s">
        <v>22</v>
      </c>
      <c r="C21" s="370">
        <f>'3. sz. melléklet'!E23</f>
        <v>390018</v>
      </c>
      <c r="D21" s="365"/>
      <c r="E21" s="389" t="s">
        <v>23</v>
      </c>
      <c r="F21" s="387">
        <f>'4.sz. melléklet'!G15</f>
        <v>15000</v>
      </c>
    </row>
    <row r="22" spans="1:6" ht="13.5" customHeight="1" x14ac:dyDescent="0.2">
      <c r="A22" s="381"/>
      <c r="B22" s="377" t="s">
        <v>24</v>
      </c>
      <c r="C22" s="370">
        <f>'3. sz. melléklet'!E24</f>
        <v>65611</v>
      </c>
      <c r="D22" s="365"/>
      <c r="E22" s="390" t="s">
        <v>550</v>
      </c>
      <c r="F22" s="387">
        <f>'4.sz. melléklet'!G16</f>
        <v>80000</v>
      </c>
    </row>
    <row r="23" spans="1:6" ht="12.75" customHeight="1" x14ac:dyDescent="0.2">
      <c r="A23" s="381"/>
      <c r="B23" s="377" t="s">
        <v>25</v>
      </c>
      <c r="C23" s="370">
        <f>'3. sz. melléklet'!E25</f>
        <v>35656</v>
      </c>
      <c r="D23" s="365"/>
      <c r="E23" s="389" t="s">
        <v>26</v>
      </c>
      <c r="F23" s="387">
        <f>'4.sz. melléklet'!G17</f>
        <v>14300</v>
      </c>
    </row>
    <row r="24" spans="1:6" ht="14.25" customHeight="1" x14ac:dyDescent="0.2">
      <c r="A24" s="382"/>
      <c r="B24" s="377" t="s">
        <v>27</v>
      </c>
      <c r="C24" s="370">
        <f>'3. sz. melléklet'!E26</f>
        <v>87862</v>
      </c>
      <c r="D24" s="365"/>
      <c r="E24" s="389"/>
      <c r="F24" s="391"/>
    </row>
    <row r="25" spans="1:6" ht="12.75" customHeight="1" x14ac:dyDescent="0.2">
      <c r="A25" s="381"/>
      <c r="B25" s="377" t="s">
        <v>28</v>
      </c>
      <c r="C25" s="370">
        <f>'3. sz. melléklet'!E27</f>
        <v>83853</v>
      </c>
      <c r="D25" s="365"/>
      <c r="E25" s="377"/>
      <c r="F25" s="370"/>
    </row>
    <row r="26" spans="1:6" ht="12.75" customHeight="1" x14ac:dyDescent="0.2">
      <c r="A26" s="385"/>
      <c r="B26" s="380" t="s">
        <v>29</v>
      </c>
      <c r="C26" s="370">
        <f>'3. sz. melléklet'!E28</f>
        <v>173801</v>
      </c>
      <c r="D26" s="364" t="s">
        <v>30</v>
      </c>
      <c r="E26" s="377"/>
      <c r="F26" s="369">
        <f>'4.sz. melléklet'!G18</f>
        <v>291469</v>
      </c>
    </row>
    <row r="27" spans="1:6" ht="12.75" customHeight="1" x14ac:dyDescent="0.2">
      <c r="A27" s="381"/>
      <c r="B27" s="392" t="s">
        <v>31</v>
      </c>
      <c r="C27" s="370">
        <f>'3. sz. melléklet'!E29</f>
        <v>15735</v>
      </c>
      <c r="D27" s="365"/>
      <c r="E27" s="389"/>
      <c r="F27" s="391"/>
    </row>
    <row r="28" spans="1:6" ht="12.75" customHeight="1" x14ac:dyDescent="0.2">
      <c r="A28" s="381"/>
      <c r="B28" s="377"/>
      <c r="C28" s="370"/>
      <c r="D28" s="364" t="s">
        <v>32</v>
      </c>
      <c r="E28" s="377"/>
      <c r="F28" s="378">
        <f>'4.sz. melléklet'!G19</f>
        <v>256799</v>
      </c>
    </row>
    <row r="29" spans="1:6" ht="12.75" customHeight="1" x14ac:dyDescent="0.2">
      <c r="A29" s="388" t="s">
        <v>33</v>
      </c>
      <c r="B29" s="380"/>
      <c r="C29" s="369">
        <f>SUM(C30:C31)</f>
        <v>3400</v>
      </c>
      <c r="D29" s="366"/>
      <c r="E29" s="377"/>
      <c r="F29" s="387"/>
    </row>
    <row r="30" spans="1:6" ht="12.75" customHeight="1" x14ac:dyDescent="0.2">
      <c r="A30" s="388"/>
      <c r="B30" s="377" t="s">
        <v>720</v>
      </c>
      <c r="C30" s="370">
        <f>'3. sz. melléklet'!E32</f>
        <v>2000</v>
      </c>
      <c r="D30" s="364" t="s">
        <v>34</v>
      </c>
      <c r="E30" s="377"/>
      <c r="F30" s="369">
        <f>'4.sz. melléklet'!G20</f>
        <v>71814</v>
      </c>
    </row>
    <row r="31" spans="1:6" ht="12.75" customHeight="1" x14ac:dyDescent="0.2">
      <c r="A31" s="388"/>
      <c r="B31" s="393" t="s">
        <v>522</v>
      </c>
      <c r="C31" s="370">
        <f>'3. sz. melléklet'!E31</f>
        <v>1400</v>
      </c>
      <c r="D31" s="364"/>
      <c r="E31" s="377" t="s">
        <v>18</v>
      </c>
      <c r="F31" s="370">
        <f>'4.sz. melléklet'!G21</f>
        <v>1200</v>
      </c>
    </row>
    <row r="32" spans="1:6" ht="12.75" customHeight="1" x14ac:dyDescent="0.2">
      <c r="A32" s="388" t="s">
        <v>35</v>
      </c>
      <c r="B32" s="377"/>
      <c r="C32" s="369">
        <f>SUM(C33)</f>
        <v>73119</v>
      </c>
      <c r="D32" s="364"/>
      <c r="E32" s="377" t="s">
        <v>36</v>
      </c>
      <c r="F32" s="387">
        <f>'4.sz. melléklet'!G22</f>
        <v>15614</v>
      </c>
    </row>
    <row r="33" spans="1:6" ht="12.75" customHeight="1" x14ac:dyDescent="0.2">
      <c r="A33" s="388"/>
      <c r="B33" s="377" t="s">
        <v>18</v>
      </c>
      <c r="C33" s="370">
        <f>'3. sz. melléklet'!E34</f>
        <v>73119</v>
      </c>
      <c r="D33" s="364"/>
      <c r="E33" s="380" t="s">
        <v>37</v>
      </c>
      <c r="F33" s="387">
        <f>'4.sz. melléklet'!G23</f>
        <v>55000</v>
      </c>
    </row>
    <row r="34" spans="1:6" ht="12.75" customHeight="1" x14ac:dyDescent="0.2">
      <c r="A34" s="388"/>
      <c r="B34" s="380"/>
      <c r="C34" s="370"/>
      <c r="D34" s="364"/>
      <c r="E34" s="394" t="s">
        <v>38</v>
      </c>
      <c r="F34" s="387">
        <f>'4.sz. melléklet'!G24</f>
        <v>50000</v>
      </c>
    </row>
    <row r="35" spans="1:6" ht="13.5" customHeight="1" x14ac:dyDescent="0.2">
      <c r="A35" s="388"/>
      <c r="B35" s="380"/>
      <c r="C35" s="370"/>
      <c r="D35" s="365"/>
      <c r="E35" s="394" t="s">
        <v>721</v>
      </c>
      <c r="F35" s="387">
        <f>'4.sz. melléklet'!G25</f>
        <v>5000</v>
      </c>
    </row>
    <row r="36" spans="1:6" ht="12.75" customHeight="1" x14ac:dyDescent="0.2">
      <c r="A36" s="684" t="s">
        <v>87</v>
      </c>
      <c r="B36" s="687"/>
      <c r="C36" s="369">
        <f>SUM(C37:C38)</f>
        <v>20130</v>
      </c>
      <c r="D36" s="365"/>
      <c r="E36" s="377"/>
      <c r="F36" s="391"/>
    </row>
    <row r="37" spans="1:6" ht="12.75" customHeight="1" x14ac:dyDescent="0.2">
      <c r="A37" s="381"/>
      <c r="B37" s="377" t="s">
        <v>18</v>
      </c>
      <c r="C37" s="370">
        <f>'3. sz. melléklet'!E36</f>
        <v>1496</v>
      </c>
      <c r="D37" s="364"/>
      <c r="E37" s="377"/>
      <c r="F37" s="369"/>
    </row>
    <row r="38" spans="1:6" ht="12.75" customHeight="1" x14ac:dyDescent="0.2">
      <c r="A38" s="388"/>
      <c r="B38" s="377" t="s">
        <v>532</v>
      </c>
      <c r="C38" s="370">
        <f>'3. sz. melléklet'!E37</f>
        <v>18634</v>
      </c>
      <c r="D38" s="364"/>
      <c r="E38" s="377"/>
      <c r="F38" s="369"/>
    </row>
    <row r="39" spans="1:6" ht="16.5" customHeight="1" x14ac:dyDescent="0.25">
      <c r="A39" s="395" t="s">
        <v>39</v>
      </c>
      <c r="B39" s="396"/>
      <c r="C39" s="369">
        <f>(C69+C8+C10+C13+C20+C29+C32+C36+C6)</f>
        <v>4376660</v>
      </c>
      <c r="D39" s="364" t="s">
        <v>40</v>
      </c>
      <c r="E39" s="383"/>
      <c r="F39" s="378">
        <f>(F6+F9+F13+F15+F16+F26+F28+F30)</f>
        <v>4470111</v>
      </c>
    </row>
    <row r="40" spans="1:6" ht="12.75" customHeight="1" x14ac:dyDescent="0.2">
      <c r="A40" s="388"/>
      <c r="B40" s="377"/>
      <c r="C40" s="370"/>
      <c r="D40" s="364"/>
      <c r="E40" s="383"/>
      <c r="F40" s="378"/>
    </row>
    <row r="41" spans="1:6" ht="13.5" customHeight="1" x14ac:dyDescent="0.2">
      <c r="A41" s="397" t="s">
        <v>41</v>
      </c>
      <c r="B41" s="398"/>
      <c r="C41" s="369">
        <f>C39-F39</f>
        <v>-93451</v>
      </c>
      <c r="D41" s="686" t="s">
        <v>42</v>
      </c>
      <c r="E41" s="687"/>
      <c r="F41" s="369">
        <f>'4.sz. melléklet'!G27</f>
        <v>106549</v>
      </c>
    </row>
    <row r="42" spans="1:6" ht="13.5" customHeight="1" x14ac:dyDescent="0.2">
      <c r="A42" s="397"/>
      <c r="B42" s="398"/>
      <c r="C42" s="369"/>
      <c r="D42" s="686" t="s">
        <v>502</v>
      </c>
      <c r="E42" s="687"/>
      <c r="F42" s="369">
        <f>'4.sz. melléklet'!G28</f>
        <v>25000</v>
      </c>
    </row>
    <row r="43" spans="1:6" ht="22.5" customHeight="1" x14ac:dyDescent="0.2">
      <c r="A43" s="388"/>
      <c r="B43" s="380"/>
      <c r="C43" s="370"/>
      <c r="D43" s="365"/>
      <c r="E43" s="394" t="s">
        <v>43</v>
      </c>
      <c r="F43" s="391"/>
    </row>
    <row r="44" spans="1:6" ht="12.75" customHeight="1" x14ac:dyDescent="0.2">
      <c r="A44" s="692" t="s">
        <v>785</v>
      </c>
      <c r="B44" s="693"/>
      <c r="C44" s="369">
        <f>'3. sz. melléklet'!E39</f>
        <v>25000</v>
      </c>
      <c r="D44" s="364"/>
      <c r="E44" s="383"/>
      <c r="F44" s="378"/>
    </row>
    <row r="45" spans="1:6" ht="12.75" customHeight="1" x14ac:dyDescent="0.25">
      <c r="A45" s="692" t="s">
        <v>788</v>
      </c>
      <c r="B45" s="693"/>
      <c r="C45" s="369">
        <f>'3. sz. melléklet'!E40</f>
        <v>200000</v>
      </c>
      <c r="D45" s="367"/>
      <c r="E45" s="383"/>
      <c r="F45" s="378"/>
    </row>
    <row r="46" spans="1:6" ht="12.75" customHeight="1" x14ac:dyDescent="0.2">
      <c r="A46" s="388"/>
      <c r="B46" s="377"/>
      <c r="C46" s="369"/>
      <c r="D46" s="364"/>
      <c r="E46" s="399"/>
      <c r="F46" s="369"/>
    </row>
    <row r="47" spans="1:6" ht="12.75" customHeight="1" x14ac:dyDescent="0.2">
      <c r="A47" s="694" t="s">
        <v>45</v>
      </c>
      <c r="B47" s="695"/>
      <c r="C47" s="369">
        <f>'3. sz. melléklet'!E41</f>
        <v>1525601</v>
      </c>
      <c r="D47" s="364" t="s">
        <v>46</v>
      </c>
      <c r="E47" s="383"/>
      <c r="F47" s="378">
        <f>'4.sz. melléklet'!G29</f>
        <v>1525601</v>
      </c>
    </row>
    <row r="48" spans="1:6" ht="12.75" customHeight="1" x14ac:dyDescent="0.2">
      <c r="A48" s="400"/>
      <c r="B48" s="401"/>
      <c r="C48" s="369"/>
      <c r="D48" s="364"/>
      <c r="E48" s="383"/>
      <c r="F48" s="378"/>
    </row>
    <row r="49" spans="1:6" ht="15.75" customHeight="1" x14ac:dyDescent="0.2">
      <c r="A49" s="692" t="s">
        <v>47</v>
      </c>
      <c r="B49" s="693"/>
      <c r="C49" s="369">
        <f>'3. sz. melléklet'!E42</f>
        <v>1750601</v>
      </c>
      <c r="D49" s="364" t="s">
        <v>48</v>
      </c>
      <c r="E49" s="399"/>
      <c r="F49" s="369">
        <f>'4.sz. melléklet'!G30</f>
        <v>1657150</v>
      </c>
    </row>
    <row r="50" spans="1:6" ht="12.75" customHeight="1" x14ac:dyDescent="0.2">
      <c r="A50" s="690"/>
      <c r="B50" s="691"/>
      <c r="C50" s="370"/>
      <c r="D50" s="365"/>
      <c r="E50" s="377"/>
      <c r="F50" s="387"/>
    </row>
    <row r="51" spans="1:6" ht="15" customHeight="1" thickBot="1" x14ac:dyDescent="0.25">
      <c r="A51" s="402" t="s">
        <v>49</v>
      </c>
      <c r="B51" s="403"/>
      <c r="C51" s="372">
        <f>'3. sz. melléklet'!E43</f>
        <v>6127261</v>
      </c>
      <c r="D51" s="368" t="s">
        <v>50</v>
      </c>
      <c r="E51" s="404"/>
      <c r="F51" s="372">
        <f>'4.sz. melléklet'!G31</f>
        <v>6127261</v>
      </c>
    </row>
    <row r="53" spans="1:6" s="168" customFormat="1" ht="12.75" customHeight="1" x14ac:dyDescent="0.2">
      <c r="C53" s="169"/>
      <c r="F53" s="169"/>
    </row>
    <row r="56" spans="1:6" ht="13.5" customHeight="1" x14ac:dyDescent="0.2"/>
    <row r="62" spans="1:6" ht="15" customHeight="1" x14ac:dyDescent="0.2"/>
    <row r="63" spans="1:6" ht="15" customHeight="1" x14ac:dyDescent="0.2"/>
    <row r="65" ht="19.5" customHeight="1" x14ac:dyDescent="0.2"/>
    <row r="66" ht="15" customHeight="1" x14ac:dyDescent="0.2"/>
    <row r="67" ht="15" customHeight="1" x14ac:dyDescent="0.2"/>
    <row r="68" ht="15" customHeight="1" x14ac:dyDescent="0.2"/>
    <row r="69" ht="27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sheetProtection selectLockedCells="1" selectUnlockedCells="1"/>
  <mergeCells count="15">
    <mergeCell ref="A50:B50"/>
    <mergeCell ref="A36:B36"/>
    <mergeCell ref="D41:E41"/>
    <mergeCell ref="A44:B44"/>
    <mergeCell ref="A45:B45"/>
    <mergeCell ref="A47:B47"/>
    <mergeCell ref="A49:B49"/>
    <mergeCell ref="A2:F2"/>
    <mergeCell ref="A10:B10"/>
    <mergeCell ref="D42:E42"/>
    <mergeCell ref="A8:B8"/>
    <mergeCell ref="A4:C4"/>
    <mergeCell ref="D4:F4"/>
    <mergeCell ref="A5:B5"/>
    <mergeCell ref="D5:E5"/>
  </mergeCells>
  <printOptions horizontalCentered="1"/>
  <pageMargins left="0.78740157480314965" right="0.78740157480314965" top="0.35433070866141736" bottom="0.27559055118110237" header="0.23622047244094491" footer="0.51181102362204722"/>
  <pageSetup paperSize="9" scale="76" firstPageNumber="0" orientation="landscape" horizontalDpi="300" verticalDpi="300" r:id="rId1"/>
  <headerFooter alignWithMargins="0">
    <oddHeader xml:space="preserve">&amp;L1. melléklet a 24/2016.(XII.16.) önkormányzati rendelethez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37"/>
  <sheetViews>
    <sheetView view="pageBreakPreview" zoomScale="90" zoomScaleNormal="79" zoomScaleSheetLayoutView="90" workbookViewId="0">
      <selection activeCell="D36" sqref="D36"/>
    </sheetView>
  </sheetViews>
  <sheetFormatPr defaultRowHeight="12.75" x14ac:dyDescent="0.2"/>
  <cols>
    <col min="1" max="1" width="78.7109375" customWidth="1"/>
    <col min="2" max="2" width="14" customWidth="1"/>
  </cols>
  <sheetData>
    <row r="1" spans="1:2" ht="36" customHeight="1" x14ac:dyDescent="0.25">
      <c r="A1" s="729" t="s">
        <v>625</v>
      </c>
      <c r="B1" s="729"/>
    </row>
    <row r="2" spans="1:2" ht="16.5" customHeight="1" thickBot="1" x14ac:dyDescent="0.3">
      <c r="A2" s="341"/>
      <c r="B2" s="341"/>
    </row>
    <row r="3" spans="1:2" ht="15.75" x14ac:dyDescent="0.2">
      <c r="A3" s="339" t="s">
        <v>2</v>
      </c>
      <c r="B3" s="340" t="s">
        <v>3</v>
      </c>
    </row>
    <row r="4" spans="1:2" ht="15.75" x14ac:dyDescent="0.2">
      <c r="A4" s="191" t="s">
        <v>626</v>
      </c>
      <c r="B4" s="192">
        <v>300</v>
      </c>
    </row>
    <row r="5" spans="1:2" ht="15.75" x14ac:dyDescent="0.2">
      <c r="A5" s="193" t="s">
        <v>627</v>
      </c>
      <c r="B5" s="192">
        <v>17000</v>
      </c>
    </row>
    <row r="6" spans="1:2" ht="15.75" x14ac:dyDescent="0.2">
      <c r="A6" s="250" t="s">
        <v>726</v>
      </c>
      <c r="B6" s="251">
        <v>3000</v>
      </c>
    </row>
    <row r="7" spans="1:2" ht="15.75" x14ac:dyDescent="0.2">
      <c r="A7" s="191" t="s">
        <v>628</v>
      </c>
      <c r="B7" s="192">
        <v>125</v>
      </c>
    </row>
    <row r="8" spans="1:2" ht="31.5" x14ac:dyDescent="0.2">
      <c r="A8" s="191" t="s">
        <v>629</v>
      </c>
      <c r="B8" s="192">
        <v>2500</v>
      </c>
    </row>
    <row r="9" spans="1:2" ht="15.75" x14ac:dyDescent="0.2">
      <c r="A9" s="191" t="s">
        <v>630</v>
      </c>
      <c r="B9" s="192">
        <v>3400</v>
      </c>
    </row>
    <row r="10" spans="1:2" ht="31.5" x14ac:dyDescent="0.2">
      <c r="A10" s="191" t="s">
        <v>631</v>
      </c>
      <c r="B10" s="192">
        <v>13000</v>
      </c>
    </row>
    <row r="11" spans="1:2" ht="15.75" x14ac:dyDescent="0.2">
      <c r="A11" s="194" t="s">
        <v>184</v>
      </c>
      <c r="B11" s="195">
        <f>SUM(B4:B10)</f>
        <v>39325</v>
      </c>
    </row>
    <row r="12" spans="1:2" ht="15.75" x14ac:dyDescent="0.2">
      <c r="A12" s="196"/>
      <c r="B12" s="197"/>
    </row>
    <row r="13" spans="1:2" ht="15.75" x14ac:dyDescent="0.2">
      <c r="A13" s="191" t="s">
        <v>632</v>
      </c>
      <c r="B13" s="192">
        <v>1500</v>
      </c>
    </row>
    <row r="14" spans="1:2" ht="15.75" x14ac:dyDescent="0.2">
      <c r="A14" s="191" t="s">
        <v>185</v>
      </c>
      <c r="B14" s="192">
        <v>2000</v>
      </c>
    </row>
    <row r="15" spans="1:2" s="45" customFormat="1" ht="16.5" customHeight="1" x14ac:dyDescent="0.2">
      <c r="A15" s="191" t="s">
        <v>186</v>
      </c>
      <c r="B15" s="192">
        <v>29000</v>
      </c>
    </row>
    <row r="16" spans="1:2" ht="15.75" x14ac:dyDescent="0.2">
      <c r="A16" s="191" t="s">
        <v>517</v>
      </c>
      <c r="B16" s="192">
        <v>6000</v>
      </c>
    </row>
    <row r="17" spans="1:2" ht="15.75" x14ac:dyDescent="0.2">
      <c r="A17" s="194" t="s">
        <v>187</v>
      </c>
      <c r="B17" s="195">
        <f>SUM(B13:B16)</f>
        <v>38500</v>
      </c>
    </row>
    <row r="18" spans="1:2" ht="15.75" x14ac:dyDescent="0.2">
      <c r="A18" s="191"/>
      <c r="B18" s="192"/>
    </row>
    <row r="19" spans="1:2" ht="16.5" thickBot="1" x14ac:dyDescent="0.25">
      <c r="A19" s="198" t="s">
        <v>188</v>
      </c>
      <c r="B19" s="199">
        <f>B11+B17</f>
        <v>77825</v>
      </c>
    </row>
    <row r="20" spans="1:2" ht="15.75" customHeight="1" x14ac:dyDescent="0.25">
      <c r="A20" s="200"/>
      <c r="B20" s="201"/>
    </row>
    <row r="21" spans="1:2" s="45" customFormat="1" ht="15.75" x14ac:dyDescent="0.25">
      <c r="A21" s="179"/>
      <c r="B21" s="180"/>
    </row>
    <row r="22" spans="1:2" ht="15.75" x14ac:dyDescent="0.25">
      <c r="A22" s="181"/>
      <c r="B22" s="182"/>
    </row>
    <row r="23" spans="1:2" s="45" customFormat="1" ht="15.75" x14ac:dyDescent="0.25">
      <c r="A23" s="179"/>
      <c r="B23" s="180"/>
    </row>
    <row r="24" spans="1:2" ht="15.75" x14ac:dyDescent="0.25">
      <c r="A24" s="148"/>
      <c r="B24" s="148"/>
    </row>
    <row r="25" spans="1:2" ht="15.75" x14ac:dyDescent="0.25">
      <c r="A25" s="148"/>
      <c r="B25" s="148"/>
    </row>
    <row r="26" spans="1:2" ht="14.25" customHeight="1" x14ac:dyDescent="0.2">
      <c r="A26" s="183"/>
      <c r="B26" s="183"/>
    </row>
    <row r="27" spans="1:2" ht="37.5" customHeight="1" x14ac:dyDescent="0.25">
      <c r="A27" s="730"/>
      <c r="B27" s="730"/>
    </row>
    <row r="28" spans="1:2" ht="16.5" customHeight="1" x14ac:dyDescent="0.25">
      <c r="A28" s="731"/>
      <c r="B28" s="731"/>
    </row>
    <row r="29" spans="1:2" ht="15.75" x14ac:dyDescent="0.25">
      <c r="A29" s="184"/>
      <c r="B29" s="185"/>
    </row>
    <row r="30" spans="1:2" ht="15.75" x14ac:dyDescent="0.25">
      <c r="A30" s="186"/>
      <c r="B30" s="186"/>
    </row>
    <row r="31" spans="1:2" ht="15.75" x14ac:dyDescent="0.2">
      <c r="A31" s="187"/>
      <c r="B31" s="188"/>
    </row>
    <row r="32" spans="1:2" ht="15.75" x14ac:dyDescent="0.25">
      <c r="A32" s="148"/>
      <c r="B32" s="148"/>
    </row>
    <row r="33" spans="1:2" ht="15.75" x14ac:dyDescent="0.25">
      <c r="A33" s="148"/>
      <c r="B33" s="148"/>
    </row>
    <row r="34" spans="1:2" ht="15.75" x14ac:dyDescent="0.25">
      <c r="A34" s="189"/>
      <c r="B34" s="148"/>
    </row>
    <row r="35" spans="1:2" ht="15.75" x14ac:dyDescent="0.25">
      <c r="A35" s="148"/>
      <c r="B35" s="148"/>
    </row>
    <row r="36" spans="1:2" ht="15.75" x14ac:dyDescent="0.25">
      <c r="A36" s="189"/>
      <c r="B36" s="148"/>
    </row>
    <row r="37" spans="1:2" ht="15.75" x14ac:dyDescent="0.25">
      <c r="A37" s="190"/>
      <c r="B37" s="148"/>
    </row>
  </sheetData>
  <sheetProtection selectLockedCells="1" selectUnlockedCells="1"/>
  <mergeCells count="3">
    <mergeCell ref="A1:B1"/>
    <mergeCell ref="A27:B27"/>
    <mergeCell ref="A28:B28"/>
  </mergeCells>
  <printOptions horizontalCentered="1"/>
  <pageMargins left="0.78740157480314965" right="0.78740157480314965" top="0.59055118110236227" bottom="0.86614173228346458" header="0.35433070866141736" footer="0.51181102362204722"/>
  <pageSetup paperSize="9" scale="94" firstPageNumber="0" orientation="portrait" horizontalDpi="300" verticalDpi="300" r:id="rId1"/>
  <headerFooter alignWithMargins="0">
    <oddHeader xml:space="preserve">&amp;L9. melléklet a 24/2016.(XII.16.)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H65566"/>
  <sheetViews>
    <sheetView view="pageBreakPreview" topLeftCell="B10" zoomScaleNormal="79" zoomScaleSheetLayoutView="100" workbookViewId="0">
      <selection activeCell="D36" sqref="D36"/>
    </sheetView>
  </sheetViews>
  <sheetFormatPr defaultRowHeight="12.75" zeroHeight="1" x14ac:dyDescent="0.2"/>
  <cols>
    <col min="1" max="1" width="0" style="46" hidden="1" customWidth="1"/>
    <col min="2" max="2" width="97.140625" style="47" customWidth="1"/>
    <col min="3" max="3" width="12.28515625" style="42" customWidth="1"/>
    <col min="4" max="16384" width="9.140625" style="48"/>
  </cols>
  <sheetData>
    <row r="1" spans="1:34" ht="15" x14ac:dyDescent="0.25">
      <c r="B1" s="202"/>
      <c r="C1" s="203"/>
    </row>
    <row r="2" spans="1:34" ht="28.5" customHeight="1" x14ac:dyDescent="0.2">
      <c r="B2" s="732" t="s">
        <v>633</v>
      </c>
      <c r="C2" s="732"/>
    </row>
    <row r="3" spans="1:34" ht="15" customHeight="1" thickBot="1" x14ac:dyDescent="0.25">
      <c r="B3" s="733"/>
      <c r="C3" s="733"/>
    </row>
    <row r="4" spans="1:34" ht="13.5" customHeight="1" x14ac:dyDescent="0.2">
      <c r="A4" s="50"/>
      <c r="B4" s="508" t="s">
        <v>763</v>
      </c>
      <c r="C4" s="509" t="s">
        <v>3</v>
      </c>
    </row>
    <row r="5" spans="1:34" ht="17.25" customHeight="1" x14ac:dyDescent="0.2">
      <c r="B5" s="510" t="s">
        <v>2</v>
      </c>
      <c r="C5" s="511"/>
    </row>
    <row r="6" spans="1:34" ht="15" x14ac:dyDescent="0.2">
      <c r="B6" s="512"/>
      <c r="C6" s="513"/>
    </row>
    <row r="7" spans="1:34" ht="12" customHeight="1" x14ac:dyDescent="0.2">
      <c r="B7" s="510" t="s">
        <v>189</v>
      </c>
      <c r="C7" s="511">
        <f>SUM(C8:C10)</f>
        <v>343135</v>
      </c>
    </row>
    <row r="8" spans="1:34" s="52" customFormat="1" ht="15" x14ac:dyDescent="0.2">
      <c r="A8" s="51"/>
      <c r="B8" s="512" t="s">
        <v>634</v>
      </c>
      <c r="C8" s="513">
        <v>334135</v>
      </c>
    </row>
    <row r="9" spans="1:34" s="53" customFormat="1" ht="15" x14ac:dyDescent="0.2">
      <c r="A9" s="50" t="s">
        <v>115</v>
      </c>
      <c r="B9" s="512" t="s">
        <v>192</v>
      </c>
      <c r="C9" s="513">
        <v>4000</v>
      </c>
    </row>
    <row r="10" spans="1:34" ht="15" x14ac:dyDescent="0.2">
      <c r="A10" s="50" t="s">
        <v>190</v>
      </c>
      <c r="B10" s="514" t="s">
        <v>193</v>
      </c>
      <c r="C10" s="513">
        <v>5000</v>
      </c>
    </row>
    <row r="11" spans="1:34" ht="15" x14ac:dyDescent="0.2">
      <c r="A11" s="50" t="s">
        <v>191</v>
      </c>
      <c r="B11" s="512"/>
      <c r="C11" s="513"/>
    </row>
    <row r="12" spans="1:34" s="55" customFormat="1" ht="14.25" x14ac:dyDescent="0.2">
      <c r="A12" s="54" t="s">
        <v>122</v>
      </c>
      <c r="B12" s="510" t="s">
        <v>194</v>
      </c>
      <c r="C12" s="511">
        <f>SUM(C13:C55)</f>
        <v>574030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12.75" customHeight="1" x14ac:dyDescent="0.2">
      <c r="B13" s="514" t="s">
        <v>635</v>
      </c>
      <c r="C13" s="513">
        <v>15000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ht="12.75" customHeight="1" x14ac:dyDescent="0.2">
      <c r="B14" s="512" t="s">
        <v>636</v>
      </c>
      <c r="C14" s="513">
        <v>7000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4" ht="12.75" customHeight="1" x14ac:dyDescent="0.2">
      <c r="B15" s="512" t="s">
        <v>196</v>
      </c>
      <c r="C15" s="513">
        <v>186620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34" ht="12.75" customHeight="1" x14ac:dyDescent="0.2">
      <c r="B16" s="512" t="s">
        <v>637</v>
      </c>
      <c r="C16" s="513">
        <v>68750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</row>
    <row r="17" spans="1:34" ht="12" customHeight="1" x14ac:dyDescent="0.2">
      <c r="B17" s="512" t="s">
        <v>638</v>
      </c>
      <c r="C17" s="513">
        <v>36250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</row>
    <row r="18" spans="1:34" ht="12.75" customHeight="1" x14ac:dyDescent="0.2">
      <c r="B18" s="512" t="s">
        <v>639</v>
      </c>
      <c r="C18" s="513">
        <v>660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</row>
    <row r="19" spans="1:34" s="52" customFormat="1" ht="15" x14ac:dyDescent="0.2">
      <c r="A19" s="51"/>
      <c r="B19" s="512" t="s">
        <v>640</v>
      </c>
      <c r="C19" s="513">
        <v>19500</v>
      </c>
      <c r="D19" s="44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</row>
    <row r="20" spans="1:34" s="55" customFormat="1" ht="15" x14ac:dyDescent="0.2">
      <c r="A20" s="54" t="s">
        <v>195</v>
      </c>
      <c r="B20" s="512" t="s">
        <v>641</v>
      </c>
      <c r="C20" s="513">
        <v>15150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</row>
    <row r="21" spans="1:34" ht="15" x14ac:dyDescent="0.2">
      <c r="A21" s="50" t="s">
        <v>195</v>
      </c>
      <c r="B21" s="514" t="s">
        <v>642</v>
      </c>
      <c r="C21" s="513">
        <v>64000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</row>
    <row r="22" spans="1:34" ht="15" x14ac:dyDescent="0.2">
      <c r="A22" s="50" t="s">
        <v>127</v>
      </c>
      <c r="B22" s="514" t="s">
        <v>198</v>
      </c>
      <c r="C22" s="513">
        <v>45000</v>
      </c>
      <c r="D22" s="42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</row>
    <row r="23" spans="1:34" ht="15" x14ac:dyDescent="0.2">
      <c r="A23" s="50" t="s">
        <v>197</v>
      </c>
      <c r="B23" s="514" t="s">
        <v>524</v>
      </c>
      <c r="C23" s="513">
        <v>3000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</row>
    <row r="24" spans="1:34" ht="15" x14ac:dyDescent="0.2">
      <c r="A24" s="50" t="s">
        <v>197</v>
      </c>
      <c r="B24" s="512" t="s">
        <v>525</v>
      </c>
      <c r="C24" s="513">
        <v>5500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</row>
    <row r="25" spans="1:34" ht="15" x14ac:dyDescent="0.2">
      <c r="A25" s="50" t="s">
        <v>197</v>
      </c>
      <c r="B25" s="514" t="s">
        <v>643</v>
      </c>
      <c r="C25" s="513">
        <v>4000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55" customFormat="1" ht="15" x14ac:dyDescent="0.2">
      <c r="A26" s="54" t="s">
        <v>195</v>
      </c>
      <c r="B26" s="512" t="s">
        <v>644</v>
      </c>
      <c r="C26" s="513">
        <v>1975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</row>
    <row r="27" spans="1:34" s="55" customFormat="1" ht="15" x14ac:dyDescent="0.2">
      <c r="A27" s="54" t="s">
        <v>195</v>
      </c>
      <c r="B27" s="512" t="s">
        <v>645</v>
      </c>
      <c r="C27" s="513">
        <v>8400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</row>
    <row r="28" spans="1:34" ht="15" x14ac:dyDescent="0.2">
      <c r="A28" s="50" t="s">
        <v>195</v>
      </c>
      <c r="B28" s="512" t="s">
        <v>646</v>
      </c>
      <c r="C28" s="513">
        <v>5500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</row>
    <row r="29" spans="1:34" s="55" customFormat="1" ht="15" x14ac:dyDescent="0.2">
      <c r="A29" s="54" t="s">
        <v>179</v>
      </c>
      <c r="B29" s="512" t="s">
        <v>647</v>
      </c>
      <c r="C29" s="513">
        <v>3000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</row>
    <row r="30" spans="1:34" ht="15" x14ac:dyDescent="0.2">
      <c r="A30" s="50" t="s">
        <v>195</v>
      </c>
      <c r="B30" s="512" t="s">
        <v>648</v>
      </c>
      <c r="C30" s="513">
        <v>1000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</row>
    <row r="31" spans="1:34" ht="15" x14ac:dyDescent="0.2">
      <c r="A31" s="50" t="s">
        <v>195</v>
      </c>
      <c r="B31" s="512" t="s">
        <v>200</v>
      </c>
      <c r="C31" s="513">
        <v>500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</row>
    <row r="32" spans="1:34" ht="13.5" customHeight="1" x14ac:dyDescent="0.2">
      <c r="A32" s="50" t="s">
        <v>199</v>
      </c>
      <c r="B32" s="512" t="s">
        <v>649</v>
      </c>
      <c r="C32" s="513">
        <v>8385</v>
      </c>
    </row>
    <row r="33" spans="1:3" ht="15" x14ac:dyDescent="0.2">
      <c r="A33" s="50"/>
      <c r="B33" s="512" t="s">
        <v>201</v>
      </c>
      <c r="C33" s="513">
        <v>1000</v>
      </c>
    </row>
    <row r="34" spans="1:3" ht="15" x14ac:dyDescent="0.2">
      <c r="A34" s="50" t="s">
        <v>195</v>
      </c>
      <c r="B34" s="512" t="s">
        <v>202</v>
      </c>
      <c r="C34" s="513">
        <v>300</v>
      </c>
    </row>
    <row r="35" spans="1:3" ht="15" x14ac:dyDescent="0.2">
      <c r="A35" s="50" t="s">
        <v>195</v>
      </c>
      <c r="B35" s="512" t="s">
        <v>203</v>
      </c>
      <c r="C35" s="513">
        <v>300</v>
      </c>
    </row>
    <row r="36" spans="1:3" ht="15" x14ac:dyDescent="0.2">
      <c r="A36" s="50" t="s">
        <v>195</v>
      </c>
      <c r="B36" s="512" t="s">
        <v>204</v>
      </c>
      <c r="C36" s="513">
        <v>500</v>
      </c>
    </row>
    <row r="37" spans="1:3" ht="15" x14ac:dyDescent="0.2">
      <c r="A37" s="50" t="s">
        <v>195</v>
      </c>
      <c r="B37" s="512" t="s">
        <v>205</v>
      </c>
      <c r="C37" s="513">
        <v>500</v>
      </c>
    </row>
    <row r="38" spans="1:3" ht="15" x14ac:dyDescent="0.2">
      <c r="A38" s="50" t="s">
        <v>195</v>
      </c>
      <c r="B38" s="512" t="s">
        <v>206</v>
      </c>
      <c r="C38" s="513">
        <v>2500</v>
      </c>
    </row>
    <row r="39" spans="1:3" ht="15" x14ac:dyDescent="0.2">
      <c r="A39" s="50" t="s">
        <v>195</v>
      </c>
      <c r="B39" s="512" t="s">
        <v>650</v>
      </c>
      <c r="C39" s="513">
        <v>660</v>
      </c>
    </row>
    <row r="40" spans="1:3" ht="15" x14ac:dyDescent="0.2">
      <c r="A40" s="50" t="s">
        <v>195</v>
      </c>
      <c r="B40" s="512" t="s">
        <v>651</v>
      </c>
      <c r="C40" s="513">
        <v>300</v>
      </c>
    </row>
    <row r="41" spans="1:3" ht="15" x14ac:dyDescent="0.2">
      <c r="A41" s="50" t="s">
        <v>195</v>
      </c>
      <c r="B41" s="512" t="s">
        <v>652</v>
      </c>
      <c r="C41" s="513">
        <v>14000</v>
      </c>
    </row>
    <row r="42" spans="1:3" ht="15" x14ac:dyDescent="0.2">
      <c r="A42" s="50" t="s">
        <v>195</v>
      </c>
      <c r="B42" s="512" t="s">
        <v>653</v>
      </c>
      <c r="C42" s="513">
        <v>14000</v>
      </c>
    </row>
    <row r="43" spans="1:3" ht="15" x14ac:dyDescent="0.2">
      <c r="A43" s="50" t="s">
        <v>195</v>
      </c>
      <c r="B43" s="514" t="s">
        <v>654</v>
      </c>
      <c r="C43" s="513">
        <v>300</v>
      </c>
    </row>
    <row r="44" spans="1:3" ht="15" x14ac:dyDescent="0.2">
      <c r="A44" s="50" t="s">
        <v>195</v>
      </c>
      <c r="B44" s="514" t="s">
        <v>655</v>
      </c>
      <c r="C44" s="513">
        <v>2500</v>
      </c>
    </row>
    <row r="45" spans="1:3" ht="15" x14ac:dyDescent="0.2">
      <c r="A45" s="50" t="s">
        <v>195</v>
      </c>
      <c r="B45" s="514" t="s">
        <v>656</v>
      </c>
      <c r="C45" s="513">
        <v>500</v>
      </c>
    </row>
    <row r="46" spans="1:3" ht="15" x14ac:dyDescent="0.2">
      <c r="A46" s="50" t="s">
        <v>195</v>
      </c>
      <c r="B46" s="512" t="s">
        <v>657</v>
      </c>
      <c r="C46" s="513">
        <v>20000</v>
      </c>
    </row>
    <row r="47" spans="1:3" ht="12.75" customHeight="1" x14ac:dyDescent="0.2">
      <c r="A47" s="50" t="s">
        <v>199</v>
      </c>
      <c r="B47" s="512" t="s">
        <v>658</v>
      </c>
      <c r="C47" s="513">
        <v>600</v>
      </c>
    </row>
    <row r="48" spans="1:3" ht="15" x14ac:dyDescent="0.2">
      <c r="A48" s="50" t="s">
        <v>199</v>
      </c>
      <c r="B48" s="514" t="s">
        <v>659</v>
      </c>
      <c r="C48" s="513">
        <v>2380</v>
      </c>
    </row>
    <row r="49" spans="1:33" ht="15" x14ac:dyDescent="0.2">
      <c r="A49" s="50" t="s">
        <v>199</v>
      </c>
      <c r="B49" s="514" t="s">
        <v>660</v>
      </c>
      <c r="C49" s="513">
        <v>100</v>
      </c>
    </row>
    <row r="50" spans="1:33" s="56" customFormat="1" ht="15" x14ac:dyDescent="0.2">
      <c r="A50" s="54" t="s">
        <v>195</v>
      </c>
      <c r="B50" s="514" t="s">
        <v>661</v>
      </c>
      <c r="C50" s="513">
        <v>100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</row>
    <row r="51" spans="1:33" s="56" customFormat="1" ht="15" x14ac:dyDescent="0.2">
      <c r="A51" s="54" t="s">
        <v>195</v>
      </c>
      <c r="B51" s="514" t="s">
        <v>662</v>
      </c>
      <c r="C51" s="513">
        <v>100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</row>
    <row r="52" spans="1:33" ht="15" x14ac:dyDescent="0.2">
      <c r="A52" s="50" t="s">
        <v>195</v>
      </c>
      <c r="B52" s="514" t="s">
        <v>663</v>
      </c>
      <c r="C52" s="513">
        <v>1000</v>
      </c>
    </row>
    <row r="53" spans="1:33" ht="15" x14ac:dyDescent="0.2">
      <c r="A53" s="50" t="s">
        <v>195</v>
      </c>
      <c r="B53" s="514" t="s">
        <v>664</v>
      </c>
      <c r="C53" s="513">
        <v>200</v>
      </c>
    </row>
    <row r="54" spans="1:33" ht="15" x14ac:dyDescent="0.2">
      <c r="A54" s="50"/>
      <c r="B54" s="514" t="s">
        <v>762</v>
      </c>
      <c r="C54" s="513">
        <v>7000</v>
      </c>
    </row>
    <row r="55" spans="1:33" ht="15" x14ac:dyDescent="0.2">
      <c r="A55" s="50"/>
      <c r="B55" s="514" t="s">
        <v>752</v>
      </c>
      <c r="C55" s="513">
        <v>6000</v>
      </c>
    </row>
    <row r="56" spans="1:33" s="55" customFormat="1" ht="15" x14ac:dyDescent="0.2">
      <c r="A56" s="54" t="s">
        <v>191</v>
      </c>
      <c r="B56" s="512"/>
      <c r="C56" s="513"/>
    </row>
    <row r="57" spans="1:33" s="55" customFormat="1" ht="15" x14ac:dyDescent="0.2">
      <c r="A57" s="54"/>
      <c r="B57" s="515" t="s">
        <v>665</v>
      </c>
      <c r="C57" s="516">
        <f>C7+C12</f>
        <v>917165</v>
      </c>
    </row>
    <row r="58" spans="1:33" s="55" customFormat="1" ht="15" x14ac:dyDescent="0.2">
      <c r="A58" s="54"/>
      <c r="B58" s="512"/>
      <c r="C58" s="513"/>
    </row>
    <row r="59" spans="1:33" s="55" customFormat="1" ht="14.25" x14ac:dyDescent="0.2">
      <c r="A59" s="54"/>
      <c r="B59" s="510" t="s">
        <v>207</v>
      </c>
      <c r="C59" s="511">
        <f>SUM(C60:C61)</f>
        <v>32000</v>
      </c>
    </row>
    <row r="60" spans="1:33" s="55" customFormat="1" ht="15" x14ac:dyDescent="0.2">
      <c r="A60" s="54"/>
      <c r="B60" s="512" t="s">
        <v>208</v>
      </c>
      <c r="C60" s="513">
        <v>2000</v>
      </c>
    </row>
    <row r="61" spans="1:33" s="55" customFormat="1" ht="13.5" customHeight="1" x14ac:dyDescent="0.2">
      <c r="A61" s="54"/>
      <c r="B61" s="512" t="s">
        <v>666</v>
      </c>
      <c r="C61" s="513">
        <v>30000</v>
      </c>
    </row>
    <row r="62" spans="1:33" s="55" customFormat="1" ht="15" customHeight="1" x14ac:dyDescent="0.2">
      <c r="A62" s="54"/>
      <c r="B62" s="512"/>
      <c r="C62" s="513"/>
    </row>
    <row r="63" spans="1:33" s="55" customFormat="1" ht="15" x14ac:dyDescent="0.2">
      <c r="A63" s="54"/>
      <c r="B63" s="515" t="s">
        <v>209</v>
      </c>
      <c r="C63" s="516">
        <f>C59</f>
        <v>32000</v>
      </c>
    </row>
    <row r="64" spans="1:33" s="55" customFormat="1" ht="15" x14ac:dyDescent="0.2">
      <c r="A64" s="54"/>
      <c r="B64" s="512"/>
      <c r="C64" s="513"/>
    </row>
    <row r="65" spans="1:3" s="55" customFormat="1" ht="14.25" x14ac:dyDescent="0.2">
      <c r="A65" s="54"/>
      <c r="B65" s="517" t="s">
        <v>210</v>
      </c>
      <c r="C65" s="518">
        <f>C57+C63</f>
        <v>949165</v>
      </c>
    </row>
    <row r="66" spans="1:3" s="55" customFormat="1" ht="15" x14ac:dyDescent="0.2">
      <c r="A66" s="54"/>
      <c r="B66" s="512"/>
      <c r="C66" s="513"/>
    </row>
    <row r="67" spans="1:3" s="55" customFormat="1" ht="14.25" x14ac:dyDescent="0.2">
      <c r="A67" s="54"/>
      <c r="B67" s="510" t="s">
        <v>211</v>
      </c>
      <c r="C67" s="511">
        <f>SUM(C68:C73)</f>
        <v>15614</v>
      </c>
    </row>
    <row r="68" spans="1:3" s="55" customFormat="1" ht="15" x14ac:dyDescent="0.2">
      <c r="A68" s="54"/>
      <c r="B68" s="512" t="s">
        <v>753</v>
      </c>
      <c r="C68" s="513">
        <v>2500</v>
      </c>
    </row>
    <row r="69" spans="1:3" s="55" customFormat="1" ht="15" x14ac:dyDescent="0.2">
      <c r="A69" s="54"/>
      <c r="B69" s="512" t="s">
        <v>212</v>
      </c>
      <c r="C69" s="513">
        <v>2314</v>
      </c>
    </row>
    <row r="70" spans="1:3" s="55" customFormat="1" ht="15" x14ac:dyDescent="0.2">
      <c r="A70" s="54"/>
      <c r="B70" s="512" t="s">
        <v>213</v>
      </c>
      <c r="C70" s="513">
        <v>3500</v>
      </c>
    </row>
    <row r="71" spans="1:3" ht="15.75" customHeight="1" x14ac:dyDescent="0.2">
      <c r="A71" s="50"/>
      <c r="B71" s="514" t="s">
        <v>717</v>
      </c>
      <c r="C71" s="513">
        <v>6000</v>
      </c>
    </row>
    <row r="72" spans="1:3" s="58" customFormat="1" ht="15" x14ac:dyDescent="0.2">
      <c r="A72" s="57"/>
      <c r="B72" s="512" t="s">
        <v>667</v>
      </c>
      <c r="C72" s="513">
        <v>300</v>
      </c>
    </row>
    <row r="73" spans="1:3" ht="11.25" customHeight="1" x14ac:dyDescent="0.2">
      <c r="B73" s="512" t="s">
        <v>668</v>
      </c>
      <c r="C73" s="513">
        <v>1000</v>
      </c>
    </row>
    <row r="74" spans="1:3" ht="15" x14ac:dyDescent="0.2">
      <c r="B74" s="512"/>
      <c r="C74" s="513"/>
    </row>
    <row r="75" spans="1:3" s="53" customFormat="1" ht="15" x14ac:dyDescent="0.2">
      <c r="A75" s="50"/>
      <c r="B75" s="512"/>
      <c r="C75" s="513"/>
    </row>
    <row r="76" spans="1:3" ht="10.5" customHeight="1" x14ac:dyDescent="0.2">
      <c r="B76" s="515" t="s">
        <v>669</v>
      </c>
      <c r="C76" s="516">
        <f>C67</f>
        <v>15614</v>
      </c>
    </row>
    <row r="77" spans="1:3" s="52" customFormat="1" ht="14.25" x14ac:dyDescent="0.2">
      <c r="A77" s="51"/>
      <c r="B77" s="510"/>
      <c r="C77" s="511"/>
    </row>
    <row r="78" spans="1:3" ht="14.25" x14ac:dyDescent="0.2">
      <c r="A78" s="50" t="s">
        <v>195</v>
      </c>
      <c r="B78" s="517" t="s">
        <v>214</v>
      </c>
      <c r="C78" s="519">
        <f>C76</f>
        <v>15614</v>
      </c>
    </row>
    <row r="79" spans="1:3" ht="10.5" customHeight="1" x14ac:dyDescent="0.2">
      <c r="B79" s="517"/>
      <c r="C79" s="519"/>
    </row>
    <row r="80" spans="1:3" s="58" customFormat="1" ht="29.25" thickBot="1" x14ac:dyDescent="0.25">
      <c r="A80" s="57"/>
      <c r="B80" s="520" t="s">
        <v>215</v>
      </c>
      <c r="C80" s="521">
        <f>C65+C78</f>
        <v>964779</v>
      </c>
    </row>
    <row r="81" spans="1:3" ht="9" customHeight="1" x14ac:dyDescent="0.2">
      <c r="B81" s="204"/>
      <c r="C81" s="205"/>
    </row>
    <row r="82" spans="1:3" s="60" customFormat="1" ht="14.25" x14ac:dyDescent="0.2">
      <c r="A82" s="59"/>
      <c r="B82" s="204"/>
      <c r="C82" s="205"/>
    </row>
    <row r="83" spans="1:3" ht="9.75" customHeight="1" thickBot="1" x14ac:dyDescent="0.25">
      <c r="B83" s="204"/>
      <c r="C83" s="205"/>
    </row>
    <row r="84" spans="1:3" s="52" customFormat="1" ht="14.25" x14ac:dyDescent="0.2">
      <c r="A84" s="51"/>
      <c r="B84" s="522" t="s">
        <v>216</v>
      </c>
      <c r="C84" s="523" t="s">
        <v>3</v>
      </c>
    </row>
    <row r="85" spans="1:3" s="52" customFormat="1" ht="14.25" x14ac:dyDescent="0.2">
      <c r="A85" s="51"/>
      <c r="B85" s="524" t="s">
        <v>2</v>
      </c>
      <c r="C85" s="525"/>
    </row>
    <row r="86" spans="1:3" s="52" customFormat="1" ht="14.25" x14ac:dyDescent="0.2">
      <c r="A86" s="51"/>
      <c r="B86" s="524"/>
      <c r="C86" s="525"/>
    </row>
    <row r="87" spans="1:3" ht="14.25" x14ac:dyDescent="0.2">
      <c r="A87" s="50"/>
      <c r="B87" s="524" t="s">
        <v>217</v>
      </c>
      <c r="C87" s="526">
        <f>SUM(C88:C89)</f>
        <v>1200</v>
      </c>
    </row>
    <row r="88" spans="1:3" ht="13.5" customHeight="1" x14ac:dyDescent="0.25">
      <c r="B88" s="527" t="s">
        <v>218</v>
      </c>
      <c r="C88" s="528">
        <v>1200</v>
      </c>
    </row>
    <row r="89" spans="1:3" s="52" customFormat="1" ht="12" customHeight="1" x14ac:dyDescent="0.25">
      <c r="A89" s="51"/>
      <c r="B89" s="527"/>
      <c r="C89" s="528"/>
    </row>
    <row r="90" spans="1:3" ht="29.25" thickBot="1" x14ac:dyDescent="0.25">
      <c r="A90" s="50" t="s">
        <v>195</v>
      </c>
      <c r="B90" s="529" t="s">
        <v>219</v>
      </c>
      <c r="C90" s="530">
        <f>SUM(C87)</f>
        <v>1200</v>
      </c>
    </row>
    <row r="91" spans="1:3" x14ac:dyDescent="0.2">
      <c r="A91" s="50" t="s">
        <v>195</v>
      </c>
      <c r="B91" s="206"/>
      <c r="C91" s="207"/>
    </row>
    <row r="92" spans="1:3" x14ac:dyDescent="0.2">
      <c r="A92" s="50" t="s">
        <v>195</v>
      </c>
      <c r="B92" s="206"/>
      <c r="C92" s="207"/>
    </row>
    <row r="93" spans="1:3" x14ac:dyDescent="0.2">
      <c r="A93" s="50" t="s">
        <v>195</v>
      </c>
      <c r="B93" s="206"/>
      <c r="C93" s="207"/>
    </row>
    <row r="94" spans="1:3" x14ac:dyDescent="0.2">
      <c r="A94" s="50" t="s">
        <v>195</v>
      </c>
      <c r="B94" s="206"/>
      <c r="C94" s="207"/>
    </row>
    <row r="95" spans="1:3" s="55" customFormat="1" x14ac:dyDescent="0.2">
      <c r="A95" s="54" t="s">
        <v>127</v>
      </c>
      <c r="B95" s="208"/>
      <c r="C95" s="207"/>
    </row>
    <row r="96" spans="1:3" x14ac:dyDescent="0.2">
      <c r="A96" s="50" t="s">
        <v>195</v>
      </c>
      <c r="B96" s="206"/>
      <c r="C96" s="207"/>
    </row>
    <row r="97" spans="1:3" x14ac:dyDescent="0.2">
      <c r="A97" s="50" t="s">
        <v>195</v>
      </c>
      <c r="B97" s="206"/>
      <c r="C97" s="207"/>
    </row>
    <row r="98" spans="1:3" x14ac:dyDescent="0.2">
      <c r="A98" s="50" t="s">
        <v>195</v>
      </c>
      <c r="B98" s="206"/>
      <c r="C98" s="207"/>
    </row>
    <row r="99" spans="1:3" x14ac:dyDescent="0.2">
      <c r="A99" s="50" t="s">
        <v>195</v>
      </c>
      <c r="B99" s="206"/>
      <c r="C99" s="207"/>
    </row>
    <row r="100" spans="1:3" x14ac:dyDescent="0.2">
      <c r="A100" s="50"/>
      <c r="B100" s="206"/>
      <c r="C100" s="207"/>
    </row>
    <row r="101" spans="1:3" x14ac:dyDescent="0.2">
      <c r="A101" s="50"/>
      <c r="B101" s="206"/>
      <c r="C101" s="207"/>
    </row>
    <row r="102" spans="1:3" x14ac:dyDescent="0.2">
      <c r="B102" s="206"/>
      <c r="C102" s="207"/>
    </row>
    <row r="103" spans="1:3" x14ac:dyDescent="0.2">
      <c r="B103" s="206"/>
      <c r="C103" s="207"/>
    </row>
    <row r="104" spans="1:3" x14ac:dyDescent="0.2">
      <c r="B104" s="206"/>
      <c r="C104" s="207"/>
    </row>
    <row r="105" spans="1:3" x14ac:dyDescent="0.2">
      <c r="B105" s="206"/>
      <c r="C105" s="207"/>
    </row>
    <row r="106" spans="1:3" s="58" customFormat="1" ht="13.5" x14ac:dyDescent="0.25">
      <c r="A106" s="57"/>
      <c r="B106" s="209"/>
      <c r="C106" s="210"/>
    </row>
    <row r="107" spans="1:3" s="52" customFormat="1" x14ac:dyDescent="0.2">
      <c r="A107" s="51"/>
      <c r="B107" s="49"/>
      <c r="C107" s="63"/>
    </row>
    <row r="108" spans="1:3" s="52" customFormat="1" x14ac:dyDescent="0.2">
      <c r="A108" s="51"/>
      <c r="B108" s="49"/>
      <c r="C108" s="63"/>
    </row>
    <row r="109" spans="1:3" s="53" customFormat="1" x14ac:dyDescent="0.2">
      <c r="A109" s="50"/>
      <c r="B109" s="206"/>
      <c r="C109" s="207"/>
    </row>
    <row r="110" spans="1:3" s="60" customFormat="1" x14ac:dyDescent="0.2">
      <c r="A110" s="59"/>
      <c r="B110" s="69"/>
      <c r="C110" s="211"/>
    </row>
    <row r="111" spans="1:3" s="52" customFormat="1" ht="33.75" customHeight="1" x14ac:dyDescent="0.2">
      <c r="A111" s="51"/>
      <c r="B111" s="49"/>
      <c r="C111" s="63"/>
    </row>
    <row r="112" spans="1:3" s="62" customFormat="1" ht="36.75" customHeight="1" x14ac:dyDescent="0.2">
      <c r="A112" s="61"/>
      <c r="B112" s="69"/>
      <c r="C112" s="63"/>
    </row>
    <row r="113" spans="1:3" ht="15.75" customHeight="1" x14ac:dyDescent="0.2">
      <c r="B113" s="49"/>
      <c r="C113" s="212"/>
    </row>
    <row r="114" spans="1:3" x14ac:dyDescent="0.2">
      <c r="B114" s="49"/>
      <c r="C114" s="207"/>
    </row>
    <row r="115" spans="1:3" x14ac:dyDescent="0.2">
      <c r="B115" s="206"/>
      <c r="C115" s="207"/>
    </row>
    <row r="116" spans="1:3" x14ac:dyDescent="0.2">
      <c r="B116" s="49"/>
      <c r="C116" s="63"/>
    </row>
    <row r="117" spans="1:3" x14ac:dyDescent="0.2">
      <c r="B117" s="206"/>
      <c r="C117" s="207"/>
    </row>
    <row r="118" spans="1:3" x14ac:dyDescent="0.2">
      <c r="B118" s="206"/>
      <c r="C118" s="207"/>
    </row>
    <row r="119" spans="1:3" ht="30.75" customHeight="1" x14ac:dyDescent="0.2">
      <c r="B119" s="49"/>
      <c r="C119" s="63"/>
    </row>
    <row r="120" spans="1:3" ht="30.75" hidden="1" customHeight="1" x14ac:dyDescent="0.2">
      <c r="B120" s="49"/>
      <c r="C120" s="63"/>
    </row>
    <row r="121" spans="1:3" ht="10.5" hidden="1" customHeight="1" x14ac:dyDescent="0.2">
      <c r="A121" s="59"/>
    </row>
    <row r="122" spans="1:3" hidden="1" x14ac:dyDescent="0.2">
      <c r="A122" s="50"/>
      <c r="B122" s="64">
        <f ca="1">SUMIF($A$10:$C$78,#REF!,$C$10:$C$78)</f>
        <v>0</v>
      </c>
    </row>
    <row r="123" spans="1:3" hidden="1" x14ac:dyDescent="0.2">
      <c r="A123" s="50"/>
      <c r="B123" s="64">
        <f ca="1">SUMIF($A$10:$C$78,#REF!,$C$10:$C$78)</f>
        <v>0</v>
      </c>
    </row>
    <row r="124" spans="1:3" hidden="1" x14ac:dyDescent="0.2">
      <c r="A124" s="50"/>
      <c r="B124" s="64">
        <f ca="1">SUMIF($A$10:$C$78,#REF!,$C$10:$C$78)</f>
        <v>0</v>
      </c>
    </row>
    <row r="125" spans="1:3" hidden="1" x14ac:dyDescent="0.2">
      <c r="A125" s="50"/>
      <c r="B125" s="64">
        <f ca="1">SUMIF($A$10:$C$78,#REF!,$C$10:$C$78)</f>
        <v>0</v>
      </c>
    </row>
    <row r="126" spans="1:3" hidden="1" x14ac:dyDescent="0.2">
      <c r="A126" s="50"/>
      <c r="B126" s="64">
        <f ca="1">SUMIF($A$10:$C$78,#REF!,$C$10:$C$78)</f>
        <v>0</v>
      </c>
    </row>
    <row r="127" spans="1:3" hidden="1" x14ac:dyDescent="0.2">
      <c r="A127" s="50"/>
      <c r="B127" s="64">
        <f ca="1">SUMIF($A$10:$C$78,#REF!,$C$10:$C$78)</f>
        <v>0</v>
      </c>
    </row>
    <row r="128" spans="1:3" hidden="1" x14ac:dyDescent="0.2">
      <c r="A128" s="50"/>
      <c r="B128" s="64">
        <f ca="1">SUMIF($A$10:$C$78,#REF!,$C$10:$C$78)</f>
        <v>0</v>
      </c>
    </row>
    <row r="129" spans="1:2" hidden="1" x14ac:dyDescent="0.2">
      <c r="A129" s="50"/>
      <c r="B129" s="64">
        <f ca="1">SUMIF($A$10:$C$78,#REF!,$C$10:$C$78)</f>
        <v>0</v>
      </c>
    </row>
    <row r="130" spans="1:2" hidden="1" x14ac:dyDescent="0.2">
      <c r="A130" s="50"/>
      <c r="B130" s="64">
        <f ca="1">SUMIF($A$10:$C$78,#REF!,$C$10:$C$78)</f>
        <v>0</v>
      </c>
    </row>
    <row r="131" spans="1:2" hidden="1" x14ac:dyDescent="0.2">
      <c r="B131" s="64">
        <f ca="1">SUM(B122:B130)</f>
        <v>0</v>
      </c>
    </row>
    <row r="132" spans="1:2" hidden="1" x14ac:dyDescent="0.2"/>
    <row r="133" spans="1:2" hidden="1" x14ac:dyDescent="0.2">
      <c r="A133" s="59"/>
    </row>
    <row r="134" spans="1:2" hidden="1" x14ac:dyDescent="0.2">
      <c r="A134" s="50"/>
      <c r="B134" s="65">
        <f ca="1">SUMIF($A$87:$C$109,#REF!,$C$87:$C$106)</f>
        <v>0</v>
      </c>
    </row>
    <row r="135" spans="1:2" hidden="1" x14ac:dyDescent="0.2">
      <c r="A135" s="50"/>
      <c r="B135" s="65">
        <f ca="1">SUMIF($A$87:$C$109,#REF!,$C$87:$C$106)</f>
        <v>0</v>
      </c>
    </row>
    <row r="136" spans="1:2" hidden="1" x14ac:dyDescent="0.2">
      <c r="A136" s="50"/>
      <c r="B136" s="65">
        <f ca="1">SUMIF($A$87:$C$109,#REF!,$C$87:$C$106)</f>
        <v>0</v>
      </c>
    </row>
    <row r="137" spans="1:2" hidden="1" x14ac:dyDescent="0.2">
      <c r="A137" s="50"/>
      <c r="B137" s="65">
        <f ca="1">SUMIF($A$87:$C$109,#REF!,$C$87:$C$106)</f>
        <v>0</v>
      </c>
    </row>
    <row r="138" spans="1:2" hidden="1" x14ac:dyDescent="0.2">
      <c r="B138" s="65">
        <f ca="1">SUM(B134:B137)</f>
        <v>0</v>
      </c>
    </row>
    <row r="139" spans="1:2" hidden="1" x14ac:dyDescent="0.2"/>
    <row r="140" spans="1:2" hidden="1" x14ac:dyDescent="0.2">
      <c r="A140" s="51" t="s">
        <v>220</v>
      </c>
      <c r="B140" s="66"/>
    </row>
    <row r="141" spans="1:2" hidden="1" x14ac:dyDescent="0.2">
      <c r="A141" s="46" t="s">
        <v>115</v>
      </c>
      <c r="B141" s="64">
        <f t="shared" ref="B141:B149" si="0">SUMIF($A$9:$A$56,A141,$C$9:$C$56)</f>
        <v>4000</v>
      </c>
    </row>
    <row r="142" spans="1:2" hidden="1" x14ac:dyDescent="0.2">
      <c r="A142" s="46" t="s">
        <v>190</v>
      </c>
      <c r="B142" s="64">
        <f t="shared" si="0"/>
        <v>5000</v>
      </c>
    </row>
    <row r="143" spans="1:2" hidden="1" x14ac:dyDescent="0.2">
      <c r="A143" s="46" t="s">
        <v>191</v>
      </c>
      <c r="B143" s="64">
        <f t="shared" si="0"/>
        <v>0</v>
      </c>
    </row>
    <row r="144" spans="1:2" hidden="1" x14ac:dyDescent="0.2">
      <c r="A144" s="46" t="s">
        <v>122</v>
      </c>
      <c r="B144" s="64">
        <f t="shared" si="0"/>
        <v>574030</v>
      </c>
    </row>
    <row r="145" spans="1:2" hidden="1" x14ac:dyDescent="0.2">
      <c r="A145" s="46" t="s">
        <v>195</v>
      </c>
      <c r="B145" s="64">
        <f t="shared" si="0"/>
        <v>154285</v>
      </c>
    </row>
    <row r="146" spans="1:2" hidden="1" x14ac:dyDescent="0.2">
      <c r="A146" s="46" t="s">
        <v>127</v>
      </c>
      <c r="B146" s="64">
        <f t="shared" si="0"/>
        <v>45000</v>
      </c>
    </row>
    <row r="147" spans="1:2" hidden="1" x14ac:dyDescent="0.2">
      <c r="A147" s="46" t="s">
        <v>197</v>
      </c>
      <c r="B147" s="64">
        <f t="shared" si="0"/>
        <v>12500</v>
      </c>
    </row>
    <row r="148" spans="1:2" hidden="1" x14ac:dyDescent="0.2">
      <c r="A148" s="46" t="s">
        <v>179</v>
      </c>
      <c r="B148" s="64">
        <f t="shared" si="0"/>
        <v>3000</v>
      </c>
    </row>
    <row r="149" spans="1:2" hidden="1" x14ac:dyDescent="0.2">
      <c r="A149" s="46" t="s">
        <v>199</v>
      </c>
      <c r="B149" s="64">
        <f t="shared" si="0"/>
        <v>11465</v>
      </c>
    </row>
    <row r="150" spans="1:2" hidden="1" x14ac:dyDescent="0.2">
      <c r="A150" s="51" t="s">
        <v>221</v>
      </c>
      <c r="B150" s="67">
        <f>SUM(B141:B149)</f>
        <v>809280</v>
      </c>
    </row>
    <row r="151" spans="1:2" hidden="1" x14ac:dyDescent="0.2"/>
    <row r="152" spans="1:2" hidden="1" x14ac:dyDescent="0.2">
      <c r="A152" s="51" t="s">
        <v>222</v>
      </c>
      <c r="B152" s="66"/>
    </row>
    <row r="153" spans="1:2" hidden="1" x14ac:dyDescent="0.2">
      <c r="A153" s="46" t="s">
        <v>195</v>
      </c>
      <c r="B153" s="64">
        <f>SUM(C78)</f>
        <v>15614</v>
      </c>
    </row>
    <row r="154" spans="1:2" hidden="1" x14ac:dyDescent="0.2"/>
    <row r="155" spans="1:2" hidden="1" x14ac:dyDescent="0.2">
      <c r="A155" s="51" t="s">
        <v>223</v>
      </c>
      <c r="B155" s="66"/>
    </row>
    <row r="156" spans="1:2" hidden="1" x14ac:dyDescent="0.2">
      <c r="A156" s="46" t="s">
        <v>195</v>
      </c>
      <c r="B156" s="64">
        <f>SUMIF($A$90:$A$99,A156,$C$90:$C$99)</f>
        <v>1200</v>
      </c>
    </row>
    <row r="157" spans="1:2" hidden="1" x14ac:dyDescent="0.2">
      <c r="A157" s="46" t="s">
        <v>127</v>
      </c>
      <c r="B157" s="64">
        <f>SUMIF($A$90:$A$99,A157,$C$90:$C$99)</f>
        <v>0</v>
      </c>
    </row>
    <row r="158" spans="1:2" hidden="1" x14ac:dyDescent="0.2">
      <c r="A158" s="51" t="s">
        <v>224</v>
      </c>
      <c r="B158" s="67">
        <f>SUM(B156:B157)</f>
        <v>1200</v>
      </c>
    </row>
    <row r="159" spans="1:2" hidden="1" x14ac:dyDescent="0.2"/>
    <row r="160" spans="1:2" hidden="1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  <row r="65538" x14ac:dyDescent="0.2"/>
    <row r="65539" x14ac:dyDescent="0.2"/>
    <row r="65540" x14ac:dyDescent="0.2"/>
    <row r="65541" x14ac:dyDescent="0.2"/>
    <row r="65542" x14ac:dyDescent="0.2"/>
    <row r="65543" x14ac:dyDescent="0.2"/>
    <row r="65544" x14ac:dyDescent="0.2"/>
    <row r="65545" x14ac:dyDescent="0.2"/>
    <row r="65546" x14ac:dyDescent="0.2"/>
    <row r="65547" x14ac:dyDescent="0.2"/>
    <row r="65548" x14ac:dyDescent="0.2"/>
    <row r="65549" x14ac:dyDescent="0.2"/>
    <row r="65550" x14ac:dyDescent="0.2"/>
    <row r="65551" x14ac:dyDescent="0.2"/>
    <row r="65552" x14ac:dyDescent="0.2"/>
    <row r="65553" x14ac:dyDescent="0.2"/>
    <row r="65554" x14ac:dyDescent="0.2"/>
    <row r="65555" x14ac:dyDescent="0.2"/>
    <row r="65556" x14ac:dyDescent="0.2"/>
    <row r="65557" x14ac:dyDescent="0.2"/>
    <row r="65558" x14ac:dyDescent="0.2"/>
    <row r="65559" x14ac:dyDescent="0.2"/>
    <row r="65560" x14ac:dyDescent="0.2"/>
    <row r="65561" x14ac:dyDescent="0.2"/>
    <row r="65562" x14ac:dyDescent="0.2"/>
    <row r="65563" x14ac:dyDescent="0.2"/>
    <row r="65564" x14ac:dyDescent="0.2"/>
    <row r="65565" x14ac:dyDescent="0.2"/>
    <row r="65566" x14ac:dyDescent="0.2"/>
  </sheetData>
  <mergeCells count="2">
    <mergeCell ref="B2:C2"/>
    <mergeCell ref="B3:C3"/>
  </mergeCells>
  <printOptions horizontalCentered="1"/>
  <pageMargins left="0.47244094488188981" right="0.23622047244094491" top="1.1417322834645669" bottom="0.78740157480314965" header="0.51181102362204722" footer="0.51181102362204722"/>
  <pageSetup paperSize="9" scale="88" firstPageNumber="0" fitToHeight="0" orientation="portrait" horizontalDpi="300" verticalDpi="300" r:id="rId1"/>
  <headerFooter alignWithMargins="0">
    <oddHeader xml:space="preserve">&amp;L10. melléklet a 24/2016.(XII.16.)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86"/>
  <sheetViews>
    <sheetView view="pageBreakPreview" topLeftCell="A63" zoomScale="90" zoomScaleNormal="79" zoomScaleSheetLayoutView="90" workbookViewId="0">
      <selection activeCell="D36" sqref="D36"/>
    </sheetView>
  </sheetViews>
  <sheetFormatPr defaultRowHeight="12.75" x14ac:dyDescent="0.2"/>
  <cols>
    <col min="1" max="1" width="82" style="47" customWidth="1"/>
    <col min="2" max="2" width="15.140625" style="68" customWidth="1"/>
    <col min="3" max="3" width="4.28515625" style="68" hidden="1" customWidth="1"/>
    <col min="4" max="16384" width="9.140625" style="48"/>
  </cols>
  <sheetData>
    <row r="1" spans="1:3" ht="14.25" customHeight="1" x14ac:dyDescent="0.2">
      <c r="A1" s="734" t="s">
        <v>670</v>
      </c>
      <c r="B1" s="734"/>
      <c r="C1" s="213"/>
    </row>
    <row r="2" spans="1:3" ht="14.25" customHeight="1" x14ac:dyDescent="0.2">
      <c r="A2" s="734"/>
      <c r="B2" s="734"/>
      <c r="C2" s="213"/>
    </row>
    <row r="3" spans="1:3" ht="14.25" customHeight="1" thickBot="1" x14ac:dyDescent="0.25">
      <c r="A3" s="302"/>
      <c r="B3" s="302"/>
      <c r="C3" s="302"/>
    </row>
    <row r="4" spans="1:3" ht="14.25" x14ac:dyDescent="0.2">
      <c r="A4" s="538" t="s">
        <v>763</v>
      </c>
      <c r="B4" s="539" t="s">
        <v>3</v>
      </c>
      <c r="C4" s="531"/>
    </row>
    <row r="5" spans="1:3" ht="14.25" x14ac:dyDescent="0.2">
      <c r="A5" s="540" t="s">
        <v>2</v>
      </c>
      <c r="B5" s="541"/>
      <c r="C5" s="531"/>
    </row>
    <row r="6" spans="1:3" ht="15" x14ac:dyDescent="0.2">
      <c r="A6" s="542"/>
      <c r="B6" s="543"/>
      <c r="C6" s="531"/>
    </row>
    <row r="7" spans="1:3" ht="14.25" x14ac:dyDescent="0.2">
      <c r="A7" s="540" t="s">
        <v>225</v>
      </c>
      <c r="B7" s="541">
        <f>SUM(B8:B22)</f>
        <v>150251</v>
      </c>
      <c r="C7" s="532">
        <f>SUM(C8:C9)</f>
        <v>0</v>
      </c>
    </row>
    <row r="8" spans="1:3" ht="30" x14ac:dyDescent="0.2">
      <c r="A8" s="542" t="s">
        <v>671</v>
      </c>
      <c r="B8" s="543">
        <v>9881</v>
      </c>
      <c r="C8" s="533"/>
    </row>
    <row r="9" spans="1:3" s="52" customFormat="1" ht="15" x14ac:dyDescent="0.2">
      <c r="A9" s="542" t="s">
        <v>226</v>
      </c>
      <c r="B9" s="543">
        <v>128050</v>
      </c>
      <c r="C9" s="531"/>
    </row>
    <row r="10" spans="1:3" s="53" customFormat="1" ht="15" x14ac:dyDescent="0.2">
      <c r="A10" s="542" t="s">
        <v>645</v>
      </c>
      <c r="B10" s="543">
        <v>7000</v>
      </c>
      <c r="C10" s="531"/>
    </row>
    <row r="11" spans="1:3" s="53" customFormat="1" ht="15" hidden="1" x14ac:dyDescent="0.2">
      <c r="A11" s="542" t="s">
        <v>672</v>
      </c>
      <c r="B11" s="543">
        <v>0</v>
      </c>
      <c r="C11" s="531"/>
    </row>
    <row r="12" spans="1:3" ht="36.75" hidden="1" customHeight="1" x14ac:dyDescent="0.2">
      <c r="A12" s="542" t="s">
        <v>754</v>
      </c>
      <c r="B12" s="543">
        <v>0</v>
      </c>
      <c r="C12" s="531"/>
    </row>
    <row r="13" spans="1:3" ht="15" hidden="1" x14ac:dyDescent="0.2">
      <c r="A13" s="542" t="s">
        <v>673</v>
      </c>
      <c r="B13" s="543">
        <v>0</v>
      </c>
      <c r="C13" s="531"/>
    </row>
    <row r="14" spans="1:3" ht="30" hidden="1" x14ac:dyDescent="0.2">
      <c r="A14" s="542" t="s">
        <v>755</v>
      </c>
      <c r="B14" s="543">
        <v>0</v>
      </c>
      <c r="C14" s="531"/>
    </row>
    <row r="15" spans="1:3" ht="30" hidden="1" x14ac:dyDescent="0.2">
      <c r="A15" s="542" t="s">
        <v>674</v>
      </c>
      <c r="B15" s="543">
        <v>0</v>
      </c>
      <c r="C15" s="531"/>
    </row>
    <row r="16" spans="1:3" ht="15" hidden="1" x14ac:dyDescent="0.2">
      <c r="A16" s="542" t="s">
        <v>675</v>
      </c>
      <c r="B16" s="543">
        <v>0</v>
      </c>
      <c r="C16" s="531"/>
    </row>
    <row r="17" spans="1:3" ht="15" hidden="1" x14ac:dyDescent="0.2">
      <c r="A17" s="542" t="s">
        <v>676</v>
      </c>
      <c r="B17" s="543">
        <v>0</v>
      </c>
      <c r="C17" s="531"/>
    </row>
    <row r="18" spans="1:3" ht="15" hidden="1" x14ac:dyDescent="0.2">
      <c r="A18" s="542" t="s">
        <v>677</v>
      </c>
      <c r="B18" s="543">
        <v>0</v>
      </c>
      <c r="C18" s="531"/>
    </row>
    <row r="19" spans="1:3" ht="15" x14ac:dyDescent="0.2">
      <c r="A19" s="542" t="s">
        <v>765</v>
      </c>
      <c r="B19" s="543">
        <v>5320</v>
      </c>
      <c r="C19" s="531"/>
    </row>
    <row r="20" spans="1:3" ht="15" hidden="1" x14ac:dyDescent="0.2">
      <c r="A20" s="542" t="s">
        <v>678</v>
      </c>
      <c r="B20" s="543">
        <v>0</v>
      </c>
      <c r="C20" s="531"/>
    </row>
    <row r="21" spans="1:3" ht="15" hidden="1" x14ac:dyDescent="0.2">
      <c r="A21" s="542" t="s">
        <v>679</v>
      </c>
      <c r="B21" s="543">
        <v>0</v>
      </c>
      <c r="C21" s="531"/>
    </row>
    <row r="22" spans="1:3" ht="15" hidden="1" x14ac:dyDescent="0.2">
      <c r="A22" s="542" t="s">
        <v>680</v>
      </c>
      <c r="B22" s="543">
        <v>0</v>
      </c>
      <c r="C22" s="531"/>
    </row>
    <row r="23" spans="1:3" ht="15" x14ac:dyDescent="0.2">
      <c r="A23" s="542"/>
      <c r="B23" s="543"/>
      <c r="C23" s="531"/>
    </row>
    <row r="24" spans="1:3" ht="30" x14ac:dyDescent="0.2">
      <c r="A24" s="544" t="s">
        <v>681</v>
      </c>
      <c r="B24" s="545">
        <f>B7</f>
        <v>150251</v>
      </c>
      <c r="C24" s="534">
        <f>SUM(C7+C22)</f>
        <v>0</v>
      </c>
    </row>
    <row r="25" spans="1:3" s="52" customFormat="1" ht="15" x14ac:dyDescent="0.2">
      <c r="A25" s="542"/>
      <c r="B25" s="541"/>
      <c r="C25" s="531"/>
    </row>
    <row r="26" spans="1:3" ht="28.5" x14ac:dyDescent="0.2">
      <c r="A26" s="540" t="s">
        <v>227</v>
      </c>
      <c r="B26" s="541">
        <f>SUM(B27:B29)</f>
        <v>73119</v>
      </c>
      <c r="C26" s="532">
        <f>SUM(C27:C28)</f>
        <v>0</v>
      </c>
    </row>
    <row r="27" spans="1:3" ht="15" x14ac:dyDescent="0.2">
      <c r="A27" s="542" t="s">
        <v>228</v>
      </c>
      <c r="B27" s="543">
        <v>2000</v>
      </c>
      <c r="C27" s="535"/>
    </row>
    <row r="28" spans="1:3" s="52" customFormat="1" ht="15" x14ac:dyDescent="0.2">
      <c r="A28" s="542" t="s">
        <v>718</v>
      </c>
      <c r="B28" s="543">
        <v>63989</v>
      </c>
      <c r="C28" s="535"/>
    </row>
    <row r="29" spans="1:3" s="52" customFormat="1" ht="30" x14ac:dyDescent="0.2">
      <c r="A29" s="542" t="s">
        <v>682</v>
      </c>
      <c r="B29" s="543">
        <v>7130</v>
      </c>
      <c r="C29" s="535"/>
    </row>
    <row r="30" spans="1:3" s="52" customFormat="1" ht="15" x14ac:dyDescent="0.2">
      <c r="A30" s="542"/>
      <c r="B30" s="543"/>
      <c r="C30" s="535"/>
    </row>
    <row r="31" spans="1:3" s="52" customFormat="1" ht="30" x14ac:dyDescent="0.2">
      <c r="A31" s="544" t="s">
        <v>683</v>
      </c>
      <c r="B31" s="545">
        <f>B26</f>
        <v>73119</v>
      </c>
      <c r="C31" s="534">
        <f>SUM(C23+C26)</f>
        <v>0</v>
      </c>
    </row>
    <row r="32" spans="1:3" s="52" customFormat="1" ht="15" x14ac:dyDescent="0.2">
      <c r="A32" s="542"/>
      <c r="B32" s="543"/>
      <c r="C32" s="531"/>
    </row>
    <row r="33" spans="1:3" ht="14.25" x14ac:dyDescent="0.2">
      <c r="A33" s="540" t="s">
        <v>229</v>
      </c>
      <c r="B33" s="541">
        <f>SUM(B34:B45)</f>
        <v>100000</v>
      </c>
      <c r="C33" s="532">
        <f>SUM(C34:C34)</f>
        <v>0</v>
      </c>
    </row>
    <row r="34" spans="1:3" s="52" customFormat="1" ht="45" hidden="1" x14ac:dyDescent="0.2">
      <c r="A34" s="542" t="s">
        <v>754</v>
      </c>
      <c r="B34" s="543">
        <v>0</v>
      </c>
      <c r="C34" s="535"/>
    </row>
    <row r="35" spans="1:3" s="52" customFormat="1" ht="15" hidden="1" x14ac:dyDescent="0.2">
      <c r="A35" s="542" t="s">
        <v>673</v>
      </c>
      <c r="B35" s="543">
        <v>0</v>
      </c>
      <c r="C35" s="535"/>
    </row>
    <row r="36" spans="1:3" s="52" customFormat="1" ht="30" hidden="1" x14ac:dyDescent="0.2">
      <c r="A36" s="542" t="s">
        <v>755</v>
      </c>
      <c r="B36" s="543">
        <v>0</v>
      </c>
      <c r="C36" s="535"/>
    </row>
    <row r="37" spans="1:3" s="52" customFormat="1" ht="30" hidden="1" x14ac:dyDescent="0.2">
      <c r="A37" s="542" t="s">
        <v>674</v>
      </c>
      <c r="B37" s="543">
        <v>0</v>
      </c>
      <c r="C37" s="535"/>
    </row>
    <row r="38" spans="1:3" s="52" customFormat="1" ht="15" hidden="1" x14ac:dyDescent="0.2">
      <c r="A38" s="542" t="s">
        <v>676</v>
      </c>
      <c r="B38" s="543">
        <v>0</v>
      </c>
      <c r="C38" s="535"/>
    </row>
    <row r="39" spans="1:3" s="52" customFormat="1" ht="15" x14ac:dyDescent="0.2">
      <c r="A39" s="542" t="s">
        <v>684</v>
      </c>
      <c r="B39" s="543">
        <v>100000</v>
      </c>
      <c r="C39" s="535"/>
    </row>
    <row r="40" spans="1:3" s="52" customFormat="1" ht="15" hidden="1" x14ac:dyDescent="0.2">
      <c r="A40" s="542" t="s">
        <v>678</v>
      </c>
      <c r="B40" s="543">
        <v>0</v>
      </c>
      <c r="C40" s="535"/>
    </row>
    <row r="41" spans="1:3" ht="15" hidden="1" x14ac:dyDescent="0.2">
      <c r="A41" s="542" t="s">
        <v>679</v>
      </c>
      <c r="B41" s="543">
        <v>0</v>
      </c>
      <c r="C41" s="535"/>
    </row>
    <row r="42" spans="1:3" s="52" customFormat="1" ht="15" hidden="1" x14ac:dyDescent="0.2">
      <c r="A42" s="542" t="s">
        <v>677</v>
      </c>
      <c r="B42" s="543">
        <v>0</v>
      </c>
      <c r="C42" s="535"/>
    </row>
    <row r="43" spans="1:3" ht="15" hidden="1" x14ac:dyDescent="0.2">
      <c r="A43" s="542" t="s">
        <v>672</v>
      </c>
      <c r="B43" s="543">
        <v>0</v>
      </c>
      <c r="C43" s="535"/>
    </row>
    <row r="44" spans="1:3" ht="15" hidden="1" x14ac:dyDescent="0.2">
      <c r="A44" s="542" t="s">
        <v>680</v>
      </c>
      <c r="B44" s="543">
        <v>0</v>
      </c>
      <c r="C44" s="535"/>
    </row>
    <row r="45" spans="1:3" s="52" customFormat="1" ht="15" hidden="1" x14ac:dyDescent="0.2">
      <c r="A45" s="542" t="s">
        <v>675</v>
      </c>
      <c r="B45" s="543">
        <v>0</v>
      </c>
      <c r="C45" s="535"/>
    </row>
    <row r="46" spans="1:3" ht="15" x14ac:dyDescent="0.2">
      <c r="A46" s="542"/>
      <c r="B46" s="541"/>
      <c r="C46" s="535"/>
    </row>
    <row r="47" spans="1:3" s="52" customFormat="1" ht="30" x14ac:dyDescent="0.2">
      <c r="A47" s="544" t="s">
        <v>685</v>
      </c>
      <c r="B47" s="545">
        <f>B33</f>
        <v>100000</v>
      </c>
      <c r="C47" s="536"/>
    </row>
    <row r="48" spans="1:3" ht="15" x14ac:dyDescent="0.2">
      <c r="A48" s="542"/>
      <c r="B48" s="543"/>
      <c r="C48" s="531"/>
    </row>
    <row r="49" spans="1:3" ht="28.5" x14ac:dyDescent="0.2">
      <c r="A49" s="540" t="s">
        <v>230</v>
      </c>
      <c r="B49" s="541">
        <f>SUM(B50:B50)</f>
        <v>18634</v>
      </c>
      <c r="C49" s="532">
        <f>SUM(C50:C50)</f>
        <v>0</v>
      </c>
    </row>
    <row r="50" spans="1:3" ht="15" x14ac:dyDescent="0.2">
      <c r="A50" s="542" t="s">
        <v>686</v>
      </c>
      <c r="B50" s="543">
        <v>18634</v>
      </c>
      <c r="C50" s="531"/>
    </row>
    <row r="51" spans="1:3" s="53" customFormat="1" ht="15" x14ac:dyDescent="0.2">
      <c r="A51" s="542"/>
      <c r="B51" s="543"/>
      <c r="C51" s="531"/>
    </row>
    <row r="52" spans="1:3" s="52" customFormat="1" ht="28.5" x14ac:dyDescent="0.2">
      <c r="A52" s="540" t="s">
        <v>231</v>
      </c>
      <c r="B52" s="541">
        <f>SUM(B53:B54)</f>
        <v>896</v>
      </c>
      <c r="C52" s="532">
        <f>SUM(C53:C54)</f>
        <v>0</v>
      </c>
    </row>
    <row r="53" spans="1:3" s="62" customFormat="1" ht="15" x14ac:dyDescent="0.2">
      <c r="A53" s="542" t="s">
        <v>232</v>
      </c>
      <c r="B53" s="543">
        <v>800</v>
      </c>
      <c r="C53" s="531"/>
    </row>
    <row r="54" spans="1:3" ht="15" x14ac:dyDescent="0.2">
      <c r="A54" s="542" t="s">
        <v>687</v>
      </c>
      <c r="B54" s="543">
        <v>96</v>
      </c>
      <c r="C54" s="531"/>
    </row>
    <row r="55" spans="1:3" ht="15" x14ac:dyDescent="0.2">
      <c r="A55" s="542"/>
      <c r="B55" s="543"/>
      <c r="C55" s="531"/>
    </row>
    <row r="56" spans="1:3" s="60" customFormat="1" ht="30" x14ac:dyDescent="0.2">
      <c r="A56" s="544" t="s">
        <v>688</v>
      </c>
      <c r="B56" s="545">
        <f>B49+B52</f>
        <v>19530</v>
      </c>
      <c r="C56" s="534">
        <f>SUM(C49,C52)</f>
        <v>0</v>
      </c>
    </row>
    <row r="57" spans="1:3" ht="15" x14ac:dyDescent="0.2">
      <c r="A57" s="542"/>
      <c r="B57" s="543"/>
      <c r="C57" s="533"/>
    </row>
    <row r="58" spans="1:3" ht="29.25" thickBot="1" x14ac:dyDescent="0.25">
      <c r="A58" s="546" t="s">
        <v>233</v>
      </c>
      <c r="B58" s="547">
        <f>B24+B31+B47+B56</f>
        <v>342900</v>
      </c>
      <c r="C58" s="537">
        <f>SUM(C24,C31,C47,C56)</f>
        <v>0</v>
      </c>
    </row>
    <row r="59" spans="1:3" ht="14.25" x14ac:dyDescent="0.2">
      <c r="A59" s="213"/>
      <c r="B59" s="214"/>
      <c r="C59" s="215"/>
    </row>
    <row r="60" spans="1:3" ht="15" thickBot="1" x14ac:dyDescent="0.25">
      <c r="A60" s="216"/>
      <c r="B60" s="214"/>
      <c r="C60" s="217"/>
    </row>
    <row r="61" spans="1:3" ht="14.25" x14ac:dyDescent="0.2">
      <c r="A61" s="538" t="s">
        <v>216</v>
      </c>
      <c r="B61" s="539" t="s">
        <v>3</v>
      </c>
      <c r="C61" s="531"/>
    </row>
    <row r="62" spans="1:3" ht="14.25" x14ac:dyDescent="0.2">
      <c r="A62" s="540" t="s">
        <v>2</v>
      </c>
      <c r="B62" s="549"/>
      <c r="C62" s="531"/>
    </row>
    <row r="63" spans="1:3" ht="15" x14ac:dyDescent="0.2">
      <c r="A63" s="542"/>
      <c r="B63" s="543"/>
      <c r="C63" s="531"/>
    </row>
    <row r="64" spans="1:3" ht="14.25" x14ac:dyDescent="0.2">
      <c r="A64" s="550" t="s">
        <v>114</v>
      </c>
      <c r="B64" s="551">
        <f>B65</f>
        <v>600</v>
      </c>
      <c r="C64" s="548">
        <f>SUM(C66,C65,C69)</f>
        <v>0</v>
      </c>
    </row>
    <row r="65" spans="1:3" ht="28.5" x14ac:dyDescent="0.2">
      <c r="A65" s="540" t="s">
        <v>231</v>
      </c>
      <c r="B65" s="541">
        <f>SUM(B66:B67)</f>
        <v>600</v>
      </c>
      <c r="C65" s="532">
        <f>SUM(C66:C67)</f>
        <v>0</v>
      </c>
    </row>
    <row r="66" spans="1:3" ht="15" x14ac:dyDescent="0.2">
      <c r="A66" s="542" t="s">
        <v>234</v>
      </c>
      <c r="B66" s="543">
        <v>600</v>
      </c>
      <c r="C66" s="531"/>
    </row>
    <row r="67" spans="1:3" s="60" customFormat="1" ht="15" x14ac:dyDescent="0.2">
      <c r="A67" s="542"/>
      <c r="B67" s="543"/>
      <c r="C67" s="531"/>
    </row>
    <row r="68" spans="1:3" ht="14.25" x14ac:dyDescent="0.2">
      <c r="A68" s="550" t="s">
        <v>235</v>
      </c>
      <c r="B68" s="551">
        <f>SUM(B69)</f>
        <v>3706</v>
      </c>
      <c r="C68" s="548">
        <f>SUM(C69)</f>
        <v>0</v>
      </c>
    </row>
    <row r="69" spans="1:3" ht="14.25" x14ac:dyDescent="0.2">
      <c r="A69" s="540" t="s">
        <v>225</v>
      </c>
      <c r="B69" s="541">
        <f>SUM(B70)</f>
        <v>3706</v>
      </c>
      <c r="C69" s="532">
        <f>SUM(C70)</f>
        <v>0</v>
      </c>
    </row>
    <row r="70" spans="1:3" ht="15" x14ac:dyDescent="0.2">
      <c r="A70" s="542" t="s">
        <v>526</v>
      </c>
      <c r="B70" s="543">
        <v>3706</v>
      </c>
      <c r="C70" s="531"/>
    </row>
    <row r="71" spans="1:3" ht="15" x14ac:dyDescent="0.2">
      <c r="A71" s="542"/>
      <c r="B71" s="543"/>
      <c r="C71" s="531"/>
    </row>
    <row r="72" spans="1:3" ht="14.25" x14ac:dyDescent="0.2">
      <c r="A72" s="550" t="s">
        <v>236</v>
      </c>
      <c r="B72" s="551">
        <f>SUM(B73)</f>
        <v>8128</v>
      </c>
      <c r="C72" s="548">
        <f>SUM(C73)</f>
        <v>0</v>
      </c>
    </row>
    <row r="73" spans="1:3" ht="14.25" x14ac:dyDescent="0.2">
      <c r="A73" s="540" t="s">
        <v>225</v>
      </c>
      <c r="B73" s="541">
        <f>SUM(B74)</f>
        <v>8128</v>
      </c>
      <c r="C73" s="532">
        <f>SUM(C74)</f>
        <v>0</v>
      </c>
    </row>
    <row r="74" spans="1:3" ht="15" x14ac:dyDescent="0.2">
      <c r="A74" s="542" t="s">
        <v>237</v>
      </c>
      <c r="B74" s="543">
        <v>8128</v>
      </c>
      <c r="C74" s="531"/>
    </row>
    <row r="75" spans="1:3" ht="15" x14ac:dyDescent="0.2">
      <c r="A75" s="542"/>
      <c r="B75" s="543"/>
      <c r="C75" s="531"/>
    </row>
    <row r="76" spans="1:3" ht="14.25" x14ac:dyDescent="0.2">
      <c r="A76" s="550" t="s">
        <v>238</v>
      </c>
      <c r="B76" s="551">
        <f>SUM(B77)</f>
        <v>5332</v>
      </c>
      <c r="C76" s="548">
        <f>SUM(C77)</f>
        <v>4072</v>
      </c>
    </row>
    <row r="77" spans="1:3" s="60" customFormat="1" ht="14.25" x14ac:dyDescent="0.2">
      <c r="A77" s="540" t="s">
        <v>225</v>
      </c>
      <c r="B77" s="541">
        <f>SUM(B78)</f>
        <v>5332</v>
      </c>
      <c r="C77" s="532">
        <f>SUM(C78)</f>
        <v>4072</v>
      </c>
    </row>
    <row r="78" spans="1:3" ht="15" x14ac:dyDescent="0.2">
      <c r="A78" s="542" t="s">
        <v>239</v>
      </c>
      <c r="B78" s="543">
        <v>5332</v>
      </c>
      <c r="C78" s="531">
        <v>4072</v>
      </c>
    </row>
    <row r="79" spans="1:3" s="52" customFormat="1" ht="15" x14ac:dyDescent="0.2">
      <c r="A79" s="542"/>
      <c r="B79" s="543"/>
      <c r="C79" s="531"/>
    </row>
    <row r="80" spans="1:3" ht="15" x14ac:dyDescent="0.2">
      <c r="A80" s="544" t="s">
        <v>240</v>
      </c>
      <c r="B80" s="545">
        <f>B68+B72+B76</f>
        <v>17166</v>
      </c>
      <c r="C80" s="534">
        <f>SUM(C58,C69,C73,C77)</f>
        <v>4072</v>
      </c>
    </row>
    <row r="81" spans="1:3" ht="15" x14ac:dyDescent="0.2">
      <c r="A81" s="542"/>
      <c r="B81" s="543"/>
      <c r="C81" s="531"/>
    </row>
    <row r="82" spans="1:3" s="58" customFormat="1" ht="15" x14ac:dyDescent="0.2">
      <c r="A82" s="544" t="s">
        <v>241</v>
      </c>
      <c r="B82" s="545">
        <f>B64</f>
        <v>600</v>
      </c>
      <c r="C82" s="534">
        <f>SUM(C65,C61)</f>
        <v>0</v>
      </c>
    </row>
    <row r="83" spans="1:3" ht="15" x14ac:dyDescent="0.2">
      <c r="A83" s="542"/>
      <c r="B83" s="541"/>
      <c r="C83" s="531"/>
    </row>
    <row r="84" spans="1:3" s="58" customFormat="1" ht="43.5" thickBot="1" x14ac:dyDescent="0.25">
      <c r="A84" s="546" t="s">
        <v>242</v>
      </c>
      <c r="B84" s="547">
        <f>SUM(B80,B82)</f>
        <v>17766</v>
      </c>
      <c r="C84" s="537">
        <f>SUM(C80,C82)</f>
        <v>4072</v>
      </c>
    </row>
    <row r="86" spans="1:3" ht="47.25" customHeight="1" x14ac:dyDescent="0.2"/>
  </sheetData>
  <mergeCells count="1">
    <mergeCell ref="A1:B2"/>
  </mergeCells>
  <printOptions horizontalCentered="1"/>
  <pageMargins left="0.47244094488188981" right="0.23622047244094491" top="0.94488188976377963" bottom="0.74803149606299213" header="0.51181102362204722" footer="0.51181102362204722"/>
  <pageSetup paperSize="9" firstPageNumber="0" fitToHeight="0" orientation="portrait" horizontalDpi="300" verticalDpi="300" r:id="rId1"/>
  <headerFooter alignWithMargins="0">
    <oddHeader xml:space="preserve">&amp;L11. melléklet a 24/2016.(XII.16.)  önkormányzati rendelethez
</oddHeader>
  </headerFooter>
  <rowBreaks count="1" manualBreakCount="1">
    <brk id="60" max="1" man="1"/>
  </rowBreaks>
  <colBreaks count="1" manualBreakCount="1">
    <brk id="2" max="8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43"/>
  <sheetViews>
    <sheetView view="pageBreakPreview" zoomScaleNormal="79" zoomScaleSheetLayoutView="100" workbookViewId="0">
      <selection activeCell="D36" sqref="D36"/>
    </sheetView>
  </sheetViews>
  <sheetFormatPr defaultRowHeight="12.75" x14ac:dyDescent="0.2"/>
  <cols>
    <col min="1" max="1" width="46.85546875" style="70" customWidth="1"/>
    <col min="2" max="2" width="24.28515625" style="70" customWidth="1"/>
    <col min="3" max="16384" width="9.140625" style="70"/>
  </cols>
  <sheetData>
    <row r="1" spans="1:2" ht="15" customHeight="1" x14ac:dyDescent="0.2">
      <c r="A1" s="739" t="s">
        <v>243</v>
      </c>
      <c r="B1" s="739"/>
    </row>
    <row r="2" spans="1:2" ht="14.25" customHeight="1" thickBot="1" x14ac:dyDescent="0.3">
      <c r="A2" s="71"/>
      <c r="B2" s="72"/>
    </row>
    <row r="3" spans="1:2" ht="27.75" customHeight="1" thickBot="1" x14ac:dyDescent="0.25">
      <c r="A3" s="735" t="s">
        <v>244</v>
      </c>
      <c r="B3" s="424" t="s">
        <v>245</v>
      </c>
    </row>
    <row r="4" spans="1:2" ht="15" customHeight="1" thickBot="1" x14ac:dyDescent="0.25">
      <c r="A4" s="736"/>
      <c r="B4" s="425" t="s">
        <v>3</v>
      </c>
    </row>
    <row r="5" spans="1:2" ht="15" customHeight="1" x14ac:dyDescent="0.2">
      <c r="A5" s="108" t="s">
        <v>246</v>
      </c>
      <c r="B5" s="116">
        <v>22</v>
      </c>
    </row>
    <row r="6" spans="1:2" ht="15" customHeight="1" x14ac:dyDescent="0.2">
      <c r="A6" s="109" t="s">
        <v>247</v>
      </c>
      <c r="B6" s="117">
        <v>18.75</v>
      </c>
    </row>
    <row r="7" spans="1:2" ht="15" customHeight="1" x14ac:dyDescent="0.2">
      <c r="A7" s="109" t="s">
        <v>248</v>
      </c>
      <c r="B7" s="117">
        <v>3.5</v>
      </c>
    </row>
    <row r="8" spans="1:2" s="73" customFormat="1" ht="15" customHeight="1" x14ac:dyDescent="0.2">
      <c r="A8" s="110" t="s">
        <v>249</v>
      </c>
      <c r="B8" s="118">
        <f>SUM(B6:B7)</f>
        <v>22.25</v>
      </c>
    </row>
    <row r="9" spans="1:2" ht="15" customHeight="1" x14ac:dyDescent="0.2">
      <c r="A9" s="109" t="s">
        <v>250</v>
      </c>
      <c r="B9" s="117">
        <v>23</v>
      </c>
    </row>
    <row r="10" spans="1:2" ht="15" customHeight="1" x14ac:dyDescent="0.2">
      <c r="A10" s="109" t="s">
        <v>251</v>
      </c>
      <c r="B10" s="117">
        <v>13</v>
      </c>
    </row>
    <row r="11" spans="1:2" ht="15" customHeight="1" x14ac:dyDescent="0.2">
      <c r="A11" s="109" t="s">
        <v>252</v>
      </c>
      <c r="B11" s="117">
        <v>18</v>
      </c>
    </row>
    <row r="12" spans="1:2" ht="15" customHeight="1" x14ac:dyDescent="0.2">
      <c r="A12" s="109" t="s">
        <v>253</v>
      </c>
      <c r="B12" s="117">
        <v>7</v>
      </c>
    </row>
    <row r="13" spans="1:2" s="73" customFormat="1" ht="15" customHeight="1" x14ac:dyDescent="0.2">
      <c r="A13" s="110" t="s">
        <v>254</v>
      </c>
      <c r="B13" s="118">
        <f>SUM(B11:B12)</f>
        <v>25</v>
      </c>
    </row>
    <row r="14" spans="1:2" s="73" customFormat="1" ht="15" customHeight="1" x14ac:dyDescent="0.2">
      <c r="A14" s="110" t="s">
        <v>255</v>
      </c>
      <c r="B14" s="118">
        <f>SUM(B5,B8,B9,B10,B13)</f>
        <v>105.25</v>
      </c>
    </row>
    <row r="15" spans="1:2" ht="15" customHeight="1" x14ac:dyDescent="0.2">
      <c r="A15" s="109" t="s">
        <v>256</v>
      </c>
      <c r="B15" s="117">
        <v>39.5</v>
      </c>
    </row>
    <row r="16" spans="1:2" ht="15.75" customHeight="1" x14ac:dyDescent="0.2">
      <c r="A16" s="109" t="s">
        <v>257</v>
      </c>
      <c r="B16" s="117">
        <v>9.5</v>
      </c>
    </row>
    <row r="17" spans="1:2" ht="15" customHeight="1" x14ac:dyDescent="0.2">
      <c r="A17" s="109" t="s">
        <v>258</v>
      </c>
      <c r="B17" s="117">
        <v>14.5</v>
      </c>
    </row>
    <row r="18" spans="1:2" ht="15" customHeight="1" x14ac:dyDescent="0.2">
      <c r="A18" s="109" t="s">
        <v>259</v>
      </c>
      <c r="B18" s="117">
        <v>11</v>
      </c>
    </row>
    <row r="19" spans="1:2" ht="15" customHeight="1" x14ac:dyDescent="0.2">
      <c r="A19" s="111" t="s">
        <v>171</v>
      </c>
      <c r="B19" s="117">
        <v>42</v>
      </c>
    </row>
    <row r="20" spans="1:2" s="74" customFormat="1" ht="15" customHeight="1" x14ac:dyDescent="0.2">
      <c r="A20" s="112" t="s">
        <v>260</v>
      </c>
      <c r="B20" s="119">
        <f>SUM(B14,B15,B16,B17,B18,B19)</f>
        <v>221.75</v>
      </c>
    </row>
    <row r="21" spans="1:2" ht="15" customHeight="1" x14ac:dyDescent="0.2">
      <c r="A21" s="113" t="s">
        <v>261</v>
      </c>
      <c r="B21" s="120">
        <f>SUM(B20)</f>
        <v>221.75</v>
      </c>
    </row>
    <row r="22" spans="1:2" ht="15" customHeight="1" x14ac:dyDescent="0.2">
      <c r="A22" s="109"/>
      <c r="B22" s="117"/>
    </row>
    <row r="23" spans="1:2" ht="15" customHeight="1" x14ac:dyDescent="0.2">
      <c r="A23" s="113" t="s">
        <v>72</v>
      </c>
      <c r="B23" s="117"/>
    </row>
    <row r="24" spans="1:2" ht="15" customHeight="1" x14ac:dyDescent="0.2">
      <c r="A24" s="109" t="s">
        <v>262</v>
      </c>
      <c r="B24" s="121">
        <v>89</v>
      </c>
    </row>
    <row r="25" spans="1:2" ht="15" customHeight="1" x14ac:dyDescent="0.2">
      <c r="A25" s="114" t="s">
        <v>263</v>
      </c>
      <c r="B25" s="117">
        <v>5</v>
      </c>
    </row>
    <row r="26" spans="1:2" ht="15" customHeight="1" x14ac:dyDescent="0.2">
      <c r="A26" s="109" t="s">
        <v>264</v>
      </c>
      <c r="B26" s="117">
        <v>3</v>
      </c>
    </row>
    <row r="27" spans="1:2" ht="15" customHeight="1" x14ac:dyDescent="0.2">
      <c r="A27" s="109" t="s">
        <v>265</v>
      </c>
      <c r="B27" s="117">
        <v>6</v>
      </c>
    </row>
    <row r="28" spans="1:2" ht="15" customHeight="1" x14ac:dyDescent="0.2">
      <c r="A28" s="113" t="s">
        <v>266</v>
      </c>
      <c r="B28" s="120">
        <f>SUM(B24:B27)</f>
        <v>103</v>
      </c>
    </row>
    <row r="29" spans="1:2" ht="15" customHeight="1" x14ac:dyDescent="0.2">
      <c r="A29" s="113"/>
      <c r="B29" s="117"/>
    </row>
    <row r="30" spans="1:2" ht="15" customHeight="1" x14ac:dyDescent="0.2">
      <c r="A30" s="113" t="s">
        <v>267</v>
      </c>
      <c r="B30" s="120">
        <v>2</v>
      </c>
    </row>
    <row r="31" spans="1:2" ht="15" customHeight="1" x14ac:dyDescent="0.2">
      <c r="A31" s="109"/>
      <c r="B31" s="117"/>
    </row>
    <row r="32" spans="1:2" ht="15" customHeight="1" thickBot="1" x14ac:dyDescent="0.25">
      <c r="A32" s="115" t="s">
        <v>63</v>
      </c>
      <c r="B32" s="122">
        <f>SUM(B21+B28+B30)</f>
        <v>326.75</v>
      </c>
    </row>
    <row r="33" spans="1:2" ht="18.75" x14ac:dyDescent="0.3">
      <c r="A33" s="75"/>
      <c r="B33" s="76"/>
    </row>
    <row r="34" spans="1:2" ht="15.75" x14ac:dyDescent="0.25">
      <c r="A34" s="77"/>
    </row>
    <row r="35" spans="1:2" x14ac:dyDescent="0.2">
      <c r="A35" s="740" t="s">
        <v>268</v>
      </c>
      <c r="B35" s="740"/>
    </row>
    <row r="36" spans="1:2" ht="13.5" thickBot="1" x14ac:dyDescent="0.25"/>
    <row r="37" spans="1:2" ht="13.5" thickBot="1" x14ac:dyDescent="0.25">
      <c r="A37" s="737" t="s">
        <v>2</v>
      </c>
      <c r="B37" s="252" t="s">
        <v>269</v>
      </c>
    </row>
    <row r="38" spans="1:2" ht="15.75" customHeight="1" thickBot="1" x14ac:dyDescent="0.25">
      <c r="A38" s="738"/>
      <c r="B38" s="93" t="s">
        <v>3</v>
      </c>
    </row>
    <row r="39" spans="1:2" x14ac:dyDescent="0.2">
      <c r="A39" s="88" t="s">
        <v>270</v>
      </c>
      <c r="B39" s="89">
        <v>135</v>
      </c>
    </row>
    <row r="40" spans="1:2" s="74" customFormat="1" ht="13.5" thickBot="1" x14ac:dyDescent="0.25">
      <c r="A40" s="90" t="s">
        <v>271</v>
      </c>
      <c r="B40" s="91">
        <f>SUM(B39)</f>
        <v>135</v>
      </c>
    </row>
    <row r="43" spans="1:2" ht="25.5" customHeight="1" x14ac:dyDescent="0.2"/>
  </sheetData>
  <sheetProtection selectLockedCells="1" selectUnlockedCells="1"/>
  <mergeCells count="4">
    <mergeCell ref="A3:A4"/>
    <mergeCell ref="A37:A38"/>
    <mergeCell ref="A1:B1"/>
    <mergeCell ref="A35:B35"/>
  </mergeCells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Header xml:space="preserve">&amp;L12. melléklet a 24/2016.(XII.16.)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workbookViewId="0">
      <selection activeCell="D36" sqref="D36"/>
    </sheetView>
  </sheetViews>
  <sheetFormatPr defaultRowHeight="12.75" x14ac:dyDescent="0.2"/>
  <cols>
    <col min="2" max="2" width="18.85546875" customWidth="1"/>
    <col min="3" max="3" width="14.28515625" customWidth="1"/>
    <col min="4" max="4" width="16.7109375" customWidth="1"/>
    <col min="5" max="5" width="19.85546875" customWidth="1"/>
  </cols>
  <sheetData>
    <row r="1" spans="1:5" x14ac:dyDescent="0.2">
      <c r="A1" s="743" t="s">
        <v>689</v>
      </c>
      <c r="B1" s="744"/>
      <c r="C1" s="744"/>
      <c r="D1" s="744"/>
      <c r="E1" s="745"/>
    </row>
    <row r="2" spans="1:5" x14ac:dyDescent="0.2">
      <c r="A2" s="746" t="s">
        <v>690</v>
      </c>
      <c r="B2" s="747"/>
      <c r="C2" s="747"/>
      <c r="D2" s="747"/>
      <c r="E2" s="748"/>
    </row>
    <row r="3" spans="1:5" x14ac:dyDescent="0.2">
      <c r="A3" s="746"/>
      <c r="B3" s="747"/>
      <c r="C3" s="747"/>
      <c r="D3" s="747"/>
      <c r="E3" s="748"/>
    </row>
    <row r="4" spans="1:5" ht="15.75" x14ac:dyDescent="0.25">
      <c r="A4" s="218"/>
      <c r="B4" s="219"/>
      <c r="C4" s="219"/>
      <c r="D4" s="219"/>
      <c r="E4" s="220"/>
    </row>
    <row r="5" spans="1:5" ht="12.75" customHeight="1" x14ac:dyDescent="0.2">
      <c r="A5" s="749" t="s">
        <v>2</v>
      </c>
      <c r="B5" s="750"/>
      <c r="C5" s="246" t="s">
        <v>722</v>
      </c>
      <c r="D5" s="246" t="s">
        <v>723</v>
      </c>
      <c r="E5" s="221" t="s">
        <v>174</v>
      </c>
    </row>
    <row r="6" spans="1:5" x14ac:dyDescent="0.2">
      <c r="A6" s="741" t="s">
        <v>691</v>
      </c>
      <c r="B6" s="742"/>
      <c r="C6" s="222">
        <v>131363</v>
      </c>
      <c r="D6" s="222">
        <v>572150</v>
      </c>
      <c r="E6" s="223">
        <f t="shared" ref="E6:E29" si="0">C6+D6</f>
        <v>703513</v>
      </c>
    </row>
    <row r="7" spans="1:5" x14ac:dyDescent="0.2">
      <c r="A7" s="224"/>
      <c r="B7" s="225" t="s">
        <v>692</v>
      </c>
      <c r="C7" s="222">
        <v>35030</v>
      </c>
      <c r="D7" s="222">
        <v>71519</v>
      </c>
      <c r="E7" s="223">
        <f t="shared" si="0"/>
        <v>106549</v>
      </c>
    </row>
    <row r="8" spans="1:5" x14ac:dyDescent="0.2">
      <c r="A8" s="224"/>
      <c r="B8" s="225" t="s">
        <v>693</v>
      </c>
      <c r="C8" s="222">
        <v>2036</v>
      </c>
      <c r="D8" s="222">
        <v>12025</v>
      </c>
      <c r="E8" s="223">
        <f t="shared" si="0"/>
        <v>14061</v>
      </c>
    </row>
    <row r="9" spans="1:5" x14ac:dyDescent="0.2">
      <c r="A9" s="741" t="s">
        <v>694</v>
      </c>
      <c r="B9" s="742"/>
      <c r="C9" s="222">
        <f>C6-C7</f>
        <v>96333</v>
      </c>
      <c r="D9" s="222">
        <f>D6-D7</f>
        <v>500631</v>
      </c>
      <c r="E9" s="223">
        <f t="shared" si="0"/>
        <v>596964</v>
      </c>
    </row>
    <row r="10" spans="1:5" x14ac:dyDescent="0.2">
      <c r="A10" s="224"/>
      <c r="B10" s="225" t="s">
        <v>692</v>
      </c>
      <c r="C10" s="222">
        <v>35030</v>
      </c>
      <c r="D10" s="222">
        <v>71519</v>
      </c>
      <c r="E10" s="223">
        <f t="shared" si="0"/>
        <v>106549</v>
      </c>
    </row>
    <row r="11" spans="1:5" x14ac:dyDescent="0.2">
      <c r="A11" s="224"/>
      <c r="B11" s="225" t="s">
        <v>693</v>
      </c>
      <c r="C11" s="222">
        <v>1433</v>
      </c>
      <c r="D11" s="222">
        <v>10473</v>
      </c>
      <c r="E11" s="223">
        <f t="shared" si="0"/>
        <v>11906</v>
      </c>
    </row>
    <row r="12" spans="1:5" x14ac:dyDescent="0.2">
      <c r="A12" s="741" t="s">
        <v>695</v>
      </c>
      <c r="B12" s="742"/>
      <c r="C12" s="222">
        <f>C9-C10</f>
        <v>61303</v>
      </c>
      <c r="D12" s="222">
        <f>D9-D10</f>
        <v>429112</v>
      </c>
      <c r="E12" s="223">
        <f t="shared" si="0"/>
        <v>490415</v>
      </c>
    </row>
    <row r="13" spans="1:5" x14ac:dyDescent="0.2">
      <c r="A13" s="224"/>
      <c r="B13" s="225" t="s">
        <v>692</v>
      </c>
      <c r="C13" s="222">
        <v>35030</v>
      </c>
      <c r="D13" s="222">
        <v>71519</v>
      </c>
      <c r="E13" s="223">
        <f t="shared" si="0"/>
        <v>106549</v>
      </c>
    </row>
    <row r="14" spans="1:5" x14ac:dyDescent="0.2">
      <c r="A14" s="224"/>
      <c r="B14" s="225" t="s">
        <v>693</v>
      </c>
      <c r="C14" s="222">
        <v>829</v>
      </c>
      <c r="D14" s="222">
        <v>8922</v>
      </c>
      <c r="E14" s="223">
        <f t="shared" si="0"/>
        <v>9751</v>
      </c>
    </row>
    <row r="15" spans="1:5" x14ac:dyDescent="0.2">
      <c r="A15" s="741" t="s">
        <v>696</v>
      </c>
      <c r="B15" s="742"/>
      <c r="C15" s="222">
        <f>C12-C13</f>
        <v>26273</v>
      </c>
      <c r="D15" s="222">
        <f>D12-D13</f>
        <v>357593</v>
      </c>
      <c r="E15" s="223">
        <f t="shared" si="0"/>
        <v>383866</v>
      </c>
    </row>
    <row r="16" spans="1:5" x14ac:dyDescent="0.2">
      <c r="A16" s="224"/>
      <c r="B16" s="225" t="s">
        <v>692</v>
      </c>
      <c r="C16" s="222">
        <v>26273</v>
      </c>
      <c r="D16" s="222">
        <v>71519</v>
      </c>
      <c r="E16" s="223">
        <f t="shared" si="0"/>
        <v>97792</v>
      </c>
    </row>
    <row r="17" spans="1:5" x14ac:dyDescent="0.2">
      <c r="A17" s="224"/>
      <c r="B17" s="225" t="s">
        <v>693</v>
      </c>
      <c r="C17" s="222">
        <v>220</v>
      </c>
      <c r="D17" s="222">
        <v>7370</v>
      </c>
      <c r="E17" s="223">
        <f t="shared" si="0"/>
        <v>7590</v>
      </c>
    </row>
    <row r="18" spans="1:5" x14ac:dyDescent="0.2">
      <c r="A18" s="741" t="s">
        <v>697</v>
      </c>
      <c r="B18" s="742"/>
      <c r="C18" s="222"/>
      <c r="D18" s="222">
        <f>D15-D16</f>
        <v>286074</v>
      </c>
      <c r="E18" s="223">
        <f t="shared" si="0"/>
        <v>286074</v>
      </c>
    </row>
    <row r="19" spans="1:5" x14ac:dyDescent="0.2">
      <c r="A19" s="224"/>
      <c r="B19" s="225" t="s">
        <v>692</v>
      </c>
      <c r="C19" s="222"/>
      <c r="D19" s="222">
        <v>71519</v>
      </c>
      <c r="E19" s="223">
        <f t="shared" si="0"/>
        <v>71519</v>
      </c>
    </row>
    <row r="20" spans="1:5" x14ac:dyDescent="0.2">
      <c r="A20" s="224"/>
      <c r="B20" s="225" t="s">
        <v>693</v>
      </c>
      <c r="C20" s="222"/>
      <c r="D20" s="222">
        <v>5818</v>
      </c>
      <c r="E20" s="223">
        <f t="shared" si="0"/>
        <v>5818</v>
      </c>
    </row>
    <row r="21" spans="1:5" x14ac:dyDescent="0.2">
      <c r="A21" s="741" t="s">
        <v>698</v>
      </c>
      <c r="B21" s="742"/>
      <c r="C21" s="222"/>
      <c r="D21" s="222">
        <f>D18-D19</f>
        <v>214555</v>
      </c>
      <c r="E21" s="223">
        <f t="shared" si="0"/>
        <v>214555</v>
      </c>
    </row>
    <row r="22" spans="1:5" x14ac:dyDescent="0.2">
      <c r="A22" s="224"/>
      <c r="B22" s="225" t="s">
        <v>692</v>
      </c>
      <c r="C22" s="222"/>
      <c r="D22" s="222">
        <v>71519</v>
      </c>
      <c r="E22" s="223">
        <f t="shared" si="0"/>
        <v>71519</v>
      </c>
    </row>
    <row r="23" spans="1:5" x14ac:dyDescent="0.2">
      <c r="A23" s="224"/>
      <c r="B23" s="225" t="s">
        <v>693</v>
      </c>
      <c r="C23" s="222"/>
      <c r="D23" s="222">
        <v>4266</v>
      </c>
      <c r="E23" s="223">
        <f t="shared" si="0"/>
        <v>4266</v>
      </c>
    </row>
    <row r="24" spans="1:5" x14ac:dyDescent="0.2">
      <c r="A24" s="741" t="s">
        <v>699</v>
      </c>
      <c r="B24" s="742"/>
      <c r="C24" s="222"/>
      <c r="D24" s="222">
        <f>D21-D22</f>
        <v>143036</v>
      </c>
      <c r="E24" s="223">
        <f t="shared" si="0"/>
        <v>143036</v>
      </c>
    </row>
    <row r="25" spans="1:5" x14ac:dyDescent="0.2">
      <c r="A25" s="224"/>
      <c r="B25" s="225" t="s">
        <v>692</v>
      </c>
      <c r="C25" s="222"/>
      <c r="D25" s="222">
        <v>71519</v>
      </c>
      <c r="E25" s="223">
        <f t="shared" si="0"/>
        <v>71519</v>
      </c>
    </row>
    <row r="26" spans="1:5" x14ac:dyDescent="0.2">
      <c r="A26" s="224"/>
      <c r="B26" s="225" t="s">
        <v>693</v>
      </c>
      <c r="C26" s="222"/>
      <c r="D26" s="222">
        <v>2714</v>
      </c>
      <c r="E26" s="223">
        <f t="shared" si="0"/>
        <v>2714</v>
      </c>
    </row>
    <row r="27" spans="1:5" x14ac:dyDescent="0.2">
      <c r="A27" s="741" t="s">
        <v>700</v>
      </c>
      <c r="B27" s="742"/>
      <c r="C27" s="222"/>
      <c r="D27" s="222">
        <f>D24-D25</f>
        <v>71517</v>
      </c>
      <c r="E27" s="223">
        <f t="shared" si="0"/>
        <v>71517</v>
      </c>
    </row>
    <row r="28" spans="1:5" x14ac:dyDescent="0.2">
      <c r="A28" s="224"/>
      <c r="B28" s="225" t="s">
        <v>692</v>
      </c>
      <c r="C28" s="222"/>
      <c r="D28" s="222">
        <v>71517</v>
      </c>
      <c r="E28" s="223">
        <f t="shared" si="0"/>
        <v>71517</v>
      </c>
    </row>
    <row r="29" spans="1:5" ht="13.5" thickBot="1" x14ac:dyDescent="0.25">
      <c r="A29" s="226"/>
      <c r="B29" s="227" t="s">
        <v>693</v>
      </c>
      <c r="C29" s="228"/>
      <c r="D29" s="228">
        <v>1163</v>
      </c>
      <c r="E29" s="229">
        <f t="shared" si="0"/>
        <v>1163</v>
      </c>
    </row>
  </sheetData>
  <mergeCells count="12">
    <mergeCell ref="A27:B27"/>
    <mergeCell ref="A1:E1"/>
    <mergeCell ref="A2:E2"/>
    <mergeCell ref="A3:E3"/>
    <mergeCell ref="A5:B5"/>
    <mergeCell ref="A6:B6"/>
    <mergeCell ref="A9:B9"/>
    <mergeCell ref="A12:B12"/>
    <mergeCell ref="A15:B15"/>
    <mergeCell ref="A18:B18"/>
    <mergeCell ref="A21:B21"/>
    <mergeCell ref="A24:B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&amp;L13. melléklet a 24/2016.(XII.16.) 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9"/>
  <sheetViews>
    <sheetView view="pageBreakPreview" zoomScale="90" zoomScaleNormal="79" zoomScaleSheetLayoutView="90" workbookViewId="0">
      <selection activeCell="D36" sqref="D36"/>
    </sheetView>
  </sheetViews>
  <sheetFormatPr defaultRowHeight="15" x14ac:dyDescent="0.25"/>
  <cols>
    <col min="1" max="1" width="41.140625" style="484" customWidth="1"/>
    <col min="2" max="2" width="11.140625" style="484" customWidth="1"/>
    <col min="3" max="3" width="10.5703125" style="484" customWidth="1"/>
    <col min="4" max="4" width="10.85546875" style="484" customWidth="1"/>
    <col min="5" max="5" width="11.28515625" style="484" customWidth="1"/>
    <col min="6" max="6" width="10.42578125" style="484" customWidth="1"/>
    <col min="7" max="7" width="10.85546875" style="484" customWidth="1"/>
    <col min="8" max="8" width="10.42578125" style="484" customWidth="1"/>
    <col min="9" max="9" width="11.140625" style="484" customWidth="1"/>
    <col min="10" max="10" width="12.140625" style="484" customWidth="1"/>
    <col min="11" max="255" width="9.140625" style="484"/>
    <col min="256" max="256" width="41.140625" style="484" customWidth="1"/>
    <col min="257" max="257" width="10.7109375" style="484" customWidth="1"/>
    <col min="258" max="258" width="11.140625" style="484" customWidth="1"/>
    <col min="259" max="259" width="10.5703125" style="484" customWidth="1"/>
    <col min="260" max="260" width="10.85546875" style="484" customWidth="1"/>
    <col min="261" max="261" width="11.28515625" style="484" customWidth="1"/>
    <col min="262" max="262" width="10.42578125" style="484" customWidth="1"/>
    <col min="263" max="263" width="10.85546875" style="484" customWidth="1"/>
    <col min="264" max="264" width="10.42578125" style="484" customWidth="1"/>
    <col min="265" max="265" width="11.140625" style="484" customWidth="1"/>
    <col min="266" max="266" width="12.140625" style="484" customWidth="1"/>
    <col min="267" max="511" width="9.140625" style="484"/>
    <col min="512" max="512" width="41.140625" style="484" customWidth="1"/>
    <col min="513" max="513" width="10.7109375" style="484" customWidth="1"/>
    <col min="514" max="514" width="11.140625" style="484" customWidth="1"/>
    <col min="515" max="515" width="10.5703125" style="484" customWidth="1"/>
    <col min="516" max="516" width="10.85546875" style="484" customWidth="1"/>
    <col min="517" max="517" width="11.28515625" style="484" customWidth="1"/>
    <col min="518" max="518" width="10.42578125" style="484" customWidth="1"/>
    <col min="519" max="519" width="10.85546875" style="484" customWidth="1"/>
    <col min="520" max="520" width="10.42578125" style="484" customWidth="1"/>
    <col min="521" max="521" width="11.140625" style="484" customWidth="1"/>
    <col min="522" max="522" width="12.140625" style="484" customWidth="1"/>
    <col min="523" max="767" width="9.140625" style="484"/>
    <col min="768" max="768" width="41.140625" style="484" customWidth="1"/>
    <col min="769" max="769" width="10.7109375" style="484" customWidth="1"/>
    <col min="770" max="770" width="11.140625" style="484" customWidth="1"/>
    <col min="771" max="771" width="10.5703125" style="484" customWidth="1"/>
    <col min="772" max="772" width="10.85546875" style="484" customWidth="1"/>
    <col min="773" max="773" width="11.28515625" style="484" customWidth="1"/>
    <col min="774" max="774" width="10.42578125" style="484" customWidth="1"/>
    <col min="775" max="775" width="10.85546875" style="484" customWidth="1"/>
    <col min="776" max="776" width="10.42578125" style="484" customWidth="1"/>
    <col min="777" max="777" width="11.140625" style="484" customWidth="1"/>
    <col min="778" max="778" width="12.140625" style="484" customWidth="1"/>
    <col min="779" max="1023" width="9.140625" style="484"/>
    <col min="1024" max="1024" width="41.140625" style="484" customWidth="1"/>
    <col min="1025" max="1025" width="10.7109375" style="484" customWidth="1"/>
    <col min="1026" max="1026" width="11.140625" style="484" customWidth="1"/>
    <col min="1027" max="1027" width="10.5703125" style="484" customWidth="1"/>
    <col min="1028" max="1028" width="10.85546875" style="484" customWidth="1"/>
    <col min="1029" max="1029" width="11.28515625" style="484" customWidth="1"/>
    <col min="1030" max="1030" width="10.42578125" style="484" customWidth="1"/>
    <col min="1031" max="1031" width="10.85546875" style="484" customWidth="1"/>
    <col min="1032" max="1032" width="10.42578125" style="484" customWidth="1"/>
    <col min="1033" max="1033" width="11.140625" style="484" customWidth="1"/>
    <col min="1034" max="1034" width="12.140625" style="484" customWidth="1"/>
    <col min="1035" max="1279" width="9.140625" style="484"/>
    <col min="1280" max="1280" width="41.140625" style="484" customWidth="1"/>
    <col min="1281" max="1281" width="10.7109375" style="484" customWidth="1"/>
    <col min="1282" max="1282" width="11.140625" style="484" customWidth="1"/>
    <col min="1283" max="1283" width="10.5703125" style="484" customWidth="1"/>
    <col min="1284" max="1284" width="10.85546875" style="484" customWidth="1"/>
    <col min="1285" max="1285" width="11.28515625" style="484" customWidth="1"/>
    <col min="1286" max="1286" width="10.42578125" style="484" customWidth="1"/>
    <col min="1287" max="1287" width="10.85546875" style="484" customWidth="1"/>
    <col min="1288" max="1288" width="10.42578125" style="484" customWidth="1"/>
    <col min="1289" max="1289" width="11.140625" style="484" customWidth="1"/>
    <col min="1290" max="1290" width="12.140625" style="484" customWidth="1"/>
    <col min="1291" max="1535" width="9.140625" style="484"/>
    <col min="1536" max="1536" width="41.140625" style="484" customWidth="1"/>
    <col min="1537" max="1537" width="10.7109375" style="484" customWidth="1"/>
    <col min="1538" max="1538" width="11.140625" style="484" customWidth="1"/>
    <col min="1539" max="1539" width="10.5703125" style="484" customWidth="1"/>
    <col min="1540" max="1540" width="10.85546875" style="484" customWidth="1"/>
    <col min="1541" max="1541" width="11.28515625" style="484" customWidth="1"/>
    <col min="1542" max="1542" width="10.42578125" style="484" customWidth="1"/>
    <col min="1543" max="1543" width="10.85546875" style="484" customWidth="1"/>
    <col min="1544" max="1544" width="10.42578125" style="484" customWidth="1"/>
    <col min="1545" max="1545" width="11.140625" style="484" customWidth="1"/>
    <col min="1546" max="1546" width="12.140625" style="484" customWidth="1"/>
    <col min="1547" max="1791" width="9.140625" style="484"/>
    <col min="1792" max="1792" width="41.140625" style="484" customWidth="1"/>
    <col min="1793" max="1793" width="10.7109375" style="484" customWidth="1"/>
    <col min="1794" max="1794" width="11.140625" style="484" customWidth="1"/>
    <col min="1795" max="1795" width="10.5703125" style="484" customWidth="1"/>
    <col min="1796" max="1796" width="10.85546875" style="484" customWidth="1"/>
    <col min="1797" max="1797" width="11.28515625" style="484" customWidth="1"/>
    <col min="1798" max="1798" width="10.42578125" style="484" customWidth="1"/>
    <col min="1799" max="1799" width="10.85546875" style="484" customWidth="1"/>
    <col min="1800" max="1800" width="10.42578125" style="484" customWidth="1"/>
    <col min="1801" max="1801" width="11.140625" style="484" customWidth="1"/>
    <col min="1802" max="1802" width="12.140625" style="484" customWidth="1"/>
    <col min="1803" max="2047" width="9.140625" style="484"/>
    <col min="2048" max="2048" width="41.140625" style="484" customWidth="1"/>
    <col min="2049" max="2049" width="10.7109375" style="484" customWidth="1"/>
    <col min="2050" max="2050" width="11.140625" style="484" customWidth="1"/>
    <col min="2051" max="2051" width="10.5703125" style="484" customWidth="1"/>
    <col min="2052" max="2052" width="10.85546875" style="484" customWidth="1"/>
    <col min="2053" max="2053" width="11.28515625" style="484" customWidth="1"/>
    <col min="2054" max="2054" width="10.42578125" style="484" customWidth="1"/>
    <col min="2055" max="2055" width="10.85546875" style="484" customWidth="1"/>
    <col min="2056" max="2056" width="10.42578125" style="484" customWidth="1"/>
    <col min="2057" max="2057" width="11.140625" style="484" customWidth="1"/>
    <col min="2058" max="2058" width="12.140625" style="484" customWidth="1"/>
    <col min="2059" max="2303" width="9.140625" style="484"/>
    <col min="2304" max="2304" width="41.140625" style="484" customWidth="1"/>
    <col min="2305" max="2305" width="10.7109375" style="484" customWidth="1"/>
    <col min="2306" max="2306" width="11.140625" style="484" customWidth="1"/>
    <col min="2307" max="2307" width="10.5703125" style="484" customWidth="1"/>
    <col min="2308" max="2308" width="10.85546875" style="484" customWidth="1"/>
    <col min="2309" max="2309" width="11.28515625" style="484" customWidth="1"/>
    <col min="2310" max="2310" width="10.42578125" style="484" customWidth="1"/>
    <col min="2311" max="2311" width="10.85546875" style="484" customWidth="1"/>
    <col min="2312" max="2312" width="10.42578125" style="484" customWidth="1"/>
    <col min="2313" max="2313" width="11.140625" style="484" customWidth="1"/>
    <col min="2314" max="2314" width="12.140625" style="484" customWidth="1"/>
    <col min="2315" max="2559" width="9.140625" style="484"/>
    <col min="2560" max="2560" width="41.140625" style="484" customWidth="1"/>
    <col min="2561" max="2561" width="10.7109375" style="484" customWidth="1"/>
    <col min="2562" max="2562" width="11.140625" style="484" customWidth="1"/>
    <col min="2563" max="2563" width="10.5703125" style="484" customWidth="1"/>
    <col min="2564" max="2564" width="10.85546875" style="484" customWidth="1"/>
    <col min="2565" max="2565" width="11.28515625" style="484" customWidth="1"/>
    <col min="2566" max="2566" width="10.42578125" style="484" customWidth="1"/>
    <col min="2567" max="2567" width="10.85546875" style="484" customWidth="1"/>
    <col min="2568" max="2568" width="10.42578125" style="484" customWidth="1"/>
    <col min="2569" max="2569" width="11.140625" style="484" customWidth="1"/>
    <col min="2570" max="2570" width="12.140625" style="484" customWidth="1"/>
    <col min="2571" max="2815" width="9.140625" style="484"/>
    <col min="2816" max="2816" width="41.140625" style="484" customWidth="1"/>
    <col min="2817" max="2817" width="10.7109375" style="484" customWidth="1"/>
    <col min="2818" max="2818" width="11.140625" style="484" customWidth="1"/>
    <col min="2819" max="2819" width="10.5703125" style="484" customWidth="1"/>
    <col min="2820" max="2820" width="10.85546875" style="484" customWidth="1"/>
    <col min="2821" max="2821" width="11.28515625" style="484" customWidth="1"/>
    <col min="2822" max="2822" width="10.42578125" style="484" customWidth="1"/>
    <col min="2823" max="2823" width="10.85546875" style="484" customWidth="1"/>
    <col min="2824" max="2824" width="10.42578125" style="484" customWidth="1"/>
    <col min="2825" max="2825" width="11.140625" style="484" customWidth="1"/>
    <col min="2826" max="2826" width="12.140625" style="484" customWidth="1"/>
    <col min="2827" max="3071" width="9.140625" style="484"/>
    <col min="3072" max="3072" width="41.140625" style="484" customWidth="1"/>
    <col min="3073" max="3073" width="10.7109375" style="484" customWidth="1"/>
    <col min="3074" max="3074" width="11.140625" style="484" customWidth="1"/>
    <col min="3075" max="3075" width="10.5703125" style="484" customWidth="1"/>
    <col min="3076" max="3076" width="10.85546875" style="484" customWidth="1"/>
    <col min="3077" max="3077" width="11.28515625" style="484" customWidth="1"/>
    <col min="3078" max="3078" width="10.42578125" style="484" customWidth="1"/>
    <col min="3079" max="3079" width="10.85546875" style="484" customWidth="1"/>
    <col min="3080" max="3080" width="10.42578125" style="484" customWidth="1"/>
    <col min="3081" max="3081" width="11.140625" style="484" customWidth="1"/>
    <col min="3082" max="3082" width="12.140625" style="484" customWidth="1"/>
    <col min="3083" max="3327" width="9.140625" style="484"/>
    <col min="3328" max="3328" width="41.140625" style="484" customWidth="1"/>
    <col min="3329" max="3329" width="10.7109375" style="484" customWidth="1"/>
    <col min="3330" max="3330" width="11.140625" style="484" customWidth="1"/>
    <col min="3331" max="3331" width="10.5703125" style="484" customWidth="1"/>
    <col min="3332" max="3332" width="10.85546875" style="484" customWidth="1"/>
    <col min="3333" max="3333" width="11.28515625" style="484" customWidth="1"/>
    <col min="3334" max="3334" width="10.42578125" style="484" customWidth="1"/>
    <col min="3335" max="3335" width="10.85546875" style="484" customWidth="1"/>
    <col min="3336" max="3336" width="10.42578125" style="484" customWidth="1"/>
    <col min="3337" max="3337" width="11.140625" style="484" customWidth="1"/>
    <col min="3338" max="3338" width="12.140625" style="484" customWidth="1"/>
    <col min="3339" max="3583" width="9.140625" style="484"/>
    <col min="3584" max="3584" width="41.140625" style="484" customWidth="1"/>
    <col min="3585" max="3585" width="10.7109375" style="484" customWidth="1"/>
    <col min="3586" max="3586" width="11.140625" style="484" customWidth="1"/>
    <col min="3587" max="3587" width="10.5703125" style="484" customWidth="1"/>
    <col min="3588" max="3588" width="10.85546875" style="484" customWidth="1"/>
    <col min="3589" max="3589" width="11.28515625" style="484" customWidth="1"/>
    <col min="3590" max="3590" width="10.42578125" style="484" customWidth="1"/>
    <col min="3591" max="3591" width="10.85546875" style="484" customWidth="1"/>
    <col min="3592" max="3592" width="10.42578125" style="484" customWidth="1"/>
    <col min="3593" max="3593" width="11.140625" style="484" customWidth="1"/>
    <col min="3594" max="3594" width="12.140625" style="484" customWidth="1"/>
    <col min="3595" max="3839" width="9.140625" style="484"/>
    <col min="3840" max="3840" width="41.140625" style="484" customWidth="1"/>
    <col min="3841" max="3841" width="10.7109375" style="484" customWidth="1"/>
    <col min="3842" max="3842" width="11.140625" style="484" customWidth="1"/>
    <col min="3843" max="3843" width="10.5703125" style="484" customWidth="1"/>
    <col min="3844" max="3844" width="10.85546875" style="484" customWidth="1"/>
    <col min="3845" max="3845" width="11.28515625" style="484" customWidth="1"/>
    <col min="3846" max="3846" width="10.42578125" style="484" customWidth="1"/>
    <col min="3847" max="3847" width="10.85546875" style="484" customWidth="1"/>
    <col min="3848" max="3848" width="10.42578125" style="484" customWidth="1"/>
    <col min="3849" max="3849" width="11.140625" style="484" customWidth="1"/>
    <col min="3850" max="3850" width="12.140625" style="484" customWidth="1"/>
    <col min="3851" max="4095" width="9.140625" style="484"/>
    <col min="4096" max="4096" width="41.140625" style="484" customWidth="1"/>
    <col min="4097" max="4097" width="10.7109375" style="484" customWidth="1"/>
    <col min="4098" max="4098" width="11.140625" style="484" customWidth="1"/>
    <col min="4099" max="4099" width="10.5703125" style="484" customWidth="1"/>
    <col min="4100" max="4100" width="10.85546875" style="484" customWidth="1"/>
    <col min="4101" max="4101" width="11.28515625" style="484" customWidth="1"/>
    <col min="4102" max="4102" width="10.42578125" style="484" customWidth="1"/>
    <col min="4103" max="4103" width="10.85546875" style="484" customWidth="1"/>
    <col min="4104" max="4104" width="10.42578125" style="484" customWidth="1"/>
    <col min="4105" max="4105" width="11.140625" style="484" customWidth="1"/>
    <col min="4106" max="4106" width="12.140625" style="484" customWidth="1"/>
    <col min="4107" max="4351" width="9.140625" style="484"/>
    <col min="4352" max="4352" width="41.140625" style="484" customWidth="1"/>
    <col min="4353" max="4353" width="10.7109375" style="484" customWidth="1"/>
    <col min="4354" max="4354" width="11.140625" style="484" customWidth="1"/>
    <col min="4355" max="4355" width="10.5703125" style="484" customWidth="1"/>
    <col min="4356" max="4356" width="10.85546875" style="484" customWidth="1"/>
    <col min="4357" max="4357" width="11.28515625" style="484" customWidth="1"/>
    <col min="4358" max="4358" width="10.42578125" style="484" customWidth="1"/>
    <col min="4359" max="4359" width="10.85546875" style="484" customWidth="1"/>
    <col min="4360" max="4360" width="10.42578125" style="484" customWidth="1"/>
    <col min="4361" max="4361" width="11.140625" style="484" customWidth="1"/>
    <col min="4362" max="4362" width="12.140625" style="484" customWidth="1"/>
    <col min="4363" max="4607" width="9.140625" style="484"/>
    <col min="4608" max="4608" width="41.140625" style="484" customWidth="1"/>
    <col min="4609" max="4609" width="10.7109375" style="484" customWidth="1"/>
    <col min="4610" max="4610" width="11.140625" style="484" customWidth="1"/>
    <col min="4611" max="4611" width="10.5703125" style="484" customWidth="1"/>
    <col min="4612" max="4612" width="10.85546875" style="484" customWidth="1"/>
    <col min="4613" max="4613" width="11.28515625" style="484" customWidth="1"/>
    <col min="4614" max="4614" width="10.42578125" style="484" customWidth="1"/>
    <col min="4615" max="4615" width="10.85546875" style="484" customWidth="1"/>
    <col min="4616" max="4616" width="10.42578125" style="484" customWidth="1"/>
    <col min="4617" max="4617" width="11.140625" style="484" customWidth="1"/>
    <col min="4618" max="4618" width="12.140625" style="484" customWidth="1"/>
    <col min="4619" max="4863" width="9.140625" style="484"/>
    <col min="4864" max="4864" width="41.140625" style="484" customWidth="1"/>
    <col min="4865" max="4865" width="10.7109375" style="484" customWidth="1"/>
    <col min="4866" max="4866" width="11.140625" style="484" customWidth="1"/>
    <col min="4867" max="4867" width="10.5703125" style="484" customWidth="1"/>
    <col min="4868" max="4868" width="10.85546875" style="484" customWidth="1"/>
    <col min="4869" max="4869" width="11.28515625" style="484" customWidth="1"/>
    <col min="4870" max="4870" width="10.42578125" style="484" customWidth="1"/>
    <col min="4871" max="4871" width="10.85546875" style="484" customWidth="1"/>
    <col min="4872" max="4872" width="10.42578125" style="484" customWidth="1"/>
    <col min="4873" max="4873" width="11.140625" style="484" customWidth="1"/>
    <col min="4874" max="4874" width="12.140625" style="484" customWidth="1"/>
    <col min="4875" max="5119" width="9.140625" style="484"/>
    <col min="5120" max="5120" width="41.140625" style="484" customWidth="1"/>
    <col min="5121" max="5121" width="10.7109375" style="484" customWidth="1"/>
    <col min="5122" max="5122" width="11.140625" style="484" customWidth="1"/>
    <col min="5123" max="5123" width="10.5703125" style="484" customWidth="1"/>
    <col min="5124" max="5124" width="10.85546875" style="484" customWidth="1"/>
    <col min="5125" max="5125" width="11.28515625" style="484" customWidth="1"/>
    <col min="5126" max="5126" width="10.42578125" style="484" customWidth="1"/>
    <col min="5127" max="5127" width="10.85546875" style="484" customWidth="1"/>
    <col min="5128" max="5128" width="10.42578125" style="484" customWidth="1"/>
    <col min="5129" max="5129" width="11.140625" style="484" customWidth="1"/>
    <col min="5130" max="5130" width="12.140625" style="484" customWidth="1"/>
    <col min="5131" max="5375" width="9.140625" style="484"/>
    <col min="5376" max="5376" width="41.140625" style="484" customWidth="1"/>
    <col min="5377" max="5377" width="10.7109375" style="484" customWidth="1"/>
    <col min="5378" max="5378" width="11.140625" style="484" customWidth="1"/>
    <col min="5379" max="5379" width="10.5703125" style="484" customWidth="1"/>
    <col min="5380" max="5380" width="10.85546875" style="484" customWidth="1"/>
    <col min="5381" max="5381" width="11.28515625" style="484" customWidth="1"/>
    <col min="5382" max="5382" width="10.42578125" style="484" customWidth="1"/>
    <col min="5383" max="5383" width="10.85546875" style="484" customWidth="1"/>
    <col min="5384" max="5384" width="10.42578125" style="484" customWidth="1"/>
    <col min="5385" max="5385" width="11.140625" style="484" customWidth="1"/>
    <col min="5386" max="5386" width="12.140625" style="484" customWidth="1"/>
    <col min="5387" max="5631" width="9.140625" style="484"/>
    <col min="5632" max="5632" width="41.140625" style="484" customWidth="1"/>
    <col min="5633" max="5633" width="10.7109375" style="484" customWidth="1"/>
    <col min="5634" max="5634" width="11.140625" style="484" customWidth="1"/>
    <col min="5635" max="5635" width="10.5703125" style="484" customWidth="1"/>
    <col min="5636" max="5636" width="10.85546875" style="484" customWidth="1"/>
    <col min="5637" max="5637" width="11.28515625" style="484" customWidth="1"/>
    <col min="5638" max="5638" width="10.42578125" style="484" customWidth="1"/>
    <col min="5639" max="5639" width="10.85546875" style="484" customWidth="1"/>
    <col min="5640" max="5640" width="10.42578125" style="484" customWidth="1"/>
    <col min="5641" max="5641" width="11.140625" style="484" customWidth="1"/>
    <col min="5642" max="5642" width="12.140625" style="484" customWidth="1"/>
    <col min="5643" max="5887" width="9.140625" style="484"/>
    <col min="5888" max="5888" width="41.140625" style="484" customWidth="1"/>
    <col min="5889" max="5889" width="10.7109375" style="484" customWidth="1"/>
    <col min="5890" max="5890" width="11.140625" style="484" customWidth="1"/>
    <col min="5891" max="5891" width="10.5703125" style="484" customWidth="1"/>
    <col min="5892" max="5892" width="10.85546875" style="484" customWidth="1"/>
    <col min="5893" max="5893" width="11.28515625" style="484" customWidth="1"/>
    <col min="5894" max="5894" width="10.42578125" style="484" customWidth="1"/>
    <col min="5895" max="5895" width="10.85546875" style="484" customWidth="1"/>
    <col min="5896" max="5896" width="10.42578125" style="484" customWidth="1"/>
    <col min="5897" max="5897" width="11.140625" style="484" customWidth="1"/>
    <col min="5898" max="5898" width="12.140625" style="484" customWidth="1"/>
    <col min="5899" max="6143" width="9.140625" style="484"/>
    <col min="6144" max="6144" width="41.140625" style="484" customWidth="1"/>
    <col min="6145" max="6145" width="10.7109375" style="484" customWidth="1"/>
    <col min="6146" max="6146" width="11.140625" style="484" customWidth="1"/>
    <col min="6147" max="6147" width="10.5703125" style="484" customWidth="1"/>
    <col min="6148" max="6148" width="10.85546875" style="484" customWidth="1"/>
    <col min="6149" max="6149" width="11.28515625" style="484" customWidth="1"/>
    <col min="6150" max="6150" width="10.42578125" style="484" customWidth="1"/>
    <col min="6151" max="6151" width="10.85546875" style="484" customWidth="1"/>
    <col min="6152" max="6152" width="10.42578125" style="484" customWidth="1"/>
    <col min="6153" max="6153" width="11.140625" style="484" customWidth="1"/>
    <col min="6154" max="6154" width="12.140625" style="484" customWidth="1"/>
    <col min="6155" max="6399" width="9.140625" style="484"/>
    <col min="6400" max="6400" width="41.140625" style="484" customWidth="1"/>
    <col min="6401" max="6401" width="10.7109375" style="484" customWidth="1"/>
    <col min="6402" max="6402" width="11.140625" style="484" customWidth="1"/>
    <col min="6403" max="6403" width="10.5703125" style="484" customWidth="1"/>
    <col min="6404" max="6404" width="10.85546875" style="484" customWidth="1"/>
    <col min="6405" max="6405" width="11.28515625" style="484" customWidth="1"/>
    <col min="6406" max="6406" width="10.42578125" style="484" customWidth="1"/>
    <col min="6407" max="6407" width="10.85546875" style="484" customWidth="1"/>
    <col min="6408" max="6408" width="10.42578125" style="484" customWidth="1"/>
    <col min="6409" max="6409" width="11.140625" style="484" customWidth="1"/>
    <col min="6410" max="6410" width="12.140625" style="484" customWidth="1"/>
    <col min="6411" max="6655" width="9.140625" style="484"/>
    <col min="6656" max="6656" width="41.140625" style="484" customWidth="1"/>
    <col min="6657" max="6657" width="10.7109375" style="484" customWidth="1"/>
    <col min="6658" max="6658" width="11.140625" style="484" customWidth="1"/>
    <col min="6659" max="6659" width="10.5703125" style="484" customWidth="1"/>
    <col min="6660" max="6660" width="10.85546875" style="484" customWidth="1"/>
    <col min="6661" max="6661" width="11.28515625" style="484" customWidth="1"/>
    <col min="6662" max="6662" width="10.42578125" style="484" customWidth="1"/>
    <col min="6663" max="6663" width="10.85546875" style="484" customWidth="1"/>
    <col min="6664" max="6664" width="10.42578125" style="484" customWidth="1"/>
    <col min="6665" max="6665" width="11.140625" style="484" customWidth="1"/>
    <col min="6666" max="6666" width="12.140625" style="484" customWidth="1"/>
    <col min="6667" max="6911" width="9.140625" style="484"/>
    <col min="6912" max="6912" width="41.140625" style="484" customWidth="1"/>
    <col min="6913" max="6913" width="10.7109375" style="484" customWidth="1"/>
    <col min="6914" max="6914" width="11.140625" style="484" customWidth="1"/>
    <col min="6915" max="6915" width="10.5703125" style="484" customWidth="1"/>
    <col min="6916" max="6916" width="10.85546875" style="484" customWidth="1"/>
    <col min="6917" max="6917" width="11.28515625" style="484" customWidth="1"/>
    <col min="6918" max="6918" width="10.42578125" style="484" customWidth="1"/>
    <col min="6919" max="6919" width="10.85546875" style="484" customWidth="1"/>
    <col min="6920" max="6920" width="10.42578125" style="484" customWidth="1"/>
    <col min="6921" max="6921" width="11.140625" style="484" customWidth="1"/>
    <col min="6922" max="6922" width="12.140625" style="484" customWidth="1"/>
    <col min="6923" max="7167" width="9.140625" style="484"/>
    <col min="7168" max="7168" width="41.140625" style="484" customWidth="1"/>
    <col min="7169" max="7169" width="10.7109375" style="484" customWidth="1"/>
    <col min="7170" max="7170" width="11.140625" style="484" customWidth="1"/>
    <col min="7171" max="7171" width="10.5703125" style="484" customWidth="1"/>
    <col min="7172" max="7172" width="10.85546875" style="484" customWidth="1"/>
    <col min="7173" max="7173" width="11.28515625" style="484" customWidth="1"/>
    <col min="7174" max="7174" width="10.42578125" style="484" customWidth="1"/>
    <col min="7175" max="7175" width="10.85546875" style="484" customWidth="1"/>
    <col min="7176" max="7176" width="10.42578125" style="484" customWidth="1"/>
    <col min="7177" max="7177" width="11.140625" style="484" customWidth="1"/>
    <col min="7178" max="7178" width="12.140625" style="484" customWidth="1"/>
    <col min="7179" max="7423" width="9.140625" style="484"/>
    <col min="7424" max="7424" width="41.140625" style="484" customWidth="1"/>
    <col min="7425" max="7425" width="10.7109375" style="484" customWidth="1"/>
    <col min="7426" max="7426" width="11.140625" style="484" customWidth="1"/>
    <col min="7427" max="7427" width="10.5703125" style="484" customWidth="1"/>
    <col min="7428" max="7428" width="10.85546875" style="484" customWidth="1"/>
    <col min="7429" max="7429" width="11.28515625" style="484" customWidth="1"/>
    <col min="7430" max="7430" width="10.42578125" style="484" customWidth="1"/>
    <col min="7431" max="7431" width="10.85546875" style="484" customWidth="1"/>
    <col min="7432" max="7432" width="10.42578125" style="484" customWidth="1"/>
    <col min="7433" max="7433" width="11.140625" style="484" customWidth="1"/>
    <col min="7434" max="7434" width="12.140625" style="484" customWidth="1"/>
    <col min="7435" max="7679" width="9.140625" style="484"/>
    <col min="7680" max="7680" width="41.140625" style="484" customWidth="1"/>
    <col min="7681" max="7681" width="10.7109375" style="484" customWidth="1"/>
    <col min="7682" max="7682" width="11.140625" style="484" customWidth="1"/>
    <col min="7683" max="7683" width="10.5703125" style="484" customWidth="1"/>
    <col min="7684" max="7684" width="10.85546875" style="484" customWidth="1"/>
    <col min="7685" max="7685" width="11.28515625" style="484" customWidth="1"/>
    <col min="7686" max="7686" width="10.42578125" style="484" customWidth="1"/>
    <col min="7687" max="7687" width="10.85546875" style="484" customWidth="1"/>
    <col min="7688" max="7688" width="10.42578125" style="484" customWidth="1"/>
    <col min="7689" max="7689" width="11.140625" style="484" customWidth="1"/>
    <col min="7690" max="7690" width="12.140625" style="484" customWidth="1"/>
    <col min="7691" max="7935" width="9.140625" style="484"/>
    <col min="7936" max="7936" width="41.140625" style="484" customWidth="1"/>
    <col min="7937" max="7937" width="10.7109375" style="484" customWidth="1"/>
    <col min="7938" max="7938" width="11.140625" style="484" customWidth="1"/>
    <col min="7939" max="7939" width="10.5703125" style="484" customWidth="1"/>
    <col min="7940" max="7940" width="10.85546875" style="484" customWidth="1"/>
    <col min="7941" max="7941" width="11.28515625" style="484" customWidth="1"/>
    <col min="7942" max="7942" width="10.42578125" style="484" customWidth="1"/>
    <col min="7943" max="7943" width="10.85546875" style="484" customWidth="1"/>
    <col min="7944" max="7944" width="10.42578125" style="484" customWidth="1"/>
    <col min="7945" max="7945" width="11.140625" style="484" customWidth="1"/>
    <col min="7946" max="7946" width="12.140625" style="484" customWidth="1"/>
    <col min="7947" max="8191" width="9.140625" style="484"/>
    <col min="8192" max="8192" width="41.140625" style="484" customWidth="1"/>
    <col min="8193" max="8193" width="10.7109375" style="484" customWidth="1"/>
    <col min="8194" max="8194" width="11.140625" style="484" customWidth="1"/>
    <col min="8195" max="8195" width="10.5703125" style="484" customWidth="1"/>
    <col min="8196" max="8196" width="10.85546875" style="484" customWidth="1"/>
    <col min="8197" max="8197" width="11.28515625" style="484" customWidth="1"/>
    <col min="8198" max="8198" width="10.42578125" style="484" customWidth="1"/>
    <col min="8199" max="8199" width="10.85546875" style="484" customWidth="1"/>
    <col min="8200" max="8200" width="10.42578125" style="484" customWidth="1"/>
    <col min="8201" max="8201" width="11.140625" style="484" customWidth="1"/>
    <col min="8202" max="8202" width="12.140625" style="484" customWidth="1"/>
    <col min="8203" max="8447" width="9.140625" style="484"/>
    <col min="8448" max="8448" width="41.140625" style="484" customWidth="1"/>
    <col min="8449" max="8449" width="10.7109375" style="484" customWidth="1"/>
    <col min="8450" max="8450" width="11.140625" style="484" customWidth="1"/>
    <col min="8451" max="8451" width="10.5703125" style="484" customWidth="1"/>
    <col min="8452" max="8452" width="10.85546875" style="484" customWidth="1"/>
    <col min="8453" max="8453" width="11.28515625" style="484" customWidth="1"/>
    <col min="8454" max="8454" width="10.42578125" style="484" customWidth="1"/>
    <col min="8455" max="8455" width="10.85546875" style="484" customWidth="1"/>
    <col min="8456" max="8456" width="10.42578125" style="484" customWidth="1"/>
    <col min="8457" max="8457" width="11.140625" style="484" customWidth="1"/>
    <col min="8458" max="8458" width="12.140625" style="484" customWidth="1"/>
    <col min="8459" max="8703" width="9.140625" style="484"/>
    <col min="8704" max="8704" width="41.140625" style="484" customWidth="1"/>
    <col min="8705" max="8705" width="10.7109375" style="484" customWidth="1"/>
    <col min="8706" max="8706" width="11.140625" style="484" customWidth="1"/>
    <col min="8707" max="8707" width="10.5703125" style="484" customWidth="1"/>
    <col min="8708" max="8708" width="10.85546875" style="484" customWidth="1"/>
    <col min="8709" max="8709" width="11.28515625" style="484" customWidth="1"/>
    <col min="8710" max="8710" width="10.42578125" style="484" customWidth="1"/>
    <col min="8711" max="8711" width="10.85546875" style="484" customWidth="1"/>
    <col min="8712" max="8712" width="10.42578125" style="484" customWidth="1"/>
    <col min="8713" max="8713" width="11.140625" style="484" customWidth="1"/>
    <col min="8714" max="8714" width="12.140625" style="484" customWidth="1"/>
    <col min="8715" max="8959" width="9.140625" style="484"/>
    <col min="8960" max="8960" width="41.140625" style="484" customWidth="1"/>
    <col min="8961" max="8961" width="10.7109375" style="484" customWidth="1"/>
    <col min="8962" max="8962" width="11.140625" style="484" customWidth="1"/>
    <col min="8963" max="8963" width="10.5703125" style="484" customWidth="1"/>
    <col min="8964" max="8964" width="10.85546875" style="484" customWidth="1"/>
    <col min="8965" max="8965" width="11.28515625" style="484" customWidth="1"/>
    <col min="8966" max="8966" width="10.42578125" style="484" customWidth="1"/>
    <col min="8967" max="8967" width="10.85546875" style="484" customWidth="1"/>
    <col min="8968" max="8968" width="10.42578125" style="484" customWidth="1"/>
    <col min="8969" max="8969" width="11.140625" style="484" customWidth="1"/>
    <col min="8970" max="8970" width="12.140625" style="484" customWidth="1"/>
    <col min="8971" max="9215" width="9.140625" style="484"/>
    <col min="9216" max="9216" width="41.140625" style="484" customWidth="1"/>
    <col min="9217" max="9217" width="10.7109375" style="484" customWidth="1"/>
    <col min="9218" max="9218" width="11.140625" style="484" customWidth="1"/>
    <col min="9219" max="9219" width="10.5703125" style="484" customWidth="1"/>
    <col min="9220" max="9220" width="10.85546875" style="484" customWidth="1"/>
    <col min="9221" max="9221" width="11.28515625" style="484" customWidth="1"/>
    <col min="9222" max="9222" width="10.42578125" style="484" customWidth="1"/>
    <col min="9223" max="9223" width="10.85546875" style="484" customWidth="1"/>
    <col min="9224" max="9224" width="10.42578125" style="484" customWidth="1"/>
    <col min="9225" max="9225" width="11.140625" style="484" customWidth="1"/>
    <col min="9226" max="9226" width="12.140625" style="484" customWidth="1"/>
    <col min="9227" max="9471" width="9.140625" style="484"/>
    <col min="9472" max="9472" width="41.140625" style="484" customWidth="1"/>
    <col min="9473" max="9473" width="10.7109375" style="484" customWidth="1"/>
    <col min="9474" max="9474" width="11.140625" style="484" customWidth="1"/>
    <col min="9475" max="9475" width="10.5703125" style="484" customWidth="1"/>
    <col min="9476" max="9476" width="10.85546875" style="484" customWidth="1"/>
    <col min="9477" max="9477" width="11.28515625" style="484" customWidth="1"/>
    <col min="9478" max="9478" width="10.42578125" style="484" customWidth="1"/>
    <col min="9479" max="9479" width="10.85546875" style="484" customWidth="1"/>
    <col min="9480" max="9480" width="10.42578125" style="484" customWidth="1"/>
    <col min="9481" max="9481" width="11.140625" style="484" customWidth="1"/>
    <col min="9482" max="9482" width="12.140625" style="484" customWidth="1"/>
    <col min="9483" max="9727" width="9.140625" style="484"/>
    <col min="9728" max="9728" width="41.140625" style="484" customWidth="1"/>
    <col min="9729" max="9729" width="10.7109375" style="484" customWidth="1"/>
    <col min="9730" max="9730" width="11.140625" style="484" customWidth="1"/>
    <col min="9731" max="9731" width="10.5703125" style="484" customWidth="1"/>
    <col min="9732" max="9732" width="10.85546875" style="484" customWidth="1"/>
    <col min="9733" max="9733" width="11.28515625" style="484" customWidth="1"/>
    <col min="9734" max="9734" width="10.42578125" style="484" customWidth="1"/>
    <col min="9735" max="9735" width="10.85546875" style="484" customWidth="1"/>
    <col min="9736" max="9736" width="10.42578125" style="484" customWidth="1"/>
    <col min="9737" max="9737" width="11.140625" style="484" customWidth="1"/>
    <col min="9738" max="9738" width="12.140625" style="484" customWidth="1"/>
    <col min="9739" max="9983" width="9.140625" style="484"/>
    <col min="9984" max="9984" width="41.140625" style="484" customWidth="1"/>
    <col min="9985" max="9985" width="10.7109375" style="484" customWidth="1"/>
    <col min="9986" max="9986" width="11.140625" style="484" customWidth="1"/>
    <col min="9987" max="9987" width="10.5703125" style="484" customWidth="1"/>
    <col min="9988" max="9988" width="10.85546875" style="484" customWidth="1"/>
    <col min="9989" max="9989" width="11.28515625" style="484" customWidth="1"/>
    <col min="9990" max="9990" width="10.42578125" style="484" customWidth="1"/>
    <col min="9991" max="9991" width="10.85546875" style="484" customWidth="1"/>
    <col min="9992" max="9992" width="10.42578125" style="484" customWidth="1"/>
    <col min="9993" max="9993" width="11.140625" style="484" customWidth="1"/>
    <col min="9994" max="9994" width="12.140625" style="484" customWidth="1"/>
    <col min="9995" max="10239" width="9.140625" style="484"/>
    <col min="10240" max="10240" width="41.140625" style="484" customWidth="1"/>
    <col min="10241" max="10241" width="10.7109375" style="484" customWidth="1"/>
    <col min="10242" max="10242" width="11.140625" style="484" customWidth="1"/>
    <col min="10243" max="10243" width="10.5703125" style="484" customWidth="1"/>
    <col min="10244" max="10244" width="10.85546875" style="484" customWidth="1"/>
    <col min="10245" max="10245" width="11.28515625" style="484" customWidth="1"/>
    <col min="10246" max="10246" width="10.42578125" style="484" customWidth="1"/>
    <col min="10247" max="10247" width="10.85546875" style="484" customWidth="1"/>
    <col min="10248" max="10248" width="10.42578125" style="484" customWidth="1"/>
    <col min="10249" max="10249" width="11.140625" style="484" customWidth="1"/>
    <col min="10250" max="10250" width="12.140625" style="484" customWidth="1"/>
    <col min="10251" max="10495" width="9.140625" style="484"/>
    <col min="10496" max="10496" width="41.140625" style="484" customWidth="1"/>
    <col min="10497" max="10497" width="10.7109375" style="484" customWidth="1"/>
    <col min="10498" max="10498" width="11.140625" style="484" customWidth="1"/>
    <col min="10499" max="10499" width="10.5703125" style="484" customWidth="1"/>
    <col min="10500" max="10500" width="10.85546875" style="484" customWidth="1"/>
    <col min="10501" max="10501" width="11.28515625" style="484" customWidth="1"/>
    <col min="10502" max="10502" width="10.42578125" style="484" customWidth="1"/>
    <col min="10503" max="10503" width="10.85546875" style="484" customWidth="1"/>
    <col min="10504" max="10504" width="10.42578125" style="484" customWidth="1"/>
    <col min="10505" max="10505" width="11.140625" style="484" customWidth="1"/>
    <col min="10506" max="10506" width="12.140625" style="484" customWidth="1"/>
    <col min="10507" max="10751" width="9.140625" style="484"/>
    <col min="10752" max="10752" width="41.140625" style="484" customWidth="1"/>
    <col min="10753" max="10753" width="10.7109375" style="484" customWidth="1"/>
    <col min="10754" max="10754" width="11.140625" style="484" customWidth="1"/>
    <col min="10755" max="10755" width="10.5703125" style="484" customWidth="1"/>
    <col min="10756" max="10756" width="10.85546875" style="484" customWidth="1"/>
    <col min="10757" max="10757" width="11.28515625" style="484" customWidth="1"/>
    <col min="10758" max="10758" width="10.42578125" style="484" customWidth="1"/>
    <col min="10759" max="10759" width="10.85546875" style="484" customWidth="1"/>
    <col min="10760" max="10760" width="10.42578125" style="484" customWidth="1"/>
    <col min="10761" max="10761" width="11.140625" style="484" customWidth="1"/>
    <col min="10762" max="10762" width="12.140625" style="484" customWidth="1"/>
    <col min="10763" max="11007" width="9.140625" style="484"/>
    <col min="11008" max="11008" width="41.140625" style="484" customWidth="1"/>
    <col min="11009" max="11009" width="10.7109375" style="484" customWidth="1"/>
    <col min="11010" max="11010" width="11.140625" style="484" customWidth="1"/>
    <col min="11011" max="11011" width="10.5703125" style="484" customWidth="1"/>
    <col min="11012" max="11012" width="10.85546875" style="484" customWidth="1"/>
    <col min="11013" max="11013" width="11.28515625" style="484" customWidth="1"/>
    <col min="11014" max="11014" width="10.42578125" style="484" customWidth="1"/>
    <col min="11015" max="11015" width="10.85546875" style="484" customWidth="1"/>
    <col min="11016" max="11016" width="10.42578125" style="484" customWidth="1"/>
    <col min="11017" max="11017" width="11.140625" style="484" customWidth="1"/>
    <col min="11018" max="11018" width="12.140625" style="484" customWidth="1"/>
    <col min="11019" max="11263" width="9.140625" style="484"/>
    <col min="11264" max="11264" width="41.140625" style="484" customWidth="1"/>
    <col min="11265" max="11265" width="10.7109375" style="484" customWidth="1"/>
    <col min="11266" max="11266" width="11.140625" style="484" customWidth="1"/>
    <col min="11267" max="11267" width="10.5703125" style="484" customWidth="1"/>
    <col min="11268" max="11268" width="10.85546875" style="484" customWidth="1"/>
    <col min="11269" max="11269" width="11.28515625" style="484" customWidth="1"/>
    <col min="11270" max="11270" width="10.42578125" style="484" customWidth="1"/>
    <col min="11271" max="11271" width="10.85546875" style="484" customWidth="1"/>
    <col min="11272" max="11272" width="10.42578125" style="484" customWidth="1"/>
    <col min="11273" max="11273" width="11.140625" style="484" customWidth="1"/>
    <col min="11274" max="11274" width="12.140625" style="484" customWidth="1"/>
    <col min="11275" max="11519" width="9.140625" style="484"/>
    <col min="11520" max="11520" width="41.140625" style="484" customWidth="1"/>
    <col min="11521" max="11521" width="10.7109375" style="484" customWidth="1"/>
    <col min="11522" max="11522" width="11.140625" style="484" customWidth="1"/>
    <col min="11523" max="11523" width="10.5703125" style="484" customWidth="1"/>
    <col min="11524" max="11524" width="10.85546875" style="484" customWidth="1"/>
    <col min="11525" max="11525" width="11.28515625" style="484" customWidth="1"/>
    <col min="11526" max="11526" width="10.42578125" style="484" customWidth="1"/>
    <col min="11527" max="11527" width="10.85546875" style="484" customWidth="1"/>
    <col min="11528" max="11528" width="10.42578125" style="484" customWidth="1"/>
    <col min="11529" max="11529" width="11.140625" style="484" customWidth="1"/>
    <col min="11530" max="11530" width="12.140625" style="484" customWidth="1"/>
    <col min="11531" max="11775" width="9.140625" style="484"/>
    <col min="11776" max="11776" width="41.140625" style="484" customWidth="1"/>
    <col min="11777" max="11777" width="10.7109375" style="484" customWidth="1"/>
    <col min="11778" max="11778" width="11.140625" style="484" customWidth="1"/>
    <col min="11779" max="11779" width="10.5703125" style="484" customWidth="1"/>
    <col min="11780" max="11780" width="10.85546875" style="484" customWidth="1"/>
    <col min="11781" max="11781" width="11.28515625" style="484" customWidth="1"/>
    <col min="11782" max="11782" width="10.42578125" style="484" customWidth="1"/>
    <col min="11783" max="11783" width="10.85546875" style="484" customWidth="1"/>
    <col min="11784" max="11784" width="10.42578125" style="484" customWidth="1"/>
    <col min="11785" max="11785" width="11.140625" style="484" customWidth="1"/>
    <col min="11786" max="11786" width="12.140625" style="484" customWidth="1"/>
    <col min="11787" max="12031" width="9.140625" style="484"/>
    <col min="12032" max="12032" width="41.140625" style="484" customWidth="1"/>
    <col min="12033" max="12033" width="10.7109375" style="484" customWidth="1"/>
    <col min="12034" max="12034" width="11.140625" style="484" customWidth="1"/>
    <col min="12035" max="12035" width="10.5703125" style="484" customWidth="1"/>
    <col min="12036" max="12036" width="10.85546875" style="484" customWidth="1"/>
    <col min="12037" max="12037" width="11.28515625" style="484" customWidth="1"/>
    <col min="12038" max="12038" width="10.42578125" style="484" customWidth="1"/>
    <col min="12039" max="12039" width="10.85546875" style="484" customWidth="1"/>
    <col min="12040" max="12040" width="10.42578125" style="484" customWidth="1"/>
    <col min="12041" max="12041" width="11.140625" style="484" customWidth="1"/>
    <col min="12042" max="12042" width="12.140625" style="484" customWidth="1"/>
    <col min="12043" max="12287" width="9.140625" style="484"/>
    <col min="12288" max="12288" width="41.140625" style="484" customWidth="1"/>
    <col min="12289" max="12289" width="10.7109375" style="484" customWidth="1"/>
    <col min="12290" max="12290" width="11.140625" style="484" customWidth="1"/>
    <col min="12291" max="12291" width="10.5703125" style="484" customWidth="1"/>
    <col min="12292" max="12292" width="10.85546875" style="484" customWidth="1"/>
    <col min="12293" max="12293" width="11.28515625" style="484" customWidth="1"/>
    <col min="12294" max="12294" width="10.42578125" style="484" customWidth="1"/>
    <col min="12295" max="12295" width="10.85546875" style="484" customWidth="1"/>
    <col min="12296" max="12296" width="10.42578125" style="484" customWidth="1"/>
    <col min="12297" max="12297" width="11.140625" style="484" customWidth="1"/>
    <col min="12298" max="12298" width="12.140625" style="484" customWidth="1"/>
    <col min="12299" max="12543" width="9.140625" style="484"/>
    <col min="12544" max="12544" width="41.140625" style="484" customWidth="1"/>
    <col min="12545" max="12545" width="10.7109375" style="484" customWidth="1"/>
    <col min="12546" max="12546" width="11.140625" style="484" customWidth="1"/>
    <col min="12547" max="12547" width="10.5703125" style="484" customWidth="1"/>
    <col min="12548" max="12548" width="10.85546875" style="484" customWidth="1"/>
    <col min="12549" max="12549" width="11.28515625" style="484" customWidth="1"/>
    <col min="12550" max="12550" width="10.42578125" style="484" customWidth="1"/>
    <col min="12551" max="12551" width="10.85546875" style="484" customWidth="1"/>
    <col min="12552" max="12552" width="10.42578125" style="484" customWidth="1"/>
    <col min="12553" max="12553" width="11.140625" style="484" customWidth="1"/>
    <col min="12554" max="12554" width="12.140625" style="484" customWidth="1"/>
    <col min="12555" max="12799" width="9.140625" style="484"/>
    <col min="12800" max="12800" width="41.140625" style="484" customWidth="1"/>
    <col min="12801" max="12801" width="10.7109375" style="484" customWidth="1"/>
    <col min="12802" max="12802" width="11.140625" style="484" customWidth="1"/>
    <col min="12803" max="12803" width="10.5703125" style="484" customWidth="1"/>
    <col min="12804" max="12804" width="10.85546875" style="484" customWidth="1"/>
    <col min="12805" max="12805" width="11.28515625" style="484" customWidth="1"/>
    <col min="12806" max="12806" width="10.42578125" style="484" customWidth="1"/>
    <col min="12807" max="12807" width="10.85546875" style="484" customWidth="1"/>
    <col min="12808" max="12808" width="10.42578125" style="484" customWidth="1"/>
    <col min="12809" max="12809" width="11.140625" style="484" customWidth="1"/>
    <col min="12810" max="12810" width="12.140625" style="484" customWidth="1"/>
    <col min="12811" max="13055" width="9.140625" style="484"/>
    <col min="13056" max="13056" width="41.140625" style="484" customWidth="1"/>
    <col min="13057" max="13057" width="10.7109375" style="484" customWidth="1"/>
    <col min="13058" max="13058" width="11.140625" style="484" customWidth="1"/>
    <col min="13059" max="13059" width="10.5703125" style="484" customWidth="1"/>
    <col min="13060" max="13060" width="10.85546875" style="484" customWidth="1"/>
    <col min="13061" max="13061" width="11.28515625" style="484" customWidth="1"/>
    <col min="13062" max="13062" width="10.42578125" style="484" customWidth="1"/>
    <col min="13063" max="13063" width="10.85546875" style="484" customWidth="1"/>
    <col min="13064" max="13064" width="10.42578125" style="484" customWidth="1"/>
    <col min="13065" max="13065" width="11.140625" style="484" customWidth="1"/>
    <col min="13066" max="13066" width="12.140625" style="484" customWidth="1"/>
    <col min="13067" max="13311" width="9.140625" style="484"/>
    <col min="13312" max="13312" width="41.140625" style="484" customWidth="1"/>
    <col min="13313" max="13313" width="10.7109375" style="484" customWidth="1"/>
    <col min="13314" max="13314" width="11.140625" style="484" customWidth="1"/>
    <col min="13315" max="13315" width="10.5703125" style="484" customWidth="1"/>
    <col min="13316" max="13316" width="10.85546875" style="484" customWidth="1"/>
    <col min="13317" max="13317" width="11.28515625" style="484" customWidth="1"/>
    <col min="13318" max="13318" width="10.42578125" style="484" customWidth="1"/>
    <col min="13319" max="13319" width="10.85546875" style="484" customWidth="1"/>
    <col min="13320" max="13320" width="10.42578125" style="484" customWidth="1"/>
    <col min="13321" max="13321" width="11.140625" style="484" customWidth="1"/>
    <col min="13322" max="13322" width="12.140625" style="484" customWidth="1"/>
    <col min="13323" max="13567" width="9.140625" style="484"/>
    <col min="13568" max="13568" width="41.140625" style="484" customWidth="1"/>
    <col min="13569" max="13569" width="10.7109375" style="484" customWidth="1"/>
    <col min="13570" max="13570" width="11.140625" style="484" customWidth="1"/>
    <col min="13571" max="13571" width="10.5703125" style="484" customWidth="1"/>
    <col min="13572" max="13572" width="10.85546875" style="484" customWidth="1"/>
    <col min="13573" max="13573" width="11.28515625" style="484" customWidth="1"/>
    <col min="13574" max="13574" width="10.42578125" style="484" customWidth="1"/>
    <col min="13575" max="13575" width="10.85546875" style="484" customWidth="1"/>
    <col min="13576" max="13576" width="10.42578125" style="484" customWidth="1"/>
    <col min="13577" max="13577" width="11.140625" style="484" customWidth="1"/>
    <col min="13578" max="13578" width="12.140625" style="484" customWidth="1"/>
    <col min="13579" max="13823" width="9.140625" style="484"/>
    <col min="13824" max="13824" width="41.140625" style="484" customWidth="1"/>
    <col min="13825" max="13825" width="10.7109375" style="484" customWidth="1"/>
    <col min="13826" max="13826" width="11.140625" style="484" customWidth="1"/>
    <col min="13827" max="13827" width="10.5703125" style="484" customWidth="1"/>
    <col min="13828" max="13828" width="10.85546875" style="484" customWidth="1"/>
    <col min="13829" max="13829" width="11.28515625" style="484" customWidth="1"/>
    <col min="13830" max="13830" width="10.42578125" style="484" customWidth="1"/>
    <col min="13831" max="13831" width="10.85546875" style="484" customWidth="1"/>
    <col min="13832" max="13832" width="10.42578125" style="484" customWidth="1"/>
    <col min="13833" max="13833" width="11.140625" style="484" customWidth="1"/>
    <col min="13834" max="13834" width="12.140625" style="484" customWidth="1"/>
    <col min="13835" max="14079" width="9.140625" style="484"/>
    <col min="14080" max="14080" width="41.140625" style="484" customWidth="1"/>
    <col min="14081" max="14081" width="10.7109375" style="484" customWidth="1"/>
    <col min="14082" max="14082" width="11.140625" style="484" customWidth="1"/>
    <col min="14083" max="14083" width="10.5703125" style="484" customWidth="1"/>
    <col min="14084" max="14084" width="10.85546875" style="484" customWidth="1"/>
    <col min="14085" max="14085" width="11.28515625" style="484" customWidth="1"/>
    <col min="14086" max="14086" width="10.42578125" style="484" customWidth="1"/>
    <col min="14087" max="14087" width="10.85546875" style="484" customWidth="1"/>
    <col min="14088" max="14088" width="10.42578125" style="484" customWidth="1"/>
    <col min="14089" max="14089" width="11.140625" style="484" customWidth="1"/>
    <col min="14090" max="14090" width="12.140625" style="484" customWidth="1"/>
    <col min="14091" max="14335" width="9.140625" style="484"/>
    <col min="14336" max="14336" width="41.140625" style="484" customWidth="1"/>
    <col min="14337" max="14337" width="10.7109375" style="484" customWidth="1"/>
    <col min="14338" max="14338" width="11.140625" style="484" customWidth="1"/>
    <col min="14339" max="14339" width="10.5703125" style="484" customWidth="1"/>
    <col min="14340" max="14340" width="10.85546875" style="484" customWidth="1"/>
    <col min="14341" max="14341" width="11.28515625" style="484" customWidth="1"/>
    <col min="14342" max="14342" width="10.42578125" style="484" customWidth="1"/>
    <col min="14343" max="14343" width="10.85546875" style="484" customWidth="1"/>
    <col min="14344" max="14344" width="10.42578125" style="484" customWidth="1"/>
    <col min="14345" max="14345" width="11.140625" style="484" customWidth="1"/>
    <col min="14346" max="14346" width="12.140625" style="484" customWidth="1"/>
    <col min="14347" max="14591" width="9.140625" style="484"/>
    <col min="14592" max="14592" width="41.140625" style="484" customWidth="1"/>
    <col min="14593" max="14593" width="10.7109375" style="484" customWidth="1"/>
    <col min="14594" max="14594" width="11.140625" style="484" customWidth="1"/>
    <col min="14595" max="14595" width="10.5703125" style="484" customWidth="1"/>
    <col min="14596" max="14596" width="10.85546875" style="484" customWidth="1"/>
    <col min="14597" max="14597" width="11.28515625" style="484" customWidth="1"/>
    <col min="14598" max="14598" width="10.42578125" style="484" customWidth="1"/>
    <col min="14599" max="14599" width="10.85546875" style="484" customWidth="1"/>
    <col min="14600" max="14600" width="10.42578125" style="484" customWidth="1"/>
    <col min="14601" max="14601" width="11.140625" style="484" customWidth="1"/>
    <col min="14602" max="14602" width="12.140625" style="484" customWidth="1"/>
    <col min="14603" max="14847" width="9.140625" style="484"/>
    <col min="14848" max="14848" width="41.140625" style="484" customWidth="1"/>
    <col min="14849" max="14849" width="10.7109375" style="484" customWidth="1"/>
    <col min="14850" max="14850" width="11.140625" style="484" customWidth="1"/>
    <col min="14851" max="14851" width="10.5703125" style="484" customWidth="1"/>
    <col min="14852" max="14852" width="10.85546875" style="484" customWidth="1"/>
    <col min="14853" max="14853" width="11.28515625" style="484" customWidth="1"/>
    <col min="14854" max="14854" width="10.42578125" style="484" customWidth="1"/>
    <col min="14855" max="14855" width="10.85546875" style="484" customWidth="1"/>
    <col min="14856" max="14856" width="10.42578125" style="484" customWidth="1"/>
    <col min="14857" max="14857" width="11.140625" style="484" customWidth="1"/>
    <col min="14858" max="14858" width="12.140625" style="484" customWidth="1"/>
    <col min="14859" max="15103" width="9.140625" style="484"/>
    <col min="15104" max="15104" width="41.140625" style="484" customWidth="1"/>
    <col min="15105" max="15105" width="10.7109375" style="484" customWidth="1"/>
    <col min="15106" max="15106" width="11.140625" style="484" customWidth="1"/>
    <col min="15107" max="15107" width="10.5703125" style="484" customWidth="1"/>
    <col min="15108" max="15108" width="10.85546875" style="484" customWidth="1"/>
    <col min="15109" max="15109" width="11.28515625" style="484" customWidth="1"/>
    <col min="15110" max="15110" width="10.42578125" style="484" customWidth="1"/>
    <col min="15111" max="15111" width="10.85546875" style="484" customWidth="1"/>
    <col min="15112" max="15112" width="10.42578125" style="484" customWidth="1"/>
    <col min="15113" max="15113" width="11.140625" style="484" customWidth="1"/>
    <col min="15114" max="15114" width="12.140625" style="484" customWidth="1"/>
    <col min="15115" max="15359" width="9.140625" style="484"/>
    <col min="15360" max="15360" width="41.140625" style="484" customWidth="1"/>
    <col min="15361" max="15361" width="10.7109375" style="484" customWidth="1"/>
    <col min="15362" max="15362" width="11.140625" style="484" customWidth="1"/>
    <col min="15363" max="15363" width="10.5703125" style="484" customWidth="1"/>
    <col min="15364" max="15364" width="10.85546875" style="484" customWidth="1"/>
    <col min="15365" max="15365" width="11.28515625" style="484" customWidth="1"/>
    <col min="15366" max="15366" width="10.42578125" style="484" customWidth="1"/>
    <col min="15367" max="15367" width="10.85546875" style="484" customWidth="1"/>
    <col min="15368" max="15368" width="10.42578125" style="484" customWidth="1"/>
    <col min="15369" max="15369" width="11.140625" style="484" customWidth="1"/>
    <col min="15370" max="15370" width="12.140625" style="484" customWidth="1"/>
    <col min="15371" max="15615" width="9.140625" style="484"/>
    <col min="15616" max="15616" width="41.140625" style="484" customWidth="1"/>
    <col min="15617" max="15617" width="10.7109375" style="484" customWidth="1"/>
    <col min="15618" max="15618" width="11.140625" style="484" customWidth="1"/>
    <col min="15619" max="15619" width="10.5703125" style="484" customWidth="1"/>
    <col min="15620" max="15620" width="10.85546875" style="484" customWidth="1"/>
    <col min="15621" max="15621" width="11.28515625" style="484" customWidth="1"/>
    <col min="15622" max="15622" width="10.42578125" style="484" customWidth="1"/>
    <col min="15623" max="15623" width="10.85546875" style="484" customWidth="1"/>
    <col min="15624" max="15624" width="10.42578125" style="484" customWidth="1"/>
    <col min="15625" max="15625" width="11.140625" style="484" customWidth="1"/>
    <col min="15626" max="15626" width="12.140625" style="484" customWidth="1"/>
    <col min="15627" max="15871" width="9.140625" style="484"/>
    <col min="15872" max="15872" width="41.140625" style="484" customWidth="1"/>
    <col min="15873" max="15873" width="10.7109375" style="484" customWidth="1"/>
    <col min="15874" max="15874" width="11.140625" style="484" customWidth="1"/>
    <col min="15875" max="15875" width="10.5703125" style="484" customWidth="1"/>
    <col min="15876" max="15876" width="10.85546875" style="484" customWidth="1"/>
    <col min="15877" max="15877" width="11.28515625" style="484" customWidth="1"/>
    <col min="15878" max="15878" width="10.42578125" style="484" customWidth="1"/>
    <col min="15879" max="15879" width="10.85546875" style="484" customWidth="1"/>
    <col min="15880" max="15880" width="10.42578125" style="484" customWidth="1"/>
    <col min="15881" max="15881" width="11.140625" style="484" customWidth="1"/>
    <col min="15882" max="15882" width="12.140625" style="484" customWidth="1"/>
    <col min="15883" max="16127" width="9.140625" style="484"/>
    <col min="16128" max="16128" width="41.140625" style="484" customWidth="1"/>
    <col min="16129" max="16129" width="10.7109375" style="484" customWidth="1"/>
    <col min="16130" max="16130" width="11.140625" style="484" customWidth="1"/>
    <col min="16131" max="16131" width="10.5703125" style="484" customWidth="1"/>
    <col min="16132" max="16132" width="10.85546875" style="484" customWidth="1"/>
    <col min="16133" max="16133" width="11.28515625" style="484" customWidth="1"/>
    <col min="16134" max="16134" width="10.42578125" style="484" customWidth="1"/>
    <col min="16135" max="16135" width="10.85546875" style="484" customWidth="1"/>
    <col min="16136" max="16136" width="10.42578125" style="484" customWidth="1"/>
    <col min="16137" max="16137" width="11.140625" style="484" customWidth="1"/>
    <col min="16138" max="16138" width="12.140625" style="484" customWidth="1"/>
    <col min="16139" max="16384" width="9.140625" style="484"/>
  </cols>
  <sheetData>
    <row r="1" spans="1:10" x14ac:dyDescent="0.25">
      <c r="A1" s="751" t="s">
        <v>896</v>
      </c>
      <c r="B1" s="751"/>
      <c r="C1" s="751"/>
      <c r="D1" s="751"/>
      <c r="E1" s="751"/>
      <c r="F1" s="751"/>
      <c r="G1" s="751"/>
      <c r="H1" s="751"/>
      <c r="I1" s="751"/>
      <c r="J1" s="751"/>
    </row>
    <row r="2" spans="1:10" ht="15.75" thickBot="1" x14ac:dyDescent="0.3"/>
    <row r="3" spans="1:10" ht="16.5" customHeight="1" thickBot="1" x14ac:dyDescent="0.3">
      <c r="A3" s="752" t="s">
        <v>2</v>
      </c>
      <c r="B3" s="754"/>
      <c r="C3" s="754"/>
      <c r="D3" s="754"/>
      <c r="E3" s="754"/>
      <c r="F3" s="754"/>
      <c r="G3" s="754"/>
      <c r="H3" s="754"/>
      <c r="I3" s="754"/>
      <c r="J3" s="755" t="s">
        <v>74</v>
      </c>
    </row>
    <row r="4" spans="1:10" ht="60.75" customHeight="1" thickTop="1" x14ac:dyDescent="0.25">
      <c r="A4" s="753"/>
      <c r="B4" s="485" t="s">
        <v>795</v>
      </c>
      <c r="C4" s="485" t="s">
        <v>796</v>
      </c>
      <c r="D4" s="485" t="s">
        <v>797</v>
      </c>
      <c r="E4" s="485" t="s">
        <v>798</v>
      </c>
      <c r="F4" s="485" t="s">
        <v>799</v>
      </c>
      <c r="G4" s="485" t="s">
        <v>800</v>
      </c>
      <c r="H4" s="485" t="s">
        <v>801</v>
      </c>
      <c r="I4" s="485" t="s">
        <v>802</v>
      </c>
      <c r="J4" s="756"/>
    </row>
    <row r="5" spans="1:10" x14ac:dyDescent="0.25">
      <c r="A5" s="488" t="s">
        <v>803</v>
      </c>
      <c r="B5" s="486">
        <v>2014000</v>
      </c>
      <c r="C5" s="486">
        <v>2017000</v>
      </c>
      <c r="D5" s="486">
        <v>2017000</v>
      </c>
      <c r="E5" s="486">
        <v>2017000</v>
      </c>
      <c r="F5" s="486">
        <v>2025000</v>
      </c>
      <c r="G5" s="486">
        <v>2025000</v>
      </c>
      <c r="H5" s="486">
        <v>2025000</v>
      </c>
      <c r="I5" s="486">
        <v>2025000</v>
      </c>
      <c r="J5" s="489">
        <f t="shared" ref="J5:J18" si="0">SUM(B5:I5)</f>
        <v>16165000</v>
      </c>
    </row>
    <row r="6" spans="1:10" ht="28.5" x14ac:dyDescent="0.25">
      <c r="A6" s="488" t="s">
        <v>804</v>
      </c>
      <c r="B6" s="486">
        <v>15735</v>
      </c>
      <c r="C6" s="486">
        <v>3500</v>
      </c>
      <c r="D6" s="486">
        <v>3500</v>
      </c>
      <c r="E6" s="486">
        <v>3800</v>
      </c>
      <c r="F6" s="486">
        <v>3800</v>
      </c>
      <c r="G6" s="486">
        <v>3800</v>
      </c>
      <c r="H6" s="486">
        <v>3800</v>
      </c>
      <c r="I6" s="486">
        <v>3800</v>
      </c>
      <c r="J6" s="489">
        <f t="shared" si="0"/>
        <v>41735</v>
      </c>
    </row>
    <row r="7" spans="1:10" x14ac:dyDescent="0.25">
      <c r="A7" s="488" t="s">
        <v>805</v>
      </c>
      <c r="B7" s="486">
        <f t="shared" ref="B7:I7" si="1">SUM(B11+B10+B9+B8)</f>
        <v>144506</v>
      </c>
      <c r="C7" s="486">
        <f t="shared" si="1"/>
        <v>94800</v>
      </c>
      <c r="D7" s="486">
        <f t="shared" si="1"/>
        <v>91100</v>
      </c>
      <c r="E7" s="486">
        <f t="shared" si="1"/>
        <v>90100</v>
      </c>
      <c r="F7" s="486">
        <f t="shared" si="1"/>
        <v>89100</v>
      </c>
      <c r="G7" s="486">
        <f t="shared" si="1"/>
        <v>87800</v>
      </c>
      <c r="H7" s="486">
        <f t="shared" si="1"/>
        <v>87800</v>
      </c>
      <c r="I7" s="486">
        <f t="shared" si="1"/>
        <v>87800</v>
      </c>
      <c r="J7" s="489">
        <f t="shared" si="0"/>
        <v>773006</v>
      </c>
    </row>
    <row r="8" spans="1:10" x14ac:dyDescent="0.25">
      <c r="A8" s="490" t="s">
        <v>806</v>
      </c>
      <c r="B8" s="487">
        <v>1500</v>
      </c>
      <c r="C8" s="487">
        <v>1800</v>
      </c>
      <c r="D8" s="487">
        <v>1100</v>
      </c>
      <c r="E8" s="487">
        <v>1100</v>
      </c>
      <c r="F8" s="487">
        <v>1100</v>
      </c>
      <c r="G8" s="487">
        <v>800</v>
      </c>
      <c r="H8" s="487">
        <v>800</v>
      </c>
      <c r="I8" s="487">
        <v>800</v>
      </c>
      <c r="J8" s="491">
        <f t="shared" si="0"/>
        <v>9000</v>
      </c>
    </row>
    <row r="9" spans="1:10" ht="30.75" customHeight="1" x14ac:dyDescent="0.25">
      <c r="A9" s="490" t="s">
        <v>807</v>
      </c>
      <c r="B9" s="487">
        <v>48244</v>
      </c>
      <c r="C9" s="487">
        <v>10000</v>
      </c>
      <c r="D9" s="487">
        <v>10000</v>
      </c>
      <c r="E9" s="487">
        <v>10000</v>
      </c>
      <c r="F9" s="487">
        <v>10000</v>
      </c>
      <c r="G9" s="487">
        <v>10000</v>
      </c>
      <c r="H9" s="487">
        <v>10000</v>
      </c>
      <c r="I9" s="487">
        <v>10000</v>
      </c>
      <c r="J9" s="491">
        <f t="shared" si="0"/>
        <v>118244</v>
      </c>
    </row>
    <row r="10" spans="1:10" ht="31.5" customHeight="1" x14ac:dyDescent="0.25">
      <c r="A10" s="490" t="s">
        <v>808</v>
      </c>
      <c r="B10" s="487">
        <v>87862</v>
      </c>
      <c r="C10" s="487">
        <v>71000</v>
      </c>
      <c r="D10" s="487">
        <v>70000</v>
      </c>
      <c r="E10" s="487">
        <v>69000</v>
      </c>
      <c r="F10" s="487">
        <v>68000</v>
      </c>
      <c r="G10" s="487">
        <v>67000</v>
      </c>
      <c r="H10" s="487">
        <v>67000</v>
      </c>
      <c r="I10" s="487">
        <v>67000</v>
      </c>
      <c r="J10" s="491">
        <f t="shared" si="0"/>
        <v>566862</v>
      </c>
    </row>
    <row r="11" spans="1:10" x14ac:dyDescent="0.25">
      <c r="A11" s="490" t="s">
        <v>809</v>
      </c>
      <c r="B11" s="487">
        <v>6900</v>
      </c>
      <c r="C11" s="487">
        <v>12000</v>
      </c>
      <c r="D11" s="487">
        <v>10000</v>
      </c>
      <c r="E11" s="487">
        <v>10000</v>
      </c>
      <c r="F11" s="487">
        <v>10000</v>
      </c>
      <c r="G11" s="487">
        <v>10000</v>
      </c>
      <c r="H11" s="487">
        <v>10000</v>
      </c>
      <c r="I11" s="487">
        <v>10000</v>
      </c>
      <c r="J11" s="491">
        <f t="shared" si="0"/>
        <v>78900</v>
      </c>
    </row>
    <row r="12" spans="1:10" ht="60" customHeight="1" x14ac:dyDescent="0.25">
      <c r="A12" s="488" t="s">
        <v>810</v>
      </c>
      <c r="B12" s="486">
        <v>383913</v>
      </c>
      <c r="C12" s="486">
        <v>69000</v>
      </c>
      <c r="D12" s="486">
        <v>68000</v>
      </c>
      <c r="E12" s="486">
        <v>67000</v>
      </c>
      <c r="F12" s="486">
        <v>66000</v>
      </c>
      <c r="G12" s="486">
        <v>66000</v>
      </c>
      <c r="H12" s="486">
        <v>66000</v>
      </c>
      <c r="I12" s="486">
        <v>66000</v>
      </c>
      <c r="J12" s="489">
        <f t="shared" si="0"/>
        <v>851913</v>
      </c>
    </row>
    <row r="13" spans="1:10" x14ac:dyDescent="0.25">
      <c r="A13" s="488" t="s">
        <v>811</v>
      </c>
      <c r="B13" s="486">
        <f t="shared" ref="B13:I13" si="2">SUM(B5+B6+B7+B12)</f>
        <v>2558154</v>
      </c>
      <c r="C13" s="486">
        <f t="shared" si="2"/>
        <v>2184300</v>
      </c>
      <c r="D13" s="486">
        <f t="shared" si="2"/>
        <v>2179600</v>
      </c>
      <c r="E13" s="486">
        <f t="shared" si="2"/>
        <v>2177900</v>
      </c>
      <c r="F13" s="486">
        <f t="shared" si="2"/>
        <v>2183900</v>
      </c>
      <c r="G13" s="486">
        <f t="shared" si="2"/>
        <v>2182600</v>
      </c>
      <c r="H13" s="486">
        <f t="shared" si="2"/>
        <v>2182600</v>
      </c>
      <c r="I13" s="486">
        <f t="shared" si="2"/>
        <v>2182600</v>
      </c>
      <c r="J13" s="489">
        <f t="shared" si="0"/>
        <v>17831654</v>
      </c>
    </row>
    <row r="14" spans="1:10" x14ac:dyDescent="0.25">
      <c r="A14" s="488" t="s">
        <v>812</v>
      </c>
      <c r="B14" s="486">
        <f t="shared" ref="B14:I14" si="3">B13/2</f>
        <v>1279077</v>
      </c>
      <c r="C14" s="486">
        <f t="shared" si="3"/>
        <v>1092150</v>
      </c>
      <c r="D14" s="486">
        <f t="shared" si="3"/>
        <v>1089800</v>
      </c>
      <c r="E14" s="486">
        <f t="shared" si="3"/>
        <v>1088950</v>
      </c>
      <c r="F14" s="486">
        <f t="shared" si="3"/>
        <v>1091950</v>
      </c>
      <c r="G14" s="486">
        <f t="shared" si="3"/>
        <v>1091300</v>
      </c>
      <c r="H14" s="486">
        <f t="shared" si="3"/>
        <v>1091300</v>
      </c>
      <c r="I14" s="486">
        <f t="shared" si="3"/>
        <v>1091300</v>
      </c>
      <c r="J14" s="489">
        <f t="shared" si="0"/>
        <v>8915827</v>
      </c>
    </row>
    <row r="15" spans="1:10" ht="33" customHeight="1" x14ac:dyDescent="0.25">
      <c r="A15" s="488" t="s">
        <v>813</v>
      </c>
      <c r="B15" s="486">
        <f t="shared" ref="B15:I15" si="4">SUM(B16)</f>
        <v>120610</v>
      </c>
      <c r="C15" s="486">
        <f t="shared" si="4"/>
        <v>118455</v>
      </c>
      <c r="D15" s="486">
        <f t="shared" si="4"/>
        <v>116300</v>
      </c>
      <c r="E15" s="486">
        <f t="shared" si="4"/>
        <v>105382</v>
      </c>
      <c r="F15" s="486">
        <f t="shared" si="4"/>
        <v>77337</v>
      </c>
      <c r="G15" s="486">
        <f t="shared" si="4"/>
        <v>75785</v>
      </c>
      <c r="H15" s="486">
        <f t="shared" si="4"/>
        <v>74233</v>
      </c>
      <c r="I15" s="486">
        <f t="shared" si="4"/>
        <v>72680</v>
      </c>
      <c r="J15" s="489">
        <f t="shared" si="0"/>
        <v>760782</v>
      </c>
    </row>
    <row r="16" spans="1:10" ht="30" x14ac:dyDescent="0.25">
      <c r="A16" s="490" t="s">
        <v>814</v>
      </c>
      <c r="B16" s="486">
        <v>120610</v>
      </c>
      <c r="C16" s="486">
        <v>118455</v>
      </c>
      <c r="D16" s="486">
        <v>116300</v>
      </c>
      <c r="E16" s="486">
        <v>105382</v>
      </c>
      <c r="F16" s="486">
        <v>77337</v>
      </c>
      <c r="G16" s="486">
        <v>75785</v>
      </c>
      <c r="H16" s="486">
        <v>74233</v>
      </c>
      <c r="I16" s="486">
        <v>72680</v>
      </c>
      <c r="J16" s="491">
        <f t="shared" si="0"/>
        <v>760782</v>
      </c>
    </row>
    <row r="17" spans="1:10" ht="30.75" customHeight="1" x14ac:dyDescent="0.25">
      <c r="A17" s="488" t="s">
        <v>815</v>
      </c>
      <c r="B17" s="486">
        <v>0</v>
      </c>
      <c r="C17" s="486">
        <v>0</v>
      </c>
      <c r="D17" s="486">
        <v>0</v>
      </c>
      <c r="E17" s="486">
        <v>0</v>
      </c>
      <c r="F17" s="486">
        <v>0</v>
      </c>
      <c r="G17" s="486">
        <v>0</v>
      </c>
      <c r="H17" s="486">
        <v>0</v>
      </c>
      <c r="I17" s="486">
        <v>0</v>
      </c>
      <c r="J17" s="489">
        <f t="shared" si="0"/>
        <v>0</v>
      </c>
    </row>
    <row r="18" spans="1:10" ht="27.75" customHeight="1" x14ac:dyDescent="0.25">
      <c r="A18" s="488" t="s">
        <v>816</v>
      </c>
      <c r="B18" s="486">
        <f t="shared" ref="B18:I18" si="5">B15+B17</f>
        <v>120610</v>
      </c>
      <c r="C18" s="486">
        <f t="shared" si="5"/>
        <v>118455</v>
      </c>
      <c r="D18" s="486">
        <f t="shared" si="5"/>
        <v>116300</v>
      </c>
      <c r="E18" s="486">
        <f t="shared" si="5"/>
        <v>105382</v>
      </c>
      <c r="F18" s="486">
        <f t="shared" si="5"/>
        <v>77337</v>
      </c>
      <c r="G18" s="486">
        <f t="shared" si="5"/>
        <v>75785</v>
      </c>
      <c r="H18" s="486">
        <f t="shared" si="5"/>
        <v>74233</v>
      </c>
      <c r="I18" s="486">
        <f t="shared" si="5"/>
        <v>72680</v>
      </c>
      <c r="J18" s="489">
        <f t="shared" si="0"/>
        <v>760782</v>
      </c>
    </row>
    <row r="19" spans="1:10" ht="29.25" thickBot="1" x14ac:dyDescent="0.3">
      <c r="A19" s="492" t="s">
        <v>817</v>
      </c>
      <c r="B19" s="493">
        <f t="shared" ref="B19:I19" si="6">B14-B18</f>
        <v>1158467</v>
      </c>
      <c r="C19" s="493">
        <f t="shared" si="6"/>
        <v>973695</v>
      </c>
      <c r="D19" s="493">
        <f t="shared" si="6"/>
        <v>973500</v>
      </c>
      <c r="E19" s="493">
        <f t="shared" si="6"/>
        <v>983568</v>
      </c>
      <c r="F19" s="493">
        <f t="shared" si="6"/>
        <v>1014613</v>
      </c>
      <c r="G19" s="493">
        <f t="shared" si="6"/>
        <v>1015515</v>
      </c>
      <c r="H19" s="493">
        <f t="shared" si="6"/>
        <v>1017067</v>
      </c>
      <c r="I19" s="493">
        <f t="shared" si="6"/>
        <v>1018620</v>
      </c>
      <c r="J19" s="494">
        <f>J14-J18</f>
        <v>8155045</v>
      </c>
    </row>
  </sheetData>
  <sheetProtection selectLockedCells="1" selectUnlockedCells="1"/>
  <mergeCells count="4">
    <mergeCell ref="A1:J1"/>
    <mergeCell ref="A3:A4"/>
    <mergeCell ref="B3:I3"/>
    <mergeCell ref="J3:J4"/>
  </mergeCells>
  <pageMargins left="0.70866141732283472" right="0.70866141732283472" top="0.74803149606299213" bottom="0.74803149606299213" header="0.31496062992125984" footer="0.51181102362204722"/>
  <pageSetup paperSize="9" scale="86" firstPageNumber="0" orientation="landscape" horizontalDpi="300" verticalDpi="300" r:id="rId1"/>
  <headerFooter alignWithMargins="0">
    <oddHeader xml:space="preserve">&amp;L13. melléklet a 24/2016.(XII.16.) 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14"/>
  <sheetViews>
    <sheetView view="pageBreakPreview" zoomScale="90" zoomScaleNormal="79" zoomScaleSheetLayoutView="90" workbookViewId="0">
      <selection activeCell="D36" sqref="D36"/>
    </sheetView>
  </sheetViews>
  <sheetFormatPr defaultRowHeight="15" x14ac:dyDescent="0.2"/>
  <cols>
    <col min="1" max="1" width="42.28515625" style="78" customWidth="1"/>
    <col min="2" max="2" width="15" style="78" customWidth="1"/>
    <col min="3" max="3" width="42.28515625" style="78" customWidth="1"/>
    <col min="4" max="4" width="16.5703125" style="78" customWidth="1"/>
    <col min="5" max="5" width="15" style="78" customWidth="1"/>
    <col min="6" max="16384" width="9.140625" style="78"/>
  </cols>
  <sheetData>
    <row r="1" spans="1:4" s="79" customFormat="1" ht="15.75" x14ac:dyDescent="0.25"/>
    <row r="2" spans="1:4" s="79" customFormat="1" ht="15.75" x14ac:dyDescent="0.25">
      <c r="A2" s="761" t="s">
        <v>794</v>
      </c>
      <c r="B2" s="761"/>
      <c r="C2" s="761"/>
      <c r="D2" s="761"/>
    </row>
    <row r="3" spans="1:4" s="79" customFormat="1" ht="15.75" x14ac:dyDescent="0.25">
      <c r="A3" s="467"/>
    </row>
    <row r="4" spans="1:4" s="79" customFormat="1" ht="15.75" x14ac:dyDescent="0.25">
      <c r="A4" s="80" t="s">
        <v>274</v>
      </c>
    </row>
    <row r="5" spans="1:4" s="79" customFormat="1" ht="16.5" thickBot="1" x14ac:dyDescent="0.3"/>
    <row r="6" spans="1:4" s="79" customFormat="1" ht="15.75" x14ac:dyDescent="0.25">
      <c r="A6" s="757" t="s">
        <v>98</v>
      </c>
      <c r="B6" s="758"/>
      <c r="C6" s="759" t="s">
        <v>272</v>
      </c>
      <c r="D6" s="760"/>
    </row>
    <row r="7" spans="1:4" s="79" customFormat="1" ht="15.75" x14ac:dyDescent="0.25">
      <c r="A7" s="468" t="s">
        <v>273</v>
      </c>
      <c r="B7" s="469" t="s">
        <v>3</v>
      </c>
      <c r="C7" s="470" t="s">
        <v>273</v>
      </c>
      <c r="D7" s="471" t="s">
        <v>3</v>
      </c>
    </row>
    <row r="8" spans="1:4" s="79" customFormat="1" ht="15.75" x14ac:dyDescent="0.25">
      <c r="A8" s="472" t="s">
        <v>274</v>
      </c>
      <c r="B8" s="473">
        <v>200000</v>
      </c>
      <c r="C8" s="474" t="s">
        <v>64</v>
      </c>
      <c r="D8" s="475">
        <f>SUM(D9:D11)</f>
        <v>175000</v>
      </c>
    </row>
    <row r="9" spans="1:4" s="79" customFormat="1" ht="15.75" x14ac:dyDescent="0.25">
      <c r="A9" s="95"/>
      <c r="B9" s="476"/>
      <c r="C9" s="477" t="s">
        <v>790</v>
      </c>
      <c r="D9" s="478">
        <v>70000</v>
      </c>
    </row>
    <row r="10" spans="1:4" s="79" customFormat="1" ht="15.75" x14ac:dyDescent="0.25">
      <c r="A10" s="95"/>
      <c r="B10" s="476"/>
      <c r="C10" s="477" t="s">
        <v>791</v>
      </c>
      <c r="D10" s="478">
        <v>45000</v>
      </c>
    </row>
    <row r="11" spans="1:4" s="79" customFormat="1" ht="47.25" x14ac:dyDescent="0.25">
      <c r="A11" s="95"/>
      <c r="B11" s="476"/>
      <c r="C11" s="477" t="s">
        <v>792</v>
      </c>
      <c r="D11" s="478">
        <v>60000</v>
      </c>
    </row>
    <row r="12" spans="1:4" s="79" customFormat="1" ht="15.75" x14ac:dyDescent="0.25">
      <c r="A12" s="95"/>
      <c r="B12" s="479"/>
      <c r="C12" s="474" t="s">
        <v>65</v>
      </c>
      <c r="D12" s="480">
        <f>SUM(D13)</f>
        <v>25000</v>
      </c>
    </row>
    <row r="13" spans="1:4" s="79" customFormat="1" ht="15.75" x14ac:dyDescent="0.25">
      <c r="A13" s="95"/>
      <c r="B13" s="479"/>
      <c r="C13" s="477" t="s">
        <v>793</v>
      </c>
      <c r="D13" s="478">
        <v>25000</v>
      </c>
    </row>
    <row r="14" spans="1:4" s="79" customFormat="1" ht="16.5" thickBot="1" x14ac:dyDescent="0.3">
      <c r="A14" s="87" t="s">
        <v>74</v>
      </c>
      <c r="B14" s="481">
        <f>SUM(B8:B13)</f>
        <v>200000</v>
      </c>
      <c r="C14" s="482" t="s">
        <v>74</v>
      </c>
      <c r="D14" s="483">
        <f>SUM(D8,D12)</f>
        <v>200000</v>
      </c>
    </row>
  </sheetData>
  <sheetProtection selectLockedCells="1" selectUnlockedCells="1"/>
  <mergeCells count="3">
    <mergeCell ref="A6:B6"/>
    <mergeCell ref="C6:D6"/>
    <mergeCell ref="A2:D2"/>
  </mergeCells>
  <printOptions horizontalCentered="1"/>
  <pageMargins left="0.39370078740157483" right="0.39370078740157483" top="0.98425196850393704" bottom="0" header="0.70866141732283472" footer="0.51181102362204722"/>
  <pageSetup paperSize="9" scale="83" firstPageNumber="0" fitToHeight="0" orientation="portrait" horizontalDpi="300" verticalDpi="300" r:id="rId1"/>
  <headerFooter alignWithMargins="0">
    <oddHeader xml:space="preserve">&amp;L&amp;"Arial,Normál"14. melléklet a 24/2016.(XII.16.) 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I113"/>
  <sheetViews>
    <sheetView view="pageBreakPreview" topLeftCell="A64" zoomScale="75" zoomScaleNormal="100" zoomScaleSheetLayoutView="75" workbookViewId="0">
      <selection activeCell="D36" sqref="D36"/>
    </sheetView>
  </sheetViews>
  <sheetFormatPr defaultRowHeight="12.75" x14ac:dyDescent="0.2"/>
  <cols>
    <col min="1" max="1" width="10.85546875" style="553" customWidth="1"/>
    <col min="2" max="2" width="75.7109375" style="553" customWidth="1"/>
    <col min="3" max="3" width="15.5703125" style="553" customWidth="1"/>
    <col min="4" max="4" width="8.140625" style="553" customWidth="1"/>
    <col min="5" max="5" width="14.42578125" style="553" customWidth="1"/>
    <col min="6" max="6" width="15.7109375" style="553" customWidth="1"/>
    <col min="7" max="7" width="13.42578125" style="553" customWidth="1"/>
    <col min="8" max="16384" width="9.140625" style="553"/>
  </cols>
  <sheetData>
    <row r="2" spans="1:8" ht="15.75" x14ac:dyDescent="0.25">
      <c r="A2" s="763" t="s">
        <v>546</v>
      </c>
      <c r="B2" s="763"/>
      <c r="C2" s="763"/>
      <c r="D2" s="763"/>
      <c r="E2" s="763"/>
      <c r="F2" s="763"/>
      <c r="G2" s="763"/>
      <c r="H2" s="552"/>
    </row>
    <row r="3" spans="1:8" ht="15.75" x14ac:dyDescent="0.25">
      <c r="A3" s="764" t="s">
        <v>275</v>
      </c>
      <c r="B3" s="764"/>
      <c r="C3" s="764"/>
      <c r="D3" s="764"/>
      <c r="E3" s="764"/>
      <c r="F3" s="764"/>
      <c r="G3" s="764"/>
      <c r="H3" s="552"/>
    </row>
    <row r="4" spans="1:8" ht="19.5" thickBot="1" x14ac:dyDescent="0.35">
      <c r="A4" s="765"/>
      <c r="B4" s="765"/>
      <c r="C4" s="765"/>
      <c r="D4" s="765"/>
      <c r="E4" s="765"/>
      <c r="F4" s="765"/>
      <c r="G4" s="765"/>
      <c r="H4" s="552"/>
    </row>
    <row r="5" spans="1:8" ht="18" customHeight="1" x14ac:dyDescent="0.25">
      <c r="A5" s="766" t="s">
        <v>528</v>
      </c>
      <c r="B5" s="768" t="s">
        <v>529</v>
      </c>
      <c r="C5" s="770" t="s">
        <v>547</v>
      </c>
      <c r="D5" s="770"/>
      <c r="E5" s="770"/>
      <c r="F5" s="770"/>
      <c r="G5" s="771" t="s">
        <v>850</v>
      </c>
      <c r="H5" s="552"/>
    </row>
    <row r="6" spans="1:8" ht="45" customHeight="1" x14ac:dyDescent="0.2">
      <c r="A6" s="767"/>
      <c r="B6" s="769"/>
      <c r="C6" s="773" t="s">
        <v>276</v>
      </c>
      <c r="D6" s="773"/>
      <c r="E6" s="666" t="s">
        <v>277</v>
      </c>
      <c r="F6" s="667" t="s">
        <v>895</v>
      </c>
      <c r="G6" s="772"/>
      <c r="H6" s="552"/>
    </row>
    <row r="7" spans="1:8" ht="20.25" customHeight="1" x14ac:dyDescent="0.2">
      <c r="A7" s="626" t="s">
        <v>278</v>
      </c>
      <c r="B7" s="627" t="s">
        <v>279</v>
      </c>
      <c r="C7" s="625"/>
      <c r="D7" s="625"/>
      <c r="E7" s="625"/>
      <c r="F7" s="625"/>
      <c r="G7" s="628"/>
      <c r="H7" s="552"/>
    </row>
    <row r="8" spans="1:8" ht="15.75" x14ac:dyDescent="0.25">
      <c r="A8" s="629" t="s">
        <v>280</v>
      </c>
      <c r="B8" s="630" t="s">
        <v>890</v>
      </c>
      <c r="C8" s="554">
        <v>58.41</v>
      </c>
      <c r="D8" s="555" t="s">
        <v>281</v>
      </c>
      <c r="E8" s="556">
        <v>4580000</v>
      </c>
      <c r="F8" s="631">
        <f>C8*E8</f>
        <v>267517799.99999997</v>
      </c>
      <c r="G8" s="632">
        <v>267518</v>
      </c>
      <c r="H8" s="552"/>
    </row>
    <row r="9" spans="1:8" ht="15.75" x14ac:dyDescent="0.25">
      <c r="A9" s="633" t="s">
        <v>282</v>
      </c>
      <c r="B9" s="601" t="s">
        <v>283</v>
      </c>
      <c r="C9" s="554"/>
      <c r="D9" s="555"/>
      <c r="E9" s="556"/>
      <c r="F9" s="556"/>
      <c r="G9" s="634"/>
      <c r="H9" s="552"/>
    </row>
    <row r="10" spans="1:8" ht="15.75" x14ac:dyDescent="0.25">
      <c r="A10" s="635" t="s">
        <v>284</v>
      </c>
      <c r="B10" s="636" t="s">
        <v>285</v>
      </c>
      <c r="C10" s="557">
        <v>1705.6</v>
      </c>
      <c r="D10" s="555" t="s">
        <v>286</v>
      </c>
      <c r="E10" s="556">
        <v>22300</v>
      </c>
      <c r="F10" s="637">
        <f>C10*E10</f>
        <v>38034880</v>
      </c>
      <c r="G10" s="638">
        <v>38035</v>
      </c>
      <c r="H10" s="552"/>
    </row>
    <row r="11" spans="1:8" s="561" customFormat="1" ht="15.75" x14ac:dyDescent="0.25">
      <c r="A11" s="635" t="s">
        <v>287</v>
      </c>
      <c r="B11" s="639" t="s">
        <v>288</v>
      </c>
      <c r="C11" s="558">
        <v>207.9</v>
      </c>
      <c r="D11" s="559" t="s">
        <v>289</v>
      </c>
      <c r="E11" s="560">
        <v>400000</v>
      </c>
      <c r="F11" s="637">
        <f>C11*E11</f>
        <v>83160000</v>
      </c>
      <c r="G11" s="638">
        <v>83160</v>
      </c>
    </row>
    <row r="12" spans="1:8" s="563" customFormat="1" ht="15.75" x14ac:dyDescent="0.25">
      <c r="A12" s="635" t="s">
        <v>290</v>
      </c>
      <c r="B12" s="640" t="s">
        <v>291</v>
      </c>
      <c r="C12" s="562">
        <v>129404</v>
      </c>
      <c r="D12" s="559" t="s">
        <v>292</v>
      </c>
      <c r="E12" s="556" t="s">
        <v>293</v>
      </c>
      <c r="F12" s="637">
        <f>129404*104</f>
        <v>13458016</v>
      </c>
      <c r="G12" s="638">
        <v>13458</v>
      </c>
    </row>
    <row r="13" spans="1:8" ht="15.75" x14ac:dyDescent="0.25">
      <c r="A13" s="635" t="s">
        <v>294</v>
      </c>
      <c r="B13" s="640" t="s">
        <v>295</v>
      </c>
      <c r="C13" s="564">
        <v>102.37</v>
      </c>
      <c r="D13" s="559" t="s">
        <v>289</v>
      </c>
      <c r="E13" s="565" t="s">
        <v>296</v>
      </c>
      <c r="F13" s="637">
        <f>102.37*295000</f>
        <v>30199150</v>
      </c>
      <c r="G13" s="638">
        <v>30199</v>
      </c>
      <c r="H13" s="552"/>
    </row>
    <row r="14" spans="1:8" ht="15.75" x14ac:dyDescent="0.25">
      <c r="A14" s="629" t="s">
        <v>282</v>
      </c>
      <c r="B14" s="630" t="s">
        <v>297</v>
      </c>
      <c r="C14" s="562"/>
      <c r="D14" s="559"/>
      <c r="E14" s="566"/>
      <c r="F14" s="631">
        <f t="shared" ref="F14:G14" si="0">SUM(F10:F13)</f>
        <v>164852046</v>
      </c>
      <c r="G14" s="632">
        <f t="shared" si="0"/>
        <v>164852</v>
      </c>
      <c r="H14" s="567"/>
    </row>
    <row r="15" spans="1:8" ht="15.75" x14ac:dyDescent="0.25">
      <c r="A15" s="629" t="s">
        <v>298</v>
      </c>
      <c r="B15" s="630" t="s">
        <v>894</v>
      </c>
      <c r="C15" s="556">
        <v>23458</v>
      </c>
      <c r="D15" s="569" t="s">
        <v>281</v>
      </c>
      <c r="E15" s="565">
        <v>2700</v>
      </c>
      <c r="F15" s="631">
        <f>C15*E15</f>
        <v>63336600</v>
      </c>
      <c r="G15" s="632">
        <v>63336</v>
      </c>
      <c r="H15" s="552"/>
    </row>
    <row r="16" spans="1:8" ht="24" customHeight="1" x14ac:dyDescent="0.25">
      <c r="A16" s="629" t="s">
        <v>299</v>
      </c>
      <c r="B16" s="630" t="s">
        <v>300</v>
      </c>
      <c r="C16" s="556">
        <v>723</v>
      </c>
      <c r="D16" s="569" t="s">
        <v>281</v>
      </c>
      <c r="E16" s="568" t="s">
        <v>301</v>
      </c>
      <c r="F16" s="631">
        <f>723*2550</f>
        <v>1843650</v>
      </c>
      <c r="G16" s="632">
        <v>1844</v>
      </c>
      <c r="H16" s="552"/>
    </row>
    <row r="17" spans="1:8" ht="25.5" x14ac:dyDescent="0.25">
      <c r="A17" s="629" t="s">
        <v>302</v>
      </c>
      <c r="B17" s="630" t="s">
        <v>303</v>
      </c>
      <c r="C17" s="556">
        <v>40466685</v>
      </c>
      <c r="D17" s="569" t="s">
        <v>304</v>
      </c>
      <c r="E17" s="568" t="s">
        <v>851</v>
      </c>
      <c r="F17" s="631">
        <f>C17*1</f>
        <v>40466685</v>
      </c>
      <c r="G17" s="632">
        <v>40467</v>
      </c>
      <c r="H17" s="552"/>
    </row>
    <row r="18" spans="1:8" ht="15" customHeight="1" x14ac:dyDescent="0.25">
      <c r="A18" s="641" t="s">
        <v>305</v>
      </c>
      <c r="B18" s="642" t="s">
        <v>306</v>
      </c>
      <c r="C18" s="570"/>
      <c r="D18" s="571"/>
      <c r="E18" s="572"/>
      <c r="F18" s="643">
        <f t="shared" ref="F18:G18" si="1">F8+F14+F15+F16+F17</f>
        <v>538016781</v>
      </c>
      <c r="G18" s="644">
        <f t="shared" si="1"/>
        <v>538017</v>
      </c>
      <c r="H18" s="552"/>
    </row>
    <row r="19" spans="1:8" ht="15" customHeight="1" x14ac:dyDescent="0.25">
      <c r="A19" s="641" t="s">
        <v>307</v>
      </c>
      <c r="B19" s="642" t="s">
        <v>308</v>
      </c>
      <c r="C19" s="570">
        <v>700</v>
      </c>
      <c r="D19" s="571" t="s">
        <v>309</v>
      </c>
      <c r="E19" s="572" t="s">
        <v>310</v>
      </c>
      <c r="F19" s="643">
        <v>70000</v>
      </c>
      <c r="G19" s="644">
        <v>70</v>
      </c>
      <c r="H19" s="552"/>
    </row>
    <row r="20" spans="1:8" ht="15" customHeight="1" x14ac:dyDescent="0.25">
      <c r="A20" s="641" t="s">
        <v>852</v>
      </c>
      <c r="B20" s="642" t="s">
        <v>853</v>
      </c>
      <c r="C20" s="573"/>
      <c r="D20" s="571"/>
      <c r="E20" s="572"/>
      <c r="F20" s="643">
        <v>1407414</v>
      </c>
      <c r="G20" s="644">
        <v>1407</v>
      </c>
      <c r="H20" s="552"/>
    </row>
    <row r="21" spans="1:8" ht="15" customHeight="1" x14ac:dyDescent="0.25">
      <c r="A21" s="641" t="s">
        <v>278</v>
      </c>
      <c r="B21" s="642" t="s">
        <v>311</v>
      </c>
      <c r="C21" s="570"/>
      <c r="D21" s="571"/>
      <c r="E21" s="572"/>
      <c r="F21" s="643">
        <f t="shared" ref="F21:G21" si="2">SUM(F18:F20)</f>
        <v>539494195</v>
      </c>
      <c r="G21" s="644">
        <f t="shared" si="2"/>
        <v>539494</v>
      </c>
      <c r="H21" s="552"/>
    </row>
    <row r="22" spans="1:8" ht="30" customHeight="1" x14ac:dyDescent="0.25">
      <c r="A22" s="629" t="s">
        <v>312</v>
      </c>
      <c r="B22" s="645" t="s">
        <v>313</v>
      </c>
      <c r="C22" s="574"/>
      <c r="D22" s="569"/>
      <c r="E22" s="565"/>
      <c r="F22" s="631"/>
      <c r="G22" s="632"/>
      <c r="H22" s="552"/>
    </row>
    <row r="23" spans="1:8" ht="15.75" customHeight="1" x14ac:dyDescent="0.25">
      <c r="A23" s="629"/>
      <c r="B23" s="646" t="s">
        <v>314</v>
      </c>
      <c r="C23" s="576">
        <v>49.2</v>
      </c>
      <c r="D23" s="569" t="s">
        <v>281</v>
      </c>
      <c r="E23" s="565">
        <v>4469900</v>
      </c>
      <c r="F23" s="637">
        <f>C23*E23/12*8</f>
        <v>146612720</v>
      </c>
      <c r="G23" s="638">
        <v>146613</v>
      </c>
      <c r="H23" s="552"/>
    </row>
    <row r="24" spans="1:8" ht="15.75" customHeight="1" x14ac:dyDescent="0.25">
      <c r="A24" s="629"/>
      <c r="B24" s="646" t="s">
        <v>315</v>
      </c>
      <c r="C24" s="576">
        <v>49.2</v>
      </c>
      <c r="D24" s="569" t="s">
        <v>281</v>
      </c>
      <c r="E24" s="565">
        <v>4469900</v>
      </c>
      <c r="F24" s="637">
        <f>C24*E24/12*4</f>
        <v>73306360</v>
      </c>
      <c r="G24" s="638">
        <v>73307</v>
      </c>
      <c r="H24" s="552"/>
    </row>
    <row r="25" spans="1:8" ht="15.75" customHeight="1" x14ac:dyDescent="0.25">
      <c r="A25" s="629"/>
      <c r="B25" s="646" t="s">
        <v>316</v>
      </c>
      <c r="C25" s="576">
        <v>49.2</v>
      </c>
      <c r="D25" s="569" t="s">
        <v>281</v>
      </c>
      <c r="E25" s="565">
        <v>38200</v>
      </c>
      <c r="F25" s="637">
        <f>C25*E25</f>
        <v>1879440</v>
      </c>
      <c r="G25" s="638">
        <v>1879</v>
      </c>
      <c r="H25" s="552"/>
    </row>
    <row r="26" spans="1:8" ht="15.75" customHeight="1" x14ac:dyDescent="0.25">
      <c r="A26" s="629"/>
      <c r="B26" s="646" t="s">
        <v>317</v>
      </c>
      <c r="C26" s="576">
        <v>34</v>
      </c>
      <c r="D26" s="569" t="s">
        <v>281</v>
      </c>
      <c r="E26" s="565">
        <v>1800000</v>
      </c>
      <c r="F26" s="637">
        <f>C26*E26/12*8</f>
        <v>40800000</v>
      </c>
      <c r="G26" s="638">
        <v>40800</v>
      </c>
      <c r="H26" s="552"/>
    </row>
    <row r="27" spans="1:8" ht="35.25" customHeight="1" x14ac:dyDescent="0.25">
      <c r="A27" s="629"/>
      <c r="B27" s="646" t="s">
        <v>854</v>
      </c>
      <c r="C27" s="576">
        <v>0</v>
      </c>
      <c r="D27" s="569" t="s">
        <v>281</v>
      </c>
      <c r="E27" s="565">
        <v>4469900</v>
      </c>
      <c r="F27" s="637">
        <f>C27*E27/12*8</f>
        <v>0</v>
      </c>
      <c r="G27" s="638">
        <v>0</v>
      </c>
      <c r="H27" s="552"/>
    </row>
    <row r="28" spans="1:8" ht="15.75" customHeight="1" x14ac:dyDescent="0.25">
      <c r="A28" s="629"/>
      <c r="B28" s="646" t="s">
        <v>318</v>
      </c>
      <c r="C28" s="576">
        <v>34</v>
      </c>
      <c r="D28" s="569" t="s">
        <v>281</v>
      </c>
      <c r="E28" s="565">
        <v>1800000</v>
      </c>
      <c r="F28" s="637">
        <f>C28*E28/12*4</f>
        <v>20400000</v>
      </c>
      <c r="G28" s="638">
        <v>20400</v>
      </c>
      <c r="H28" s="552"/>
    </row>
    <row r="29" spans="1:8" ht="39" customHeight="1" x14ac:dyDescent="0.25">
      <c r="A29" s="629"/>
      <c r="B29" s="646" t="s">
        <v>855</v>
      </c>
      <c r="C29" s="576">
        <v>0</v>
      </c>
      <c r="D29" s="569" t="s">
        <v>281</v>
      </c>
      <c r="E29" s="565">
        <v>4469900</v>
      </c>
      <c r="F29" s="637">
        <f>C29*E29/12*4</f>
        <v>0</v>
      </c>
      <c r="G29" s="638">
        <v>0</v>
      </c>
      <c r="H29" s="552"/>
    </row>
    <row r="30" spans="1:8" ht="39" customHeight="1" x14ac:dyDescent="0.25">
      <c r="A30" s="629"/>
      <c r="B30" s="646" t="s">
        <v>503</v>
      </c>
      <c r="C30" s="576">
        <v>0</v>
      </c>
      <c r="D30" s="569" t="s">
        <v>281</v>
      </c>
      <c r="E30" s="565">
        <v>38200</v>
      </c>
      <c r="F30" s="637">
        <f>C30*E30</f>
        <v>0</v>
      </c>
      <c r="G30" s="638">
        <v>0</v>
      </c>
      <c r="H30" s="552"/>
    </row>
    <row r="31" spans="1:8" ht="28.5" customHeight="1" x14ac:dyDescent="0.25">
      <c r="A31" s="641" t="s">
        <v>312</v>
      </c>
      <c r="B31" s="647" t="s">
        <v>319</v>
      </c>
      <c r="C31" s="574"/>
      <c r="D31" s="569"/>
      <c r="E31" s="565"/>
      <c r="F31" s="643">
        <f t="shared" ref="F31:G31" si="3">SUM(F23:F30)</f>
        <v>282998520</v>
      </c>
      <c r="G31" s="644">
        <f t="shared" si="3"/>
        <v>282999</v>
      </c>
    </row>
    <row r="32" spans="1:8" ht="15.75" x14ac:dyDescent="0.25">
      <c r="A32" s="629" t="s">
        <v>320</v>
      </c>
      <c r="B32" s="630" t="s">
        <v>321</v>
      </c>
      <c r="C32" s="577"/>
      <c r="D32" s="569"/>
      <c r="E32" s="565"/>
      <c r="F32" s="631"/>
      <c r="G32" s="632"/>
      <c r="H32" s="552"/>
    </row>
    <row r="33" spans="1:8" ht="15.75" x14ac:dyDescent="0.25">
      <c r="A33" s="648" t="s">
        <v>322</v>
      </c>
      <c r="B33" s="601" t="s">
        <v>323</v>
      </c>
      <c r="C33" s="577">
        <v>0</v>
      </c>
      <c r="D33" s="569" t="s">
        <v>281</v>
      </c>
      <c r="E33" s="565">
        <v>80000</v>
      </c>
      <c r="F33" s="556">
        <f>C33*E33/2/12*8</f>
        <v>0</v>
      </c>
      <c r="G33" s="634">
        <v>0</v>
      </c>
    </row>
    <row r="34" spans="1:8" ht="15.75" x14ac:dyDescent="0.25">
      <c r="A34" s="629"/>
      <c r="B34" s="601" t="s">
        <v>324</v>
      </c>
      <c r="C34" s="577">
        <v>536</v>
      </c>
      <c r="D34" s="569" t="s">
        <v>281</v>
      </c>
      <c r="E34" s="565">
        <v>80000</v>
      </c>
      <c r="F34" s="556">
        <f>C34*E34/12*8</f>
        <v>28586666.666666668</v>
      </c>
      <c r="G34" s="634">
        <v>28586</v>
      </c>
      <c r="H34" s="552"/>
    </row>
    <row r="35" spans="1:8" ht="15.75" x14ac:dyDescent="0.25">
      <c r="A35" s="629"/>
      <c r="B35" s="601" t="s">
        <v>325</v>
      </c>
      <c r="C35" s="577">
        <v>0</v>
      </c>
      <c r="D35" s="569" t="s">
        <v>281</v>
      </c>
      <c r="E35" s="565">
        <v>80000</v>
      </c>
      <c r="F35" s="556">
        <f>C35*E35/2/12*4</f>
        <v>0</v>
      </c>
      <c r="G35" s="634">
        <v>0</v>
      </c>
    </row>
    <row r="36" spans="1:8" ht="15.75" x14ac:dyDescent="0.25">
      <c r="A36" s="629"/>
      <c r="B36" s="601" t="s">
        <v>326</v>
      </c>
      <c r="C36" s="577">
        <v>536</v>
      </c>
      <c r="D36" s="569" t="s">
        <v>281</v>
      </c>
      <c r="E36" s="565">
        <v>80000</v>
      </c>
      <c r="F36" s="556">
        <f>C36*E36/12*4</f>
        <v>14293333.333333334</v>
      </c>
      <c r="G36" s="634">
        <v>14293</v>
      </c>
    </row>
    <row r="37" spans="1:8" ht="15.75" x14ac:dyDescent="0.25">
      <c r="A37" s="648" t="s">
        <v>327</v>
      </c>
      <c r="B37" s="601" t="s">
        <v>401</v>
      </c>
      <c r="C37" s="577"/>
      <c r="D37" s="569"/>
      <c r="E37" s="565"/>
      <c r="F37" s="556">
        <v>0</v>
      </c>
      <c r="G37" s="634">
        <v>0</v>
      </c>
    </row>
    <row r="38" spans="1:8" ht="15.75" x14ac:dyDescent="0.25">
      <c r="A38" s="641" t="s">
        <v>328</v>
      </c>
      <c r="B38" s="603" t="s">
        <v>329</v>
      </c>
      <c r="C38" s="577"/>
      <c r="D38" s="569"/>
      <c r="E38" s="565"/>
      <c r="F38" s="643">
        <f t="shared" ref="F38:G38" si="4">SUM(F33:F37)</f>
        <v>42880000</v>
      </c>
      <c r="G38" s="644">
        <f t="shared" si="4"/>
        <v>42879</v>
      </c>
    </row>
    <row r="39" spans="1:8" ht="15.75" x14ac:dyDescent="0.25">
      <c r="A39" s="629" t="s">
        <v>330</v>
      </c>
      <c r="B39" s="630" t="s">
        <v>331</v>
      </c>
      <c r="C39" s="577"/>
      <c r="D39" s="569"/>
      <c r="E39" s="565"/>
      <c r="F39" s="556"/>
      <c r="G39" s="634"/>
    </row>
    <row r="40" spans="1:8" ht="15.75" x14ac:dyDescent="0.25">
      <c r="A40" s="629"/>
      <c r="B40" s="601" t="s">
        <v>856</v>
      </c>
      <c r="C40" s="578">
        <v>11</v>
      </c>
      <c r="D40" s="569" t="s">
        <v>281</v>
      </c>
      <c r="E40" s="565">
        <v>418900</v>
      </c>
      <c r="F40" s="556">
        <f>C40*E40</f>
        <v>4607900</v>
      </c>
      <c r="G40" s="634">
        <v>4608</v>
      </c>
    </row>
    <row r="41" spans="1:8" ht="15.75" x14ac:dyDescent="0.25">
      <c r="A41" s="629"/>
      <c r="B41" s="601" t="s">
        <v>857</v>
      </c>
      <c r="C41" s="577">
        <v>5</v>
      </c>
      <c r="D41" s="569" t="s">
        <v>281</v>
      </c>
      <c r="E41" s="565">
        <f>418900/12*11</f>
        <v>383991.66666666669</v>
      </c>
      <c r="F41" s="556">
        <f>C41*E41</f>
        <v>1919958.3333333335</v>
      </c>
      <c r="G41" s="634">
        <v>1920</v>
      </c>
    </row>
    <row r="42" spans="1:8" ht="15.75" x14ac:dyDescent="0.25">
      <c r="A42" s="641" t="s">
        <v>330</v>
      </c>
      <c r="B42" s="603" t="s">
        <v>331</v>
      </c>
      <c r="C42" s="577"/>
      <c r="D42" s="569"/>
      <c r="E42" s="565"/>
      <c r="F42" s="643">
        <f t="shared" ref="F42:G42" si="5">SUM(F40:F41)</f>
        <v>6527858.333333334</v>
      </c>
      <c r="G42" s="644">
        <f t="shared" si="5"/>
        <v>6528</v>
      </c>
    </row>
    <row r="43" spans="1:8" ht="18" customHeight="1" x14ac:dyDescent="0.25">
      <c r="A43" s="641" t="s">
        <v>332</v>
      </c>
      <c r="B43" s="647" t="s">
        <v>333</v>
      </c>
      <c r="C43" s="577"/>
      <c r="D43" s="569"/>
      <c r="E43" s="565"/>
      <c r="F43" s="643">
        <f>F31+F38+F42</f>
        <v>332406378.33333331</v>
      </c>
      <c r="G43" s="644">
        <f>G31+G38+G42</f>
        <v>332406</v>
      </c>
    </row>
    <row r="44" spans="1:8" ht="18.75" customHeight="1" x14ac:dyDescent="0.25">
      <c r="A44" s="641" t="s">
        <v>858</v>
      </c>
      <c r="B44" s="603" t="s">
        <v>859</v>
      </c>
      <c r="C44" s="584"/>
      <c r="D44" s="569"/>
      <c r="E44" s="565"/>
      <c r="F44" s="643">
        <v>0</v>
      </c>
      <c r="G44" s="644">
        <v>0</v>
      </c>
    </row>
    <row r="45" spans="1:8" ht="15.75" x14ac:dyDescent="0.25">
      <c r="A45" s="648" t="s">
        <v>334</v>
      </c>
      <c r="B45" s="649" t="s">
        <v>335</v>
      </c>
      <c r="C45" s="577"/>
      <c r="D45" s="569"/>
      <c r="E45" s="565"/>
      <c r="F45" s="556"/>
      <c r="G45" s="634"/>
    </row>
    <row r="46" spans="1:8" ht="31.5" customHeight="1" x14ac:dyDescent="0.25">
      <c r="A46" s="629" t="s">
        <v>336</v>
      </c>
      <c r="B46" s="601" t="s">
        <v>860</v>
      </c>
      <c r="C46" s="579">
        <v>8.4</v>
      </c>
      <c r="D46" s="580" t="s">
        <v>337</v>
      </c>
      <c r="E46" s="565">
        <v>3000000</v>
      </c>
      <c r="F46" s="631">
        <f>C46*E46</f>
        <v>25200000</v>
      </c>
      <c r="G46" s="632">
        <v>25200</v>
      </c>
    </row>
    <row r="47" spans="1:8" ht="31.5" customHeight="1" x14ac:dyDescent="0.25">
      <c r="A47" s="629" t="s">
        <v>338</v>
      </c>
      <c r="B47" s="601" t="s">
        <v>861</v>
      </c>
      <c r="C47" s="579">
        <v>4.9000000000000004</v>
      </c>
      <c r="D47" s="580" t="s">
        <v>337</v>
      </c>
      <c r="E47" s="565">
        <v>3000000</v>
      </c>
      <c r="F47" s="631">
        <f>C47*E47</f>
        <v>14700000.000000002</v>
      </c>
      <c r="G47" s="632">
        <v>14700</v>
      </c>
    </row>
    <row r="48" spans="1:8" ht="15.75" x14ac:dyDescent="0.25">
      <c r="A48" s="629" t="s">
        <v>339</v>
      </c>
      <c r="B48" s="601" t="s">
        <v>340</v>
      </c>
      <c r="C48" s="577">
        <v>65</v>
      </c>
      <c r="D48" s="569" t="s">
        <v>281</v>
      </c>
      <c r="E48" s="565">
        <v>55360</v>
      </c>
      <c r="F48" s="631">
        <f>C48*E48*110%</f>
        <v>3958240.0000000005</v>
      </c>
      <c r="G48" s="632">
        <v>3958</v>
      </c>
    </row>
    <row r="49" spans="1:9" ht="29.25" customHeight="1" x14ac:dyDescent="0.25">
      <c r="A49" s="635" t="s">
        <v>862</v>
      </c>
      <c r="B49" s="646" t="s">
        <v>863</v>
      </c>
      <c r="C49" s="577">
        <v>3</v>
      </c>
      <c r="D49" s="569" t="s">
        <v>864</v>
      </c>
      <c r="E49" s="565">
        <v>25000</v>
      </c>
      <c r="F49" s="637">
        <f>C49*E49</f>
        <v>75000</v>
      </c>
      <c r="G49" s="638">
        <v>75</v>
      </c>
    </row>
    <row r="50" spans="1:9" ht="29.25" customHeight="1" x14ac:dyDescent="0.25">
      <c r="A50" s="635" t="s">
        <v>865</v>
      </c>
      <c r="B50" s="646" t="s">
        <v>866</v>
      </c>
      <c r="C50" s="577">
        <v>17</v>
      </c>
      <c r="D50" s="569" t="s">
        <v>864</v>
      </c>
      <c r="E50" s="565">
        <v>210000</v>
      </c>
      <c r="F50" s="637">
        <f>C50*E50*130%</f>
        <v>4641000</v>
      </c>
      <c r="G50" s="638">
        <v>4641</v>
      </c>
    </row>
    <row r="51" spans="1:9" ht="29.25" customHeight="1" x14ac:dyDescent="0.25">
      <c r="A51" s="629" t="s">
        <v>341</v>
      </c>
      <c r="B51" s="647" t="s">
        <v>867</v>
      </c>
      <c r="C51" s="577"/>
      <c r="D51" s="569"/>
      <c r="E51" s="565"/>
      <c r="F51" s="631">
        <f>SUM(F49:F50)</f>
        <v>4716000</v>
      </c>
      <c r="G51" s="632">
        <f>SUM(G49:G50)</f>
        <v>4716</v>
      </c>
    </row>
    <row r="52" spans="1:9" ht="47.25" x14ac:dyDescent="0.25">
      <c r="A52" s="629" t="s">
        <v>342</v>
      </c>
      <c r="B52" s="650" t="s">
        <v>868</v>
      </c>
      <c r="C52" s="578">
        <v>55</v>
      </c>
      <c r="D52" s="569" t="s">
        <v>281</v>
      </c>
      <c r="E52" s="565">
        <v>109000</v>
      </c>
      <c r="F52" s="631">
        <f>C52*E52*150%</f>
        <v>8992500</v>
      </c>
      <c r="G52" s="632">
        <v>8993</v>
      </c>
    </row>
    <row r="53" spans="1:9" ht="31.5" x14ac:dyDescent="0.25">
      <c r="A53" s="629" t="s">
        <v>343</v>
      </c>
      <c r="B53" s="646" t="s">
        <v>344</v>
      </c>
      <c r="C53" s="577">
        <v>32</v>
      </c>
      <c r="D53" s="569" t="s">
        <v>281</v>
      </c>
      <c r="E53" s="565">
        <v>500000</v>
      </c>
      <c r="F53" s="631">
        <f>C53*E53*110%</f>
        <v>17600000</v>
      </c>
      <c r="G53" s="632">
        <v>17600</v>
      </c>
    </row>
    <row r="54" spans="1:9" ht="31.5" x14ac:dyDescent="0.25">
      <c r="A54" s="629" t="s">
        <v>345</v>
      </c>
      <c r="B54" s="646" t="s">
        <v>346</v>
      </c>
      <c r="C54" s="577">
        <v>35</v>
      </c>
      <c r="D54" s="569" t="s">
        <v>281</v>
      </c>
      <c r="E54" s="565">
        <v>206100</v>
      </c>
      <c r="F54" s="631">
        <f>C54*E54*120%</f>
        <v>8656200</v>
      </c>
      <c r="G54" s="632">
        <v>8656</v>
      </c>
    </row>
    <row r="55" spans="1:9" ht="15.75" x14ac:dyDescent="0.25">
      <c r="A55" s="641" t="s">
        <v>347</v>
      </c>
      <c r="B55" s="603" t="s">
        <v>348</v>
      </c>
      <c r="C55" s="577"/>
      <c r="D55" s="569"/>
      <c r="E55" s="565"/>
      <c r="F55" s="643"/>
      <c r="G55" s="644"/>
    </row>
    <row r="56" spans="1:9" ht="15.75" x14ac:dyDescent="0.25">
      <c r="A56" s="635" t="s">
        <v>349</v>
      </c>
      <c r="B56" s="646" t="s">
        <v>350</v>
      </c>
      <c r="C56" s="577">
        <v>74</v>
      </c>
      <c r="D56" s="569" t="s">
        <v>281</v>
      </c>
      <c r="E56" s="565">
        <v>494100</v>
      </c>
      <c r="F56" s="556">
        <f>C56*E56</f>
        <v>36563400</v>
      </c>
      <c r="G56" s="634">
        <v>36563</v>
      </c>
    </row>
    <row r="57" spans="1:9" ht="31.5" x14ac:dyDescent="0.25">
      <c r="A57" s="635" t="s">
        <v>349</v>
      </c>
      <c r="B57" s="646" t="s">
        <v>351</v>
      </c>
      <c r="C57" s="577">
        <v>0</v>
      </c>
      <c r="D57" s="569" t="s">
        <v>281</v>
      </c>
      <c r="E57" s="565">
        <v>494100</v>
      </c>
      <c r="F57" s="556">
        <f t="shared" ref="F57:F58" si="6">C57*E57</f>
        <v>0</v>
      </c>
      <c r="G57" s="634">
        <v>0</v>
      </c>
    </row>
    <row r="58" spans="1:9" ht="31.5" x14ac:dyDescent="0.25">
      <c r="A58" s="635" t="s">
        <v>349</v>
      </c>
      <c r="B58" s="646" t="s">
        <v>352</v>
      </c>
      <c r="C58" s="577">
        <v>0</v>
      </c>
      <c r="D58" s="569" t="s">
        <v>281</v>
      </c>
      <c r="E58" s="565">
        <v>494100</v>
      </c>
      <c r="F58" s="556">
        <f t="shared" si="6"/>
        <v>0</v>
      </c>
      <c r="G58" s="634">
        <v>0</v>
      </c>
    </row>
    <row r="59" spans="1:9" ht="15.75" x14ac:dyDescent="0.25">
      <c r="A59" s="635" t="s">
        <v>349</v>
      </c>
      <c r="B59" s="649" t="s">
        <v>353</v>
      </c>
      <c r="C59" s="577">
        <v>4</v>
      </c>
      <c r="D59" s="569" t="s">
        <v>281</v>
      </c>
      <c r="E59" s="565">
        <v>494100</v>
      </c>
      <c r="F59" s="556">
        <f>C59*E59*150%</f>
        <v>2964600</v>
      </c>
      <c r="G59" s="634">
        <v>2965</v>
      </c>
    </row>
    <row r="60" spans="1:9" ht="15.75" x14ac:dyDescent="0.25">
      <c r="A60" s="641" t="s">
        <v>347</v>
      </c>
      <c r="B60" s="603" t="s">
        <v>354</v>
      </c>
      <c r="C60" s="577"/>
      <c r="D60" s="569"/>
      <c r="E60" s="565"/>
      <c r="F60" s="643">
        <f t="shared" ref="F60:G60" si="7">SUM(F56:F59)</f>
        <v>39528000</v>
      </c>
      <c r="G60" s="644">
        <f t="shared" si="7"/>
        <v>39528</v>
      </c>
    </row>
    <row r="61" spans="1:9" ht="15.75" x14ac:dyDescent="0.25">
      <c r="A61" s="629" t="s">
        <v>355</v>
      </c>
      <c r="B61" s="646" t="s">
        <v>869</v>
      </c>
      <c r="C61" s="577">
        <v>32</v>
      </c>
      <c r="D61" s="569" t="s">
        <v>356</v>
      </c>
      <c r="E61" s="565">
        <f>468350*110%</f>
        <v>515185.00000000006</v>
      </c>
      <c r="F61" s="631">
        <f t="shared" ref="F61:F66" si="8">C61*E61</f>
        <v>16485920.000000002</v>
      </c>
      <c r="G61" s="632">
        <v>16486</v>
      </c>
      <c r="I61" s="581"/>
    </row>
    <row r="62" spans="1:9" ht="15.75" x14ac:dyDescent="0.25">
      <c r="A62" s="629" t="s">
        <v>870</v>
      </c>
      <c r="B62" s="646" t="s">
        <v>871</v>
      </c>
      <c r="C62" s="577">
        <v>1</v>
      </c>
      <c r="D62" s="582" t="s">
        <v>387</v>
      </c>
      <c r="E62" s="565">
        <v>3000000</v>
      </c>
      <c r="F62" s="631">
        <f t="shared" si="8"/>
        <v>3000000</v>
      </c>
      <c r="G62" s="632">
        <v>3000</v>
      </c>
    </row>
    <row r="63" spans="1:9" ht="15.75" x14ac:dyDescent="0.25">
      <c r="A63" s="629"/>
      <c r="B63" s="646" t="s">
        <v>872</v>
      </c>
      <c r="C63" s="577">
        <v>2884</v>
      </c>
      <c r="D63" s="582" t="s">
        <v>873</v>
      </c>
      <c r="E63" s="565">
        <v>1800</v>
      </c>
      <c r="F63" s="631">
        <f t="shared" si="8"/>
        <v>5191200</v>
      </c>
      <c r="G63" s="632">
        <v>5191</v>
      </c>
    </row>
    <row r="64" spans="1:9" ht="21.75" customHeight="1" x14ac:dyDescent="0.25">
      <c r="A64" s="629"/>
      <c r="B64" s="646" t="s">
        <v>874</v>
      </c>
      <c r="C64" s="577">
        <v>2485</v>
      </c>
      <c r="D64" s="582" t="s">
        <v>873</v>
      </c>
      <c r="E64" s="565">
        <v>1800</v>
      </c>
      <c r="F64" s="631">
        <f t="shared" si="8"/>
        <v>4473000</v>
      </c>
      <c r="G64" s="632">
        <v>4473</v>
      </c>
    </row>
    <row r="65" spans="1:8" ht="15.75" x14ac:dyDescent="0.25">
      <c r="A65" s="629" t="s">
        <v>875</v>
      </c>
      <c r="B65" s="646" t="s">
        <v>876</v>
      </c>
      <c r="C65" s="577">
        <v>1</v>
      </c>
      <c r="D65" s="582" t="s">
        <v>387</v>
      </c>
      <c r="E65" s="565">
        <v>2000000</v>
      </c>
      <c r="F65" s="631">
        <f t="shared" si="8"/>
        <v>2000000</v>
      </c>
      <c r="G65" s="632">
        <v>2000</v>
      </c>
    </row>
    <row r="66" spans="1:8" ht="15.75" x14ac:dyDescent="0.25">
      <c r="A66" s="629"/>
      <c r="B66" s="646" t="s">
        <v>877</v>
      </c>
      <c r="C66" s="577">
        <v>40</v>
      </c>
      <c r="D66" s="582" t="s">
        <v>873</v>
      </c>
      <c r="E66" s="565">
        <v>150000</v>
      </c>
      <c r="F66" s="631">
        <f t="shared" si="8"/>
        <v>6000000</v>
      </c>
      <c r="G66" s="632">
        <v>6000</v>
      </c>
    </row>
    <row r="67" spans="1:8" ht="18.75" customHeight="1" x14ac:dyDescent="0.25">
      <c r="A67" s="641" t="s">
        <v>334</v>
      </c>
      <c r="B67" s="603" t="s">
        <v>357</v>
      </c>
      <c r="C67" s="577"/>
      <c r="D67" s="569"/>
      <c r="E67" s="565"/>
      <c r="F67" s="643">
        <f>F46+F47+F48+F51+F52+F53+F54+F60+F61+F62+F63+F64+F65+F66</f>
        <v>160501060</v>
      </c>
      <c r="G67" s="644">
        <f>G46+G47+G48+G51+G52+G53+G54+G60+G61+G62+G63+G64+G65+G66</f>
        <v>160501</v>
      </c>
    </row>
    <row r="68" spans="1:8" ht="18" customHeight="1" x14ac:dyDescent="0.25">
      <c r="A68" s="651" t="s">
        <v>358</v>
      </c>
      <c r="B68" s="603" t="s">
        <v>359</v>
      </c>
      <c r="C68" s="556">
        <v>42</v>
      </c>
      <c r="D68" s="569" t="s">
        <v>281</v>
      </c>
      <c r="E68" s="565">
        <v>2606040</v>
      </c>
      <c r="F68" s="643">
        <f>C68*E68</f>
        <v>109453680</v>
      </c>
      <c r="G68" s="634">
        <v>109454</v>
      </c>
    </row>
    <row r="69" spans="1:8" ht="18" customHeight="1" x14ac:dyDescent="0.25">
      <c r="A69" s="651" t="s">
        <v>358</v>
      </c>
      <c r="B69" s="603" t="s">
        <v>360</v>
      </c>
      <c r="C69" s="652"/>
      <c r="D69" s="569"/>
      <c r="E69" s="583"/>
      <c r="F69" s="643">
        <v>47361000</v>
      </c>
      <c r="G69" s="634">
        <v>47361</v>
      </c>
    </row>
    <row r="70" spans="1:8" ht="18" customHeight="1" x14ac:dyDescent="0.25">
      <c r="A70" s="641" t="s">
        <v>361</v>
      </c>
      <c r="B70" s="603" t="s">
        <v>362</v>
      </c>
      <c r="C70" s="556"/>
      <c r="D70" s="569"/>
      <c r="E70" s="583"/>
      <c r="F70" s="643">
        <f t="shared" ref="F70:G70" si="9">SUM(F68:F69)</f>
        <v>156814680</v>
      </c>
      <c r="G70" s="644">
        <f t="shared" si="9"/>
        <v>156815</v>
      </c>
      <c r="H70" s="552"/>
    </row>
    <row r="71" spans="1:8" ht="16.5" customHeight="1" x14ac:dyDescent="0.25">
      <c r="A71" s="629" t="s">
        <v>363</v>
      </c>
      <c r="B71" s="630" t="s">
        <v>364</v>
      </c>
      <c r="C71" s="577"/>
      <c r="D71" s="569"/>
      <c r="E71" s="565"/>
      <c r="F71" s="631"/>
      <c r="G71" s="632"/>
    </row>
    <row r="72" spans="1:8" ht="16.5" customHeight="1" x14ac:dyDescent="0.25">
      <c r="A72" s="635" t="s">
        <v>365</v>
      </c>
      <c r="B72" s="646" t="s">
        <v>402</v>
      </c>
      <c r="C72" s="577">
        <v>36.270000000000003</v>
      </c>
      <c r="D72" s="569" t="s">
        <v>366</v>
      </c>
      <c r="E72" s="565">
        <v>1632000</v>
      </c>
      <c r="F72" s="556">
        <f>C72*E72</f>
        <v>59192640.000000007</v>
      </c>
      <c r="G72" s="634">
        <v>59193</v>
      </c>
    </row>
    <row r="73" spans="1:8" ht="17.25" customHeight="1" x14ac:dyDescent="0.25">
      <c r="A73" s="635" t="s">
        <v>367</v>
      </c>
      <c r="B73" s="601" t="s">
        <v>403</v>
      </c>
      <c r="C73" s="584"/>
      <c r="D73" s="569"/>
      <c r="E73" s="565"/>
      <c r="F73" s="556">
        <v>55253191</v>
      </c>
      <c r="G73" s="634">
        <v>55253</v>
      </c>
    </row>
    <row r="74" spans="1:8" ht="18.75" customHeight="1" x14ac:dyDescent="0.25">
      <c r="A74" s="641" t="s">
        <v>363</v>
      </c>
      <c r="B74" s="603" t="s">
        <v>368</v>
      </c>
      <c r="C74" s="584"/>
      <c r="D74" s="569"/>
      <c r="E74" s="565"/>
      <c r="F74" s="643">
        <f>SUM(F72:F73)</f>
        <v>114445831</v>
      </c>
      <c r="G74" s="644">
        <f>SUM(G72:G73)</f>
        <v>114446</v>
      </c>
    </row>
    <row r="75" spans="1:8" ht="17.25" customHeight="1" x14ac:dyDescent="0.25">
      <c r="A75" s="641" t="s">
        <v>369</v>
      </c>
      <c r="B75" s="601" t="s">
        <v>878</v>
      </c>
      <c r="C75" s="569">
        <v>1577</v>
      </c>
      <c r="D75" s="569" t="s">
        <v>281</v>
      </c>
      <c r="E75" s="565">
        <v>285</v>
      </c>
      <c r="F75" s="556">
        <f>C75*E75</f>
        <v>449445</v>
      </c>
      <c r="G75" s="634">
        <v>449</v>
      </c>
    </row>
    <row r="76" spans="1:8" ht="33" customHeight="1" x14ac:dyDescent="0.25">
      <c r="A76" s="641" t="s">
        <v>370</v>
      </c>
      <c r="B76" s="647" t="s">
        <v>371</v>
      </c>
      <c r="C76" s="584">
        <v>3</v>
      </c>
      <c r="D76" s="569" t="s">
        <v>281</v>
      </c>
      <c r="E76" s="565">
        <v>1508760</v>
      </c>
      <c r="F76" s="643">
        <f>C76*E76</f>
        <v>4526280</v>
      </c>
      <c r="G76" s="644">
        <v>4526</v>
      </c>
    </row>
    <row r="77" spans="1:8" ht="30.75" customHeight="1" x14ac:dyDescent="0.25">
      <c r="A77" s="651" t="s">
        <v>372</v>
      </c>
      <c r="B77" s="647" t="s">
        <v>373</v>
      </c>
      <c r="C77" s="577"/>
      <c r="D77" s="569"/>
      <c r="E77" s="565"/>
      <c r="F77" s="643">
        <f>F67+F70+F74+F75+F44+F76</f>
        <v>436737296</v>
      </c>
      <c r="G77" s="644">
        <f>G67+G70+G74+G75+G44+G76</f>
        <v>436737</v>
      </c>
      <c r="H77" s="552"/>
    </row>
    <row r="78" spans="1:8" ht="15.75" customHeight="1" x14ac:dyDescent="0.25">
      <c r="A78" s="641" t="s">
        <v>374</v>
      </c>
      <c r="B78" s="653" t="s">
        <v>375</v>
      </c>
      <c r="C78" s="577"/>
      <c r="D78" s="569"/>
      <c r="E78" s="565"/>
      <c r="F78" s="643"/>
      <c r="G78" s="644"/>
    </row>
    <row r="79" spans="1:8" ht="15.75" customHeight="1" x14ac:dyDescent="0.25">
      <c r="A79" s="629" t="s">
        <v>376</v>
      </c>
      <c r="B79" s="646" t="s">
        <v>879</v>
      </c>
      <c r="C79" s="577"/>
      <c r="D79" s="569"/>
      <c r="E79" s="565" t="s">
        <v>880</v>
      </c>
      <c r="F79" s="631">
        <v>97200000</v>
      </c>
      <c r="G79" s="632">
        <v>97200</v>
      </c>
    </row>
    <row r="80" spans="1:8" ht="15.75" x14ac:dyDescent="0.25">
      <c r="A80" s="629" t="s">
        <v>377</v>
      </c>
      <c r="B80" s="601" t="s">
        <v>378</v>
      </c>
      <c r="C80" s="565">
        <v>23458</v>
      </c>
      <c r="D80" s="569" t="s">
        <v>281</v>
      </c>
      <c r="E80" s="565">
        <v>1140</v>
      </c>
      <c r="F80" s="631">
        <f>C80*E80</f>
        <v>26742120</v>
      </c>
      <c r="G80" s="632">
        <v>26742</v>
      </c>
    </row>
    <row r="81" spans="1:9" ht="15.75" x14ac:dyDescent="0.25">
      <c r="A81" s="629" t="s">
        <v>379</v>
      </c>
      <c r="B81" s="601" t="s">
        <v>881</v>
      </c>
      <c r="C81" s="762"/>
      <c r="D81" s="762"/>
      <c r="E81" s="762"/>
      <c r="F81" s="631">
        <v>748610</v>
      </c>
      <c r="G81" s="632">
        <v>749</v>
      </c>
    </row>
    <row r="82" spans="1:9" ht="30" customHeight="1" x14ac:dyDescent="0.25">
      <c r="A82" s="651" t="s">
        <v>380</v>
      </c>
      <c r="B82" s="603" t="s">
        <v>381</v>
      </c>
      <c r="C82" s="577"/>
      <c r="D82" s="569"/>
      <c r="E82" s="565"/>
      <c r="F82" s="643">
        <f t="shared" ref="F82:G82" si="10">SUM(F79:F81)</f>
        <v>124690730</v>
      </c>
      <c r="G82" s="644">
        <f t="shared" si="10"/>
        <v>124691</v>
      </c>
    </row>
    <row r="83" spans="1:9" ht="21.75" customHeight="1" x14ac:dyDescent="0.25">
      <c r="A83" s="654" t="s">
        <v>382</v>
      </c>
      <c r="B83" s="649" t="s">
        <v>383</v>
      </c>
      <c r="C83" s="577"/>
      <c r="D83" s="569"/>
      <c r="E83" s="565"/>
      <c r="F83" s="643"/>
      <c r="G83" s="644"/>
    </row>
    <row r="84" spans="1:9" ht="15.75" x14ac:dyDescent="0.25">
      <c r="A84" s="635"/>
      <c r="B84" s="649" t="s">
        <v>882</v>
      </c>
      <c r="C84" s="562">
        <v>71759763485</v>
      </c>
      <c r="D84" s="559" t="s">
        <v>304</v>
      </c>
      <c r="E84" s="586" t="s">
        <v>384</v>
      </c>
      <c r="F84" s="637">
        <f>C84*E84</f>
        <v>394678699.16749996</v>
      </c>
      <c r="G84" s="638"/>
    </row>
    <row r="85" spans="1:9" ht="31.5" x14ac:dyDescent="0.25">
      <c r="A85" s="635"/>
      <c r="B85" s="655" t="s">
        <v>883</v>
      </c>
      <c r="C85" s="637">
        <f>F84*105%</f>
        <v>414412634.125875</v>
      </c>
      <c r="D85" s="580" t="s">
        <v>385</v>
      </c>
      <c r="E85" s="586" t="s">
        <v>884</v>
      </c>
      <c r="F85" s="637">
        <f>C85*E85</f>
        <v>393692002.41958123</v>
      </c>
      <c r="G85" s="638"/>
    </row>
    <row r="86" spans="1:9" ht="31.5" x14ac:dyDescent="0.25">
      <c r="A86" s="651" t="s">
        <v>386</v>
      </c>
      <c r="B86" s="646" t="s">
        <v>404</v>
      </c>
      <c r="C86" s="637"/>
      <c r="D86" s="559"/>
      <c r="E86" s="586"/>
      <c r="F86" s="643">
        <v>-393692002</v>
      </c>
      <c r="G86" s="644">
        <v>-393692</v>
      </c>
    </row>
    <row r="87" spans="1:9" s="587" customFormat="1" ht="27.75" customHeight="1" x14ac:dyDescent="0.25">
      <c r="A87" s="629"/>
      <c r="B87" s="656" t="s">
        <v>885</v>
      </c>
      <c r="C87" s="657"/>
      <c r="D87" s="658"/>
      <c r="E87" s="659"/>
      <c r="F87" s="660">
        <f>F21+F43+F77+F82+F86</f>
        <v>1039636597.3333333</v>
      </c>
      <c r="G87" s="661">
        <f>G21+G43+G77+G82+G86</f>
        <v>1039636</v>
      </c>
    </row>
    <row r="88" spans="1:9" ht="17.25" customHeight="1" x14ac:dyDescent="0.25">
      <c r="A88" s="633"/>
      <c r="B88" s="601" t="s">
        <v>886</v>
      </c>
      <c r="C88" s="577"/>
      <c r="D88" s="607"/>
      <c r="E88" s="604"/>
      <c r="F88" s="584">
        <f>C110</f>
        <v>-64946150.54999999</v>
      </c>
      <c r="G88" s="662">
        <v>-64946</v>
      </c>
    </row>
    <row r="89" spans="1:9" ht="24" customHeight="1" thickBot="1" x14ac:dyDescent="0.3">
      <c r="A89" s="663"/>
      <c r="B89" s="621" t="s">
        <v>530</v>
      </c>
      <c r="C89" s="622"/>
      <c r="D89" s="623"/>
      <c r="E89" s="624"/>
      <c r="F89" s="664">
        <f>SUM(F87:F88)</f>
        <v>974690446.7833333</v>
      </c>
      <c r="G89" s="665">
        <f>SUM(G87:G88)</f>
        <v>974690</v>
      </c>
      <c r="I89" s="581"/>
    </row>
    <row r="90" spans="1:9" ht="17.25" customHeight="1" x14ac:dyDescent="0.25">
      <c r="A90" s="588"/>
      <c r="B90" s="589"/>
      <c r="C90" s="588"/>
      <c r="D90" s="590"/>
      <c r="E90" s="591"/>
      <c r="F90" s="592"/>
      <c r="G90" s="593"/>
    </row>
    <row r="91" spans="1:9" s="599" customFormat="1" ht="12.75" hidden="1" customHeight="1" x14ac:dyDescent="0.25">
      <c r="A91" s="594"/>
      <c r="B91" s="595"/>
      <c r="C91" s="594"/>
      <c r="D91" s="596"/>
      <c r="E91" s="597"/>
      <c r="F91" s="598"/>
    </row>
    <row r="92" spans="1:9" ht="15.75" hidden="1" customHeight="1" x14ac:dyDescent="0.25">
      <c r="B92" s="589"/>
      <c r="C92" s="600"/>
      <c r="D92" s="590"/>
      <c r="E92" s="591"/>
    </row>
    <row r="93" spans="1:9" ht="15.75" hidden="1" customHeight="1" x14ac:dyDescent="0.25">
      <c r="B93" s="601" t="s">
        <v>388</v>
      </c>
      <c r="C93" s="602"/>
      <c r="D93" s="596"/>
      <c r="E93" s="597"/>
    </row>
    <row r="94" spans="1:9" ht="15.75" hidden="1" customHeight="1" x14ac:dyDescent="0.25">
      <c r="B94" s="601" t="s">
        <v>389</v>
      </c>
      <c r="C94" s="602"/>
      <c r="D94" s="596"/>
      <c r="E94" s="597"/>
    </row>
    <row r="95" spans="1:9" ht="15.75" hidden="1" customHeight="1" x14ac:dyDescent="0.25">
      <c r="B95" s="603" t="s">
        <v>390</v>
      </c>
      <c r="C95" s="602"/>
      <c r="D95" s="596"/>
      <c r="E95" s="604">
        <f>F85</f>
        <v>393692002.41958123</v>
      </c>
    </row>
    <row r="96" spans="1:9" ht="15.75" hidden="1" customHeight="1" x14ac:dyDescent="0.25">
      <c r="B96" s="605" t="s">
        <v>298</v>
      </c>
      <c r="C96" s="606">
        <f>F15</f>
        <v>63336600</v>
      </c>
      <c r="D96" s="607"/>
      <c r="E96" s="562">
        <f>E95-C96</f>
        <v>330355402.41958123</v>
      </c>
    </row>
    <row r="97" spans="1:7" ht="15.75" hidden="1" customHeight="1" x14ac:dyDescent="0.25">
      <c r="B97" s="605" t="s">
        <v>299</v>
      </c>
      <c r="C97" s="565">
        <f>F16</f>
        <v>1843650</v>
      </c>
      <c r="D97" s="607"/>
      <c r="E97" s="562">
        <f>E96-C97</f>
        <v>328511752.41958123</v>
      </c>
    </row>
    <row r="98" spans="1:7" ht="15.75" hidden="1" customHeight="1" x14ac:dyDescent="0.25">
      <c r="B98" s="605" t="s">
        <v>284</v>
      </c>
      <c r="C98" s="565">
        <f>F10</f>
        <v>38034880</v>
      </c>
      <c r="D98" s="607"/>
      <c r="E98" s="562">
        <f t="shared" ref="E98:E103" si="11">E97-C98</f>
        <v>290476872.41958123</v>
      </c>
    </row>
    <row r="99" spans="1:7" ht="15.75" hidden="1" customHeight="1" x14ac:dyDescent="0.25">
      <c r="B99" s="605" t="s">
        <v>287</v>
      </c>
      <c r="C99" s="565">
        <f>F11</f>
        <v>83160000</v>
      </c>
      <c r="D99" s="607"/>
      <c r="E99" s="562">
        <f t="shared" si="11"/>
        <v>207316872.41958123</v>
      </c>
    </row>
    <row r="100" spans="1:7" ht="15.75" hidden="1" customHeight="1" x14ac:dyDescent="0.25">
      <c r="B100" s="605" t="s">
        <v>290</v>
      </c>
      <c r="C100" s="565">
        <f>F12</f>
        <v>13458016</v>
      </c>
      <c r="D100" s="607"/>
      <c r="E100" s="562">
        <f t="shared" si="11"/>
        <v>193858856.41958123</v>
      </c>
    </row>
    <row r="101" spans="1:7" ht="15.75" hidden="1" customHeight="1" x14ac:dyDescent="0.25">
      <c r="B101" s="605" t="s">
        <v>294</v>
      </c>
      <c r="C101" s="565">
        <f>F13</f>
        <v>30199150</v>
      </c>
      <c r="D101" s="607"/>
      <c r="E101" s="562">
        <f t="shared" si="11"/>
        <v>163659706.41958123</v>
      </c>
    </row>
    <row r="102" spans="1:7" ht="15.75" hidden="1" customHeight="1" x14ac:dyDescent="0.25">
      <c r="B102" s="605" t="s">
        <v>302</v>
      </c>
      <c r="C102" s="565">
        <f>F17</f>
        <v>40466685</v>
      </c>
      <c r="D102" s="607"/>
      <c r="E102" s="562">
        <f t="shared" si="11"/>
        <v>123193021.41958123</v>
      </c>
    </row>
    <row r="103" spans="1:7" ht="15.75" hidden="1" customHeight="1" thickBot="1" x14ac:dyDescent="0.3">
      <c r="B103" s="605" t="s">
        <v>280</v>
      </c>
      <c r="C103" s="585">
        <v>123193021</v>
      </c>
      <c r="D103" s="607"/>
      <c r="E103" s="562">
        <f t="shared" si="11"/>
        <v>0.41958123445510864</v>
      </c>
    </row>
    <row r="104" spans="1:7" ht="15.75" hidden="1" customHeight="1" thickBot="1" x14ac:dyDescent="0.3">
      <c r="B104" s="589"/>
      <c r="C104" s="608">
        <f>SUM(C96:C103)</f>
        <v>393692002</v>
      </c>
      <c r="D104" s="590"/>
      <c r="E104" s="591"/>
      <c r="F104" s="609">
        <f>E95</f>
        <v>393692002.41958123</v>
      </c>
      <c r="G104" s="610" t="s">
        <v>887</v>
      </c>
    </row>
    <row r="105" spans="1:7" ht="15.75" hidden="1" customHeight="1" thickBot="1" x14ac:dyDescent="0.3">
      <c r="B105" s="589"/>
      <c r="C105" s="600"/>
      <c r="D105" s="590"/>
      <c r="E105" s="591"/>
      <c r="F105" s="611">
        <v>64946151</v>
      </c>
      <c r="G105" s="612" t="s">
        <v>888</v>
      </c>
    </row>
    <row r="106" spans="1:7" ht="15.75" hidden="1" customHeight="1" thickBot="1" x14ac:dyDescent="0.25">
      <c r="B106" s="552"/>
      <c r="C106" s="613"/>
      <c r="D106" s="552"/>
      <c r="E106" s="552"/>
      <c r="F106" s="614">
        <f>SUM(F104:F105)</f>
        <v>458638153.41958123</v>
      </c>
      <c r="G106" s="615" t="s">
        <v>889</v>
      </c>
    </row>
    <row r="107" spans="1:7" ht="15.75" hidden="1" customHeight="1" x14ac:dyDescent="0.25">
      <c r="A107" s="593" t="s">
        <v>280</v>
      </c>
      <c r="B107" s="616" t="s">
        <v>890</v>
      </c>
      <c r="C107" s="617">
        <f>F8</f>
        <v>267517799.99999997</v>
      </c>
      <c r="E107" s="617">
        <v>267517800</v>
      </c>
    </row>
    <row r="108" spans="1:7" ht="15.75" hidden="1" customHeight="1" x14ac:dyDescent="0.25">
      <c r="A108" s="593"/>
      <c r="B108" s="616" t="s">
        <v>891</v>
      </c>
      <c r="C108" s="618">
        <v>-123193021</v>
      </c>
    </row>
    <row r="109" spans="1:7" ht="15.75" hidden="1" customHeight="1" x14ac:dyDescent="0.25">
      <c r="A109" s="593"/>
      <c r="B109" s="616"/>
      <c r="C109" s="617">
        <f>SUM(C107:C108)</f>
        <v>144324778.99999997</v>
      </c>
    </row>
    <row r="110" spans="1:7" ht="33" hidden="1" customHeight="1" x14ac:dyDescent="0.2">
      <c r="B110" s="575" t="s">
        <v>892</v>
      </c>
      <c r="C110" s="618">
        <f>-(C109*45%)</f>
        <v>-64946150.54999999</v>
      </c>
      <c r="E110" s="618">
        <f>C108+C110</f>
        <v>-188139171.54999998</v>
      </c>
      <c r="G110" s="619"/>
    </row>
    <row r="111" spans="1:7" ht="15.75" hidden="1" customHeight="1" x14ac:dyDescent="0.25">
      <c r="B111" s="616" t="s">
        <v>893</v>
      </c>
      <c r="C111" s="617">
        <f>SUM(C109:C110)</f>
        <v>79378628.449999988</v>
      </c>
      <c r="E111" s="581">
        <f>E107+E110</f>
        <v>79378628.450000018</v>
      </c>
      <c r="F111" s="581"/>
      <c r="G111" s="581"/>
    </row>
    <row r="112" spans="1:7" ht="15.75" hidden="1" customHeight="1" x14ac:dyDescent="0.2">
      <c r="C112" s="620"/>
      <c r="F112" s="581"/>
    </row>
    <row r="113" spans="3:3" ht="15.75" customHeight="1" x14ac:dyDescent="0.2">
      <c r="C113" s="620"/>
    </row>
  </sheetData>
  <mergeCells count="9">
    <mergeCell ref="C81:E81"/>
    <mergeCell ref="A2:G2"/>
    <mergeCell ref="A3:G3"/>
    <mergeCell ref="A4:G4"/>
    <mergeCell ref="A5:A6"/>
    <mergeCell ref="B5:B6"/>
    <mergeCell ref="C5:F5"/>
    <mergeCell ref="G5:G6"/>
    <mergeCell ref="C6:D6"/>
  </mergeCells>
  <printOptions horizontalCentered="1"/>
  <pageMargins left="0.31496062992125984" right="0.31496062992125984" top="0.74803149606299213" bottom="0.55118110236220474" header="0.55118110236220474" footer="0.55118110236220474"/>
  <pageSetup paperSize="9" scale="56" orientation="portrait" r:id="rId1"/>
  <headerFooter alignWithMargins="0">
    <oddHeader xml:space="preserve">&amp;L15. melléklet a 24/2016.(XII.16.) önkormányzati rendelethez
</oddHeader>
  </headerFooter>
  <rowBreaks count="2" manualBreakCount="2">
    <brk id="65" max="6" man="1"/>
    <brk id="90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30"/>
  <sheetViews>
    <sheetView tabSelected="1" zoomScaleNormal="100" zoomScaleSheetLayoutView="46" workbookViewId="0">
      <selection activeCell="D36" sqref="D36"/>
    </sheetView>
  </sheetViews>
  <sheetFormatPr defaultRowHeight="15" x14ac:dyDescent="0.25"/>
  <cols>
    <col min="1" max="1" width="64" style="81" customWidth="1"/>
    <col min="2" max="2" width="11.28515625" style="82" customWidth="1"/>
    <col min="3" max="3" width="9.7109375" style="83" customWidth="1"/>
    <col min="4" max="4" width="17.28515625" style="83" customWidth="1"/>
    <col min="5" max="16384" width="9.140625" style="83"/>
  </cols>
  <sheetData>
    <row r="1" spans="1:4" ht="15.75" x14ac:dyDescent="0.25">
      <c r="A1" s="774" t="s">
        <v>548</v>
      </c>
      <c r="B1" s="774"/>
    </row>
    <row r="2" spans="1:4" ht="16.5" thickBot="1" x14ac:dyDescent="0.3">
      <c r="A2" s="230"/>
      <c r="B2" s="231"/>
    </row>
    <row r="3" spans="1:4" ht="15.75" x14ac:dyDescent="0.25">
      <c r="A3" s="232" t="s">
        <v>2</v>
      </c>
      <c r="B3" s="233" t="s">
        <v>3</v>
      </c>
    </row>
    <row r="4" spans="1:4" ht="15.75" x14ac:dyDescent="0.25">
      <c r="A4" s="234" t="s">
        <v>391</v>
      </c>
      <c r="B4" s="235">
        <f>B6+B9+B12</f>
        <v>109300</v>
      </c>
      <c r="C4" s="84"/>
      <c r="D4" s="84"/>
    </row>
    <row r="5" spans="1:4" s="85" customFormat="1" ht="15.75" x14ac:dyDescent="0.25">
      <c r="A5" s="236"/>
      <c r="B5" s="237"/>
    </row>
    <row r="6" spans="1:4" s="85" customFormat="1" ht="15.75" x14ac:dyDescent="0.25">
      <c r="A6" s="234" t="s">
        <v>392</v>
      </c>
      <c r="B6" s="235">
        <f>SUM(B7)</f>
        <v>15000</v>
      </c>
    </row>
    <row r="7" spans="1:4" s="86" customFormat="1" ht="15.75" x14ac:dyDescent="0.25">
      <c r="A7" s="238" t="s">
        <v>392</v>
      </c>
      <c r="B7" s="239">
        <v>15000</v>
      </c>
    </row>
    <row r="8" spans="1:4" ht="15.75" x14ac:dyDescent="0.25">
      <c r="A8" s="238"/>
      <c r="B8" s="239"/>
    </row>
    <row r="9" spans="1:4" ht="15.75" x14ac:dyDescent="0.25">
      <c r="A9" s="234" t="s">
        <v>393</v>
      </c>
      <c r="B9" s="235">
        <f>SUM(B10:B11)</f>
        <v>80000</v>
      </c>
    </row>
    <row r="10" spans="1:4" s="86" customFormat="1" ht="15.75" x14ac:dyDescent="0.25">
      <c r="A10" s="238" t="s">
        <v>393</v>
      </c>
      <c r="B10" s="239">
        <v>80000</v>
      </c>
    </row>
    <row r="11" spans="1:4" ht="15.75" x14ac:dyDescent="0.25">
      <c r="A11" s="238"/>
      <c r="B11" s="239"/>
    </row>
    <row r="12" spans="1:4" ht="15.75" x14ac:dyDescent="0.25">
      <c r="A12" s="234" t="s">
        <v>394</v>
      </c>
      <c r="B12" s="235">
        <f>SUM(B13:B15)</f>
        <v>14300</v>
      </c>
    </row>
    <row r="13" spans="1:4" ht="31.5" x14ac:dyDescent="0.25">
      <c r="A13" s="238" t="s">
        <v>395</v>
      </c>
      <c r="B13" s="239">
        <v>1800</v>
      </c>
    </row>
    <row r="14" spans="1:4" ht="15.75" x14ac:dyDescent="0.25">
      <c r="A14" s="238" t="s">
        <v>701</v>
      </c>
      <c r="B14" s="239">
        <v>12500</v>
      </c>
    </row>
    <row r="15" spans="1:4" ht="15.75" hidden="1" x14ac:dyDescent="0.25">
      <c r="A15" s="238" t="s">
        <v>725</v>
      </c>
      <c r="B15" s="249"/>
    </row>
    <row r="16" spans="1:4" ht="15.75" x14ac:dyDescent="0.25">
      <c r="A16" s="238"/>
      <c r="B16" s="428"/>
    </row>
    <row r="17" spans="1:2" ht="15" customHeight="1" x14ac:dyDescent="0.25">
      <c r="A17" s="234" t="s">
        <v>396</v>
      </c>
      <c r="B17" s="235">
        <f>SUM(B19,B22)</f>
        <v>55000</v>
      </c>
    </row>
    <row r="18" spans="1:2" ht="17.25" customHeight="1" x14ac:dyDescent="0.25">
      <c r="A18" s="234"/>
      <c r="B18" s="235"/>
    </row>
    <row r="19" spans="1:2" ht="15.75" x14ac:dyDescent="0.25">
      <c r="A19" s="234" t="s">
        <v>397</v>
      </c>
      <c r="B19" s="235">
        <f>SUM(B20)</f>
        <v>50000</v>
      </c>
    </row>
    <row r="20" spans="1:2" ht="15.75" x14ac:dyDescent="0.25">
      <c r="A20" s="238" t="s">
        <v>397</v>
      </c>
      <c r="B20" s="239">
        <v>50000</v>
      </c>
    </row>
    <row r="21" spans="1:2" ht="15.75" x14ac:dyDescent="0.25">
      <c r="A21" s="238"/>
      <c r="B21" s="239"/>
    </row>
    <row r="22" spans="1:2" s="85" customFormat="1" ht="15.75" x14ac:dyDescent="0.25">
      <c r="A22" s="234" t="s">
        <v>398</v>
      </c>
      <c r="B22" s="235">
        <f>SUM(B23:B27)</f>
        <v>5000</v>
      </c>
    </row>
    <row r="23" spans="1:2" s="85" customFormat="1" ht="15.75" hidden="1" x14ac:dyDescent="0.25">
      <c r="A23" s="238" t="s">
        <v>702</v>
      </c>
      <c r="B23" s="240"/>
    </row>
    <row r="24" spans="1:2" s="86" customFormat="1" ht="15.75" hidden="1" x14ac:dyDescent="0.25">
      <c r="A24" s="238" t="s">
        <v>703</v>
      </c>
      <c r="B24" s="240"/>
    </row>
    <row r="25" spans="1:2" ht="47.25" hidden="1" x14ac:dyDescent="0.25">
      <c r="A25" s="238" t="s">
        <v>704</v>
      </c>
      <c r="B25" s="240"/>
    </row>
    <row r="26" spans="1:2" ht="32.25" hidden="1" customHeight="1" x14ac:dyDescent="0.25">
      <c r="A26" s="238" t="s">
        <v>705</v>
      </c>
      <c r="B26" s="240"/>
    </row>
    <row r="27" spans="1:2" ht="15.75" x14ac:dyDescent="0.25">
      <c r="A27" s="238" t="s">
        <v>758</v>
      </c>
      <c r="B27" s="239">
        <v>5000</v>
      </c>
    </row>
    <row r="28" spans="1:2" ht="15.75" x14ac:dyDescent="0.25">
      <c r="A28" s="238"/>
      <c r="B28" s="239"/>
    </row>
    <row r="29" spans="1:2" ht="22.5" customHeight="1" thickBot="1" x14ac:dyDescent="0.3">
      <c r="A29" s="241" t="s">
        <v>399</v>
      </c>
      <c r="B29" s="242">
        <f>B4+B17</f>
        <v>164300</v>
      </c>
    </row>
    <row r="30" spans="1:2" s="86" customFormat="1" ht="14.25" x14ac:dyDescent="0.2">
      <c r="A30" s="426"/>
      <c r="B30" s="427"/>
    </row>
  </sheetData>
  <sheetProtection selectLockedCells="1" selectUnlockedCells="1"/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0" orientation="portrait" horizontalDpi="300" verticalDpi="300" r:id="rId1"/>
  <headerFooter alignWithMargins="0">
    <oddHeader xml:space="preserve">&amp;L16. melléklet a 24/2016.(XII.16.)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Q65"/>
  <sheetViews>
    <sheetView view="pageBreakPreview" zoomScaleNormal="79" zoomScaleSheetLayoutView="100" workbookViewId="0">
      <selection activeCell="D36" sqref="D36"/>
    </sheetView>
  </sheetViews>
  <sheetFormatPr defaultRowHeight="15" x14ac:dyDescent="0.25"/>
  <cols>
    <col min="1" max="1" width="68.42578125" style="4" customWidth="1"/>
    <col min="2" max="2" width="14.5703125" style="5" customWidth="1"/>
    <col min="3" max="3" width="56" style="4" customWidth="1"/>
    <col min="4" max="4" width="14.5703125" style="5" customWidth="1"/>
    <col min="5" max="16384" width="9.140625" style="6"/>
  </cols>
  <sheetData>
    <row r="1" spans="1:4" s="7" customFormat="1" ht="15" customHeight="1" x14ac:dyDescent="0.2">
      <c r="A1" s="696" t="s">
        <v>540</v>
      </c>
      <c r="B1" s="696"/>
      <c r="C1" s="696"/>
      <c r="D1" s="696"/>
    </row>
    <row r="2" spans="1:4" ht="15.75" thickBot="1" x14ac:dyDescent="0.3"/>
    <row r="3" spans="1:4" thickBot="1" x14ac:dyDescent="0.25">
      <c r="A3" s="697" t="s">
        <v>0</v>
      </c>
      <c r="B3" s="697"/>
      <c r="C3" s="697" t="s">
        <v>1</v>
      </c>
      <c r="D3" s="697"/>
    </row>
    <row r="4" spans="1:4" thickBot="1" x14ac:dyDescent="0.25">
      <c r="A4" s="334" t="s">
        <v>2</v>
      </c>
      <c r="B4" s="344" t="s">
        <v>3</v>
      </c>
      <c r="C4" s="334" t="s">
        <v>2</v>
      </c>
      <c r="D4" s="344" t="s">
        <v>3</v>
      </c>
    </row>
    <row r="5" spans="1:4" ht="14.25" x14ac:dyDescent="0.2">
      <c r="A5" s="306" t="s">
        <v>5</v>
      </c>
      <c r="B5" s="98">
        <f>'3. sz. melléklet'!E6</f>
        <v>974690</v>
      </c>
      <c r="C5" s="307" t="s">
        <v>6</v>
      </c>
      <c r="D5" s="98">
        <f>'4.sz. melléklet'!G6</f>
        <v>1212281</v>
      </c>
    </row>
    <row r="6" spans="1:4" ht="14.25" x14ac:dyDescent="0.2">
      <c r="A6" s="99" t="s">
        <v>7</v>
      </c>
      <c r="B6" s="96">
        <f>'3. sz. melléklet'!E7</f>
        <v>237585</v>
      </c>
      <c r="C6" s="102" t="s">
        <v>51</v>
      </c>
      <c r="D6" s="96">
        <f>'4.sz. melléklet'!G7</f>
        <v>282763</v>
      </c>
    </row>
    <row r="7" spans="1:4" x14ac:dyDescent="0.25">
      <c r="A7" s="100" t="s">
        <v>8</v>
      </c>
      <c r="B7" s="101">
        <f>'3. sz. melléklet'!E8</f>
        <v>237585</v>
      </c>
      <c r="C7" s="102"/>
      <c r="D7" s="96"/>
    </row>
    <row r="8" spans="1:4" x14ac:dyDescent="0.25">
      <c r="A8" s="100"/>
      <c r="B8" s="101"/>
      <c r="C8" s="102" t="s">
        <v>11</v>
      </c>
      <c r="D8" s="96">
        <f>'4.sz. melléklet'!G8</f>
        <v>1200695</v>
      </c>
    </row>
    <row r="9" spans="1:4" ht="14.25" x14ac:dyDescent="0.2">
      <c r="A9" s="99" t="s">
        <v>10</v>
      </c>
      <c r="B9" s="96">
        <f>SUM(B10:B16)</f>
        <v>2114400</v>
      </c>
      <c r="C9" s="102" t="s">
        <v>14</v>
      </c>
      <c r="D9" s="96">
        <f>'4.sz. melléklet'!G9</f>
        <v>77825</v>
      </c>
    </row>
    <row r="10" spans="1:4" x14ac:dyDescent="0.25">
      <c r="A10" s="100" t="s">
        <v>12</v>
      </c>
      <c r="B10" s="101">
        <f>'3. sz. melléklet'!E12</f>
        <v>473000</v>
      </c>
      <c r="C10" s="102" t="s">
        <v>52</v>
      </c>
      <c r="D10" s="96">
        <f>(D11+D12+D13+D14)</f>
        <v>1076465</v>
      </c>
    </row>
    <row r="11" spans="1:4" x14ac:dyDescent="0.25">
      <c r="A11" s="143"/>
      <c r="B11" s="144"/>
      <c r="C11" s="145" t="s">
        <v>523</v>
      </c>
      <c r="D11" s="101">
        <f>'4.sz. melléklet'!G11</f>
        <v>18000</v>
      </c>
    </row>
    <row r="12" spans="1:4" x14ac:dyDescent="0.25">
      <c r="A12" s="100" t="s">
        <v>13</v>
      </c>
      <c r="B12" s="101">
        <f>'3. sz. melléklet'!E15</f>
        <v>1634500</v>
      </c>
      <c r="C12" s="103" t="s">
        <v>53</v>
      </c>
      <c r="D12" s="101">
        <f>'4.sz. melléklet'!G12</f>
        <v>32000</v>
      </c>
    </row>
    <row r="13" spans="1:4" x14ac:dyDescent="0.25">
      <c r="A13" s="100"/>
      <c r="B13" s="101"/>
      <c r="C13" s="104" t="s">
        <v>54</v>
      </c>
      <c r="D13" s="101">
        <f>'4.sz. melléklet'!G13</f>
        <v>917165</v>
      </c>
    </row>
    <row r="14" spans="1:4" x14ac:dyDescent="0.25">
      <c r="A14" s="100" t="s">
        <v>15</v>
      </c>
      <c r="B14" s="101">
        <f>'3. sz. melléklet'!E20</f>
        <v>5000</v>
      </c>
      <c r="C14" s="104" t="s">
        <v>21</v>
      </c>
      <c r="D14" s="101">
        <f>SUM(D15:D17)</f>
        <v>109300</v>
      </c>
    </row>
    <row r="15" spans="1:4" x14ac:dyDescent="0.25">
      <c r="A15" s="100" t="s">
        <v>17</v>
      </c>
      <c r="B15" s="101">
        <f>'3. sz. melléklet'!E21</f>
        <v>1900</v>
      </c>
      <c r="C15" s="105" t="s">
        <v>23</v>
      </c>
      <c r="D15" s="101">
        <f>'4.sz. melléklet'!G15</f>
        <v>15000</v>
      </c>
    </row>
    <row r="16" spans="1:4" ht="15" customHeight="1" x14ac:dyDescent="0.25">
      <c r="A16" s="100"/>
      <c r="B16" s="101"/>
      <c r="C16" s="105" t="s">
        <v>550</v>
      </c>
      <c r="D16" s="101">
        <f>'4.sz. melléklet'!G16</f>
        <v>80000</v>
      </c>
    </row>
    <row r="17" spans="1:251" x14ac:dyDescent="0.25">
      <c r="A17" s="99" t="s">
        <v>20</v>
      </c>
      <c r="B17" s="96">
        <f>SUM(B18:B24)</f>
        <v>852536</v>
      </c>
      <c r="C17" s="105" t="s">
        <v>26</v>
      </c>
      <c r="D17" s="101">
        <f>'4.sz. melléklet'!G17</f>
        <v>14300</v>
      </c>
    </row>
    <row r="18" spans="1:251" ht="30" x14ac:dyDescent="0.25">
      <c r="A18" s="100" t="s">
        <v>55</v>
      </c>
      <c r="B18" s="101">
        <f>'3. sz. melléklet'!E23</f>
        <v>390018</v>
      </c>
      <c r="C18" s="102"/>
      <c r="D18" s="106"/>
    </row>
    <row r="19" spans="1:251" x14ac:dyDescent="0.25">
      <c r="A19" s="100" t="s">
        <v>24</v>
      </c>
      <c r="B19" s="101">
        <f>'3. sz. melléklet'!E24</f>
        <v>65611</v>
      </c>
      <c r="C19" s="102"/>
      <c r="D19" s="106"/>
    </row>
    <row r="20" spans="1:251" x14ac:dyDescent="0.25">
      <c r="A20" s="100" t="s">
        <v>25</v>
      </c>
      <c r="B20" s="101">
        <f>'3. sz. melléklet'!E25</f>
        <v>35656</v>
      </c>
      <c r="C20" s="103"/>
      <c r="D20" s="106"/>
    </row>
    <row r="21" spans="1:251" x14ac:dyDescent="0.25">
      <c r="A21" s="100" t="s">
        <v>27</v>
      </c>
      <c r="B21" s="101">
        <f>'3. sz. melléklet'!E26</f>
        <v>87862</v>
      </c>
      <c r="C21" s="104"/>
      <c r="D21" s="101"/>
    </row>
    <row r="22" spans="1:251" x14ac:dyDescent="0.25">
      <c r="A22" s="100" t="s">
        <v>28</v>
      </c>
      <c r="B22" s="101">
        <f>'3. sz. melléklet'!E27</f>
        <v>83853</v>
      </c>
      <c r="C22" s="104"/>
      <c r="D22" s="107"/>
    </row>
    <row r="23" spans="1:251" x14ac:dyDescent="0.25">
      <c r="A23" s="100" t="s">
        <v>29</v>
      </c>
      <c r="B23" s="101">
        <f>'3. sz. melléklet'!E28</f>
        <v>173801</v>
      </c>
      <c r="C23" s="105"/>
      <c r="D23" s="107"/>
    </row>
    <row r="24" spans="1:251" x14ac:dyDescent="0.25">
      <c r="A24" s="100" t="s">
        <v>31</v>
      </c>
      <c r="B24" s="101">
        <f>'3. sz. melléklet'!E29</f>
        <v>15735</v>
      </c>
      <c r="C24" s="105"/>
      <c r="D24" s="101"/>
    </row>
    <row r="25" spans="1:251" x14ac:dyDescent="0.25">
      <c r="A25" s="99" t="s">
        <v>56</v>
      </c>
      <c r="B25" s="96">
        <f>SUM(B26)</f>
        <v>402301</v>
      </c>
      <c r="C25" s="103"/>
      <c r="D25" s="101"/>
    </row>
    <row r="26" spans="1:251" x14ac:dyDescent="0.25">
      <c r="A26" s="100" t="s">
        <v>786</v>
      </c>
      <c r="B26" s="101">
        <v>402301</v>
      </c>
      <c r="C26" s="103"/>
      <c r="D26" s="101"/>
      <c r="IP26" s="9"/>
      <c r="IQ26" s="9"/>
    </row>
    <row r="27" spans="1:251" ht="17.25" customHeight="1" x14ac:dyDescent="0.25">
      <c r="A27" s="99" t="s">
        <v>35</v>
      </c>
      <c r="B27" s="96">
        <f>'3. sz. melléklet'!E33</f>
        <v>73119</v>
      </c>
      <c r="C27" s="103"/>
      <c r="D27" s="101"/>
      <c r="IP27" s="9"/>
      <c r="IQ27" s="9"/>
    </row>
    <row r="28" spans="1:251" ht="15.75" thickBot="1" x14ac:dyDescent="0.3">
      <c r="A28" s="308" t="s">
        <v>18</v>
      </c>
      <c r="B28" s="309">
        <f>'3. sz. melléklet'!E34</f>
        <v>73119</v>
      </c>
      <c r="C28" s="310"/>
      <c r="D28" s="309"/>
      <c r="IP28" s="9"/>
      <c r="IQ28" s="9"/>
    </row>
    <row r="29" spans="1:251" s="9" customFormat="1" thickBot="1" x14ac:dyDescent="0.25">
      <c r="A29" s="311" t="s">
        <v>57</v>
      </c>
      <c r="B29" s="312">
        <f>(B5+B6+B9+B17+B27-B25)</f>
        <v>3850029</v>
      </c>
      <c r="C29" s="311" t="s">
        <v>58</v>
      </c>
      <c r="D29" s="312">
        <f>(D5+D6+D8+D9+D10)</f>
        <v>3850029</v>
      </c>
    </row>
    <row r="30" spans="1:251" s="9" customFormat="1" x14ac:dyDescent="0.25">
      <c r="A30" s="360" t="s">
        <v>60</v>
      </c>
      <c r="B30" s="358">
        <f>'3. sz. melléklet'!E41-44749</f>
        <v>1480852</v>
      </c>
      <c r="C30" s="352" t="s">
        <v>59</v>
      </c>
      <c r="D30" s="353">
        <f>'4.sz. melléklet'!G29-44749</f>
        <v>1480852</v>
      </c>
    </row>
    <row r="31" spans="1:251" s="9" customFormat="1" x14ac:dyDescent="0.25">
      <c r="A31" s="361" t="s">
        <v>44</v>
      </c>
      <c r="B31" s="13">
        <v>0</v>
      </c>
      <c r="C31" s="354"/>
      <c r="D31" s="355"/>
    </row>
    <row r="32" spans="1:251" s="9" customFormat="1" ht="15.75" thickBot="1" x14ac:dyDescent="0.3">
      <c r="A32" s="362" t="s">
        <v>785</v>
      </c>
      <c r="B32" s="359">
        <f>'3. sz. melléklet'!E39</f>
        <v>25000</v>
      </c>
      <c r="C32" s="356" t="s">
        <v>502</v>
      </c>
      <c r="D32" s="357">
        <f>'4.sz. melléklet'!G28</f>
        <v>25000</v>
      </c>
    </row>
    <row r="33" spans="1:4" s="9" customFormat="1" thickBot="1" x14ac:dyDescent="0.25">
      <c r="A33" s="311" t="s">
        <v>61</v>
      </c>
      <c r="B33" s="312">
        <f>SUM(B30:B32)</f>
        <v>1505852</v>
      </c>
      <c r="C33" s="311" t="s">
        <v>62</v>
      </c>
      <c r="D33" s="312">
        <f>SUM(D30+D32)</f>
        <v>1505852</v>
      </c>
    </row>
    <row r="34" spans="1:4" s="9" customFormat="1" thickBot="1" x14ac:dyDescent="0.25">
      <c r="A34" s="313" t="s">
        <v>63</v>
      </c>
      <c r="B34" s="314">
        <f>(B29+B33)</f>
        <v>5355881</v>
      </c>
      <c r="C34" s="313" t="s">
        <v>63</v>
      </c>
      <c r="D34" s="312">
        <f>(D29+D33)</f>
        <v>5355881</v>
      </c>
    </row>
    <row r="35" spans="1:4" s="9" customFormat="1" x14ac:dyDescent="0.25">
      <c r="A35" s="11"/>
      <c r="B35" s="12"/>
      <c r="C35" s="11"/>
      <c r="D35" s="13"/>
    </row>
    <row r="36" spans="1:4" s="9" customFormat="1" x14ac:dyDescent="0.25">
      <c r="A36" s="162"/>
      <c r="B36" s="163"/>
      <c r="C36" s="11"/>
      <c r="D36" s="13"/>
    </row>
    <row r="37" spans="1:4" s="7" customFormat="1" ht="15" customHeight="1" x14ac:dyDescent="0.2">
      <c r="A37" s="696" t="s">
        <v>541</v>
      </c>
      <c r="B37" s="696"/>
      <c r="C37" s="696"/>
      <c r="D37" s="696"/>
    </row>
    <row r="38" spans="1:4" ht="14.25" customHeight="1" thickBot="1" x14ac:dyDescent="0.3">
      <c r="C38" s="14"/>
    </row>
    <row r="39" spans="1:4" s="7" customFormat="1" thickBot="1" x14ac:dyDescent="0.25">
      <c r="A39" s="698" t="s">
        <v>0</v>
      </c>
      <c r="B39" s="698"/>
      <c r="C39" s="699" t="s">
        <v>1</v>
      </c>
      <c r="D39" s="697"/>
    </row>
    <row r="40" spans="1:4" s="7" customFormat="1" thickBot="1" x14ac:dyDescent="0.25">
      <c r="A40" s="15" t="s">
        <v>2</v>
      </c>
      <c r="B40" s="429" t="s">
        <v>3</v>
      </c>
      <c r="C40" s="430" t="s">
        <v>2</v>
      </c>
      <c r="D40" s="8" t="s">
        <v>4</v>
      </c>
    </row>
    <row r="41" spans="1:4" s="7" customFormat="1" ht="14.25" x14ac:dyDescent="0.2">
      <c r="A41" s="431" t="s">
        <v>504</v>
      </c>
      <c r="B41" s="303">
        <f>'3. sz. melléklet'!E9</f>
        <v>100800</v>
      </c>
      <c r="C41" s="317"/>
      <c r="D41" s="322"/>
    </row>
    <row r="42" spans="1:4" s="7" customFormat="1" x14ac:dyDescent="0.25">
      <c r="A42" s="97" t="s">
        <v>8</v>
      </c>
      <c r="B42" s="315">
        <f>'3. sz. melléklet'!E10</f>
        <v>100800</v>
      </c>
      <c r="C42" s="318"/>
      <c r="D42" s="323"/>
    </row>
    <row r="43" spans="1:4" s="7" customFormat="1" ht="14.25" x14ac:dyDescent="0.2">
      <c r="A43" s="432" t="s">
        <v>33</v>
      </c>
      <c r="B43" s="304">
        <f>SUM(B44:B45)</f>
        <v>3400</v>
      </c>
      <c r="C43" s="305" t="s">
        <v>64</v>
      </c>
      <c r="D43" s="304">
        <f>'4.sz. melléklet'!G18</f>
        <v>291469</v>
      </c>
    </row>
    <row r="44" spans="1:4" s="7" customFormat="1" x14ac:dyDescent="0.25">
      <c r="A44" s="433" t="s">
        <v>720</v>
      </c>
      <c r="B44" s="315">
        <f>'3. sz. melléklet'!E32</f>
        <v>2000</v>
      </c>
      <c r="C44" s="305"/>
      <c r="D44" s="304"/>
    </row>
    <row r="45" spans="1:4" s="7" customFormat="1" x14ac:dyDescent="0.25">
      <c r="A45" s="16" t="s">
        <v>522</v>
      </c>
      <c r="B45" s="315">
        <f>'3. sz. melléklet'!E31</f>
        <v>1400</v>
      </c>
      <c r="C45" s="305" t="s">
        <v>65</v>
      </c>
      <c r="D45" s="304">
        <f>'4.sz. melléklet'!G19</f>
        <v>256799</v>
      </c>
    </row>
    <row r="46" spans="1:4" s="7" customFormat="1" ht="14.25" x14ac:dyDescent="0.2">
      <c r="A46" s="432" t="s">
        <v>87</v>
      </c>
      <c r="B46" s="304">
        <f>'3. sz. melléklet'!E35</f>
        <v>20130</v>
      </c>
      <c r="C46" s="305"/>
      <c r="D46" s="304"/>
    </row>
    <row r="47" spans="1:4" s="7" customFormat="1" x14ac:dyDescent="0.25">
      <c r="A47" s="433" t="s">
        <v>18</v>
      </c>
      <c r="B47" s="316">
        <f>'3. sz. melléklet'!E36</f>
        <v>1496</v>
      </c>
      <c r="C47" s="319" t="s">
        <v>66</v>
      </c>
      <c r="D47" s="304">
        <f>(D48+D49+D50)</f>
        <v>71814</v>
      </c>
    </row>
    <row r="48" spans="1:4" x14ac:dyDescent="0.25">
      <c r="A48" s="433" t="s">
        <v>534</v>
      </c>
      <c r="B48" s="316">
        <f>'3. sz. melléklet'!E37</f>
        <v>18634</v>
      </c>
      <c r="C48" s="320" t="s">
        <v>18</v>
      </c>
      <c r="D48" s="316">
        <f>'4.sz. melléklet'!G21</f>
        <v>1200</v>
      </c>
    </row>
    <row r="49" spans="1:4" x14ac:dyDescent="0.25">
      <c r="A49" s="432" t="s">
        <v>787</v>
      </c>
      <c r="B49" s="304">
        <f>SUM(B50:B51)</f>
        <v>402301</v>
      </c>
      <c r="C49" s="320" t="s">
        <v>36</v>
      </c>
      <c r="D49" s="316">
        <f>'4.sz. melléklet'!G22</f>
        <v>15614</v>
      </c>
    </row>
    <row r="50" spans="1:4" x14ac:dyDescent="0.25">
      <c r="A50" s="433" t="s">
        <v>786</v>
      </c>
      <c r="B50" s="316">
        <v>402301</v>
      </c>
      <c r="C50" s="320" t="s">
        <v>37</v>
      </c>
      <c r="D50" s="316">
        <f>'4.sz. melléklet'!G23</f>
        <v>55000</v>
      </c>
    </row>
    <row r="51" spans="1:4" x14ac:dyDescent="0.25">
      <c r="A51" s="433"/>
      <c r="B51" s="316"/>
      <c r="C51" s="321" t="s">
        <v>38</v>
      </c>
      <c r="D51" s="316">
        <f>'4.sz. melléklet'!G24</f>
        <v>50000</v>
      </c>
    </row>
    <row r="52" spans="1:4" ht="15.75" thickBot="1" x14ac:dyDescent="0.3">
      <c r="A52" s="433"/>
      <c r="B52" s="316"/>
      <c r="C52" s="321" t="s">
        <v>721</v>
      </c>
      <c r="D52" s="316">
        <f>'4.sz. melléklet'!G25</f>
        <v>5000</v>
      </c>
    </row>
    <row r="53" spans="1:4" thickBot="1" x14ac:dyDescent="0.25">
      <c r="A53" s="434" t="s">
        <v>57</v>
      </c>
      <c r="B53" s="435">
        <f>(B41+B43+B46+B49)</f>
        <v>526631</v>
      </c>
      <c r="C53" s="311" t="s">
        <v>58</v>
      </c>
      <c r="D53" s="312">
        <f>(D43+D45+D47)</f>
        <v>620082</v>
      </c>
    </row>
    <row r="54" spans="1:4" x14ac:dyDescent="0.25">
      <c r="A54" s="436" t="s">
        <v>67</v>
      </c>
      <c r="B54" s="437">
        <f>SUM(B55:B56)</f>
        <v>244749</v>
      </c>
      <c r="C54" s="350" t="s">
        <v>42</v>
      </c>
      <c r="D54" s="303">
        <f>'4.sz. melléklet'!G27</f>
        <v>106549</v>
      </c>
    </row>
    <row r="55" spans="1:4" x14ac:dyDescent="0.25">
      <c r="A55" s="433" t="s">
        <v>789</v>
      </c>
      <c r="B55" s="346">
        <v>200000</v>
      </c>
      <c r="C55" s="351" t="s">
        <v>59</v>
      </c>
      <c r="D55" s="10">
        <v>44749</v>
      </c>
    </row>
    <row r="56" spans="1:4" x14ac:dyDescent="0.25">
      <c r="A56" s="347" t="s">
        <v>60</v>
      </c>
      <c r="B56" s="346">
        <v>44749</v>
      </c>
      <c r="C56" s="348"/>
      <c r="D56" s="304"/>
    </row>
    <row r="57" spans="1:4" ht="14.25" x14ac:dyDescent="0.2">
      <c r="A57" s="432" t="s">
        <v>68</v>
      </c>
      <c r="B57" s="438">
        <f>SUM(B58)</f>
        <v>0</v>
      </c>
      <c r="C57" s="348"/>
      <c r="D57" s="304"/>
    </row>
    <row r="58" spans="1:4" ht="16.5" thickBot="1" x14ac:dyDescent="0.3">
      <c r="A58" s="433" t="s">
        <v>719</v>
      </c>
      <c r="B58" s="346">
        <v>0</v>
      </c>
      <c r="C58" s="349"/>
      <c r="D58" s="304"/>
    </row>
    <row r="59" spans="1:4" ht="15.75" customHeight="1" thickBot="1" x14ac:dyDescent="0.25">
      <c r="A59" s="439" t="s">
        <v>61</v>
      </c>
      <c r="B59" s="435">
        <f>B54+B57</f>
        <v>244749</v>
      </c>
      <c r="C59" s="439" t="s">
        <v>62</v>
      </c>
      <c r="D59" s="312">
        <f>SUM(D54:D58)</f>
        <v>151298</v>
      </c>
    </row>
    <row r="60" spans="1:4" thickBot="1" x14ac:dyDescent="0.25">
      <c r="A60" s="18" t="s">
        <v>63</v>
      </c>
      <c r="B60" s="92">
        <f>SUM(B59+B53)</f>
        <v>771380</v>
      </c>
      <c r="C60" s="311" t="s">
        <v>63</v>
      </c>
      <c r="D60" s="19">
        <f>(D53+D59)</f>
        <v>771380</v>
      </c>
    </row>
    <row r="61" spans="1:4" ht="14.25" x14ac:dyDescent="0.2">
      <c r="A61" s="17"/>
      <c r="B61" s="20"/>
      <c r="C61" s="17"/>
      <c r="D61" s="20"/>
    </row>
    <row r="62" spans="1:4" ht="14.25" x14ac:dyDescent="0.2">
      <c r="A62" s="21" t="s">
        <v>69</v>
      </c>
      <c r="B62" s="22">
        <f>B60+B34</f>
        <v>6127261</v>
      </c>
      <c r="C62" s="161" t="s">
        <v>70</v>
      </c>
      <c r="D62" s="23">
        <f>(D34+D60)</f>
        <v>6127261</v>
      </c>
    </row>
    <row r="64" spans="1:4" x14ac:dyDescent="0.25">
      <c r="A64" s="164"/>
      <c r="B64" s="167"/>
    </row>
    <row r="65" spans="1:4" s="166" customFormat="1" ht="14.25" x14ac:dyDescent="0.2">
      <c r="A65" s="164"/>
      <c r="B65" s="167"/>
      <c r="C65" s="164"/>
      <c r="D65" s="165"/>
    </row>
  </sheetData>
  <sheetProtection selectLockedCells="1" selectUnlockedCells="1"/>
  <mergeCells count="6">
    <mergeCell ref="A1:D1"/>
    <mergeCell ref="A3:B3"/>
    <mergeCell ref="C3:D3"/>
    <mergeCell ref="A37:D37"/>
    <mergeCell ref="A39:B39"/>
    <mergeCell ref="C39:D39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64" firstPageNumber="0" orientation="portrait" horizontalDpi="300" verticalDpi="300" r:id="rId1"/>
  <headerFooter alignWithMargins="0">
    <oddHeader xml:space="preserve">&amp;L2. melléklet a 24/2016.(XII.16.) önkormányzati rendelethez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43"/>
  <sheetViews>
    <sheetView view="pageBreakPreview" zoomScale="70" zoomScaleNormal="79" zoomScaleSheetLayoutView="70" workbookViewId="0">
      <selection activeCell="D36" sqref="D36"/>
    </sheetView>
  </sheetViews>
  <sheetFormatPr defaultRowHeight="18.75" x14ac:dyDescent="0.3"/>
  <cols>
    <col min="1" max="1" width="102.42578125" style="24" customWidth="1"/>
    <col min="2" max="2" width="26.140625" style="24" customWidth="1"/>
    <col min="3" max="3" width="27.7109375" style="24" customWidth="1"/>
    <col min="4" max="4" width="26.7109375" style="24" customWidth="1"/>
    <col min="5" max="5" width="21.140625" style="24" customWidth="1"/>
    <col min="6" max="16384" width="9.140625" style="24"/>
  </cols>
  <sheetData>
    <row r="1" spans="1:5" x14ac:dyDescent="0.3">
      <c r="A1" s="25"/>
    </row>
    <row r="2" spans="1:5" x14ac:dyDescent="0.3">
      <c r="A2" s="701" t="s">
        <v>756</v>
      </c>
      <c r="B2" s="701"/>
      <c r="C2" s="701"/>
      <c r="D2" s="701"/>
      <c r="E2" s="701"/>
    </row>
    <row r="3" spans="1:5" ht="19.5" thickBot="1" x14ac:dyDescent="0.35"/>
    <row r="4" spans="1:5" ht="82.5" customHeight="1" thickBot="1" x14ac:dyDescent="0.35">
      <c r="A4" s="700" t="s">
        <v>400</v>
      </c>
      <c r="B4" s="333" t="s">
        <v>71</v>
      </c>
      <c r="C4" s="333" t="s">
        <v>72</v>
      </c>
      <c r="D4" s="333" t="s">
        <v>73</v>
      </c>
      <c r="E4" s="345" t="s">
        <v>74</v>
      </c>
    </row>
    <row r="5" spans="1:5" ht="25.5" customHeight="1" thickBot="1" x14ac:dyDescent="0.35">
      <c r="A5" s="700"/>
      <c r="B5" s="333" t="s">
        <v>3</v>
      </c>
      <c r="C5" s="333" t="s">
        <v>3</v>
      </c>
      <c r="D5" s="333" t="s">
        <v>3</v>
      </c>
      <c r="E5" s="333" t="s">
        <v>4</v>
      </c>
    </row>
    <row r="6" spans="1:5" s="25" customFormat="1" ht="18.600000000000001" customHeight="1" x14ac:dyDescent="0.3">
      <c r="A6" s="330" t="s">
        <v>5</v>
      </c>
      <c r="B6" s="331">
        <v>974690</v>
      </c>
      <c r="C6" s="331">
        <v>0</v>
      </c>
      <c r="D6" s="331">
        <v>0</v>
      </c>
      <c r="E6" s="332">
        <f>B6+C6+D6</f>
        <v>974690</v>
      </c>
    </row>
    <row r="7" spans="1:5" ht="18.600000000000001" customHeight="1" x14ac:dyDescent="0.3">
      <c r="A7" s="405" t="s">
        <v>75</v>
      </c>
      <c r="B7" s="406">
        <f>SUM(B8:B8)</f>
        <v>150251</v>
      </c>
      <c r="C7" s="406">
        <f>SUM(C8:C8)</f>
        <v>17166</v>
      </c>
      <c r="D7" s="406">
        <f>SUM(D8:D8)</f>
        <v>70168</v>
      </c>
      <c r="E7" s="407">
        <f t="shared" ref="E7:E39" si="0">B7+C7+D7</f>
        <v>237585</v>
      </c>
    </row>
    <row r="8" spans="1:5" ht="18.600000000000001" customHeight="1" x14ac:dyDescent="0.3">
      <c r="A8" s="244" t="s">
        <v>8</v>
      </c>
      <c r="B8" s="408">
        <v>150251</v>
      </c>
      <c r="C8" s="408">
        <v>17166</v>
      </c>
      <c r="D8" s="408">
        <v>70168</v>
      </c>
      <c r="E8" s="407">
        <f t="shared" si="0"/>
        <v>237585</v>
      </c>
    </row>
    <row r="9" spans="1:5" ht="18.600000000000001" customHeight="1" x14ac:dyDescent="0.3">
      <c r="A9" s="409" t="s">
        <v>501</v>
      </c>
      <c r="B9" s="406">
        <f>SUM(B10)</f>
        <v>100000</v>
      </c>
      <c r="C9" s="406">
        <f>SUM(C10)</f>
        <v>0</v>
      </c>
      <c r="D9" s="406">
        <f>SUM(D10)</f>
        <v>800</v>
      </c>
      <c r="E9" s="407">
        <f t="shared" si="0"/>
        <v>100800</v>
      </c>
    </row>
    <row r="10" spans="1:5" ht="18.600000000000001" customHeight="1" x14ac:dyDescent="0.3">
      <c r="A10" s="244" t="s">
        <v>8</v>
      </c>
      <c r="B10" s="408">
        <v>100000</v>
      </c>
      <c r="C10" s="408"/>
      <c r="D10" s="408">
        <v>800</v>
      </c>
      <c r="E10" s="407">
        <f t="shared" si="0"/>
        <v>100800</v>
      </c>
    </row>
    <row r="11" spans="1:5" s="26" customFormat="1" ht="18.600000000000001" customHeight="1" x14ac:dyDescent="0.3">
      <c r="A11" s="409" t="s">
        <v>76</v>
      </c>
      <c r="B11" s="406">
        <f>SUM(B12+B15+B20+B21)</f>
        <v>2114400</v>
      </c>
      <c r="C11" s="406">
        <f>SUM(C12+C15+C20+C21)</f>
        <v>0</v>
      </c>
      <c r="D11" s="406">
        <f>SUM(D12+D15+D20+D21)</f>
        <v>0</v>
      </c>
      <c r="E11" s="407">
        <f t="shared" si="0"/>
        <v>2114400</v>
      </c>
    </row>
    <row r="12" spans="1:5" s="26" customFormat="1" ht="18.600000000000001" customHeight="1" x14ac:dyDescent="0.3">
      <c r="A12" s="244" t="s">
        <v>12</v>
      </c>
      <c r="B12" s="245">
        <f>SUM(B13:B14)</f>
        <v>473000</v>
      </c>
      <c r="C12" s="245">
        <f>SUM(C13:C14)</f>
        <v>0</v>
      </c>
      <c r="D12" s="245">
        <f>SUM(D13:D14)</f>
        <v>0</v>
      </c>
      <c r="E12" s="407">
        <f t="shared" si="0"/>
        <v>473000</v>
      </c>
    </row>
    <row r="13" spans="1:5" s="26" customFormat="1" ht="18.600000000000001" customHeight="1" x14ac:dyDescent="0.3">
      <c r="A13" s="410" t="s">
        <v>77</v>
      </c>
      <c r="B13" s="411">
        <v>333000</v>
      </c>
      <c r="C13" s="411"/>
      <c r="D13" s="411"/>
      <c r="E13" s="407">
        <f t="shared" si="0"/>
        <v>333000</v>
      </c>
    </row>
    <row r="14" spans="1:5" s="26" customFormat="1" ht="18.600000000000001" customHeight="1" x14ac:dyDescent="0.3">
      <c r="A14" s="412" t="s">
        <v>78</v>
      </c>
      <c r="B14" s="413">
        <v>140000</v>
      </c>
      <c r="C14" s="413"/>
      <c r="D14" s="413"/>
      <c r="E14" s="407">
        <f t="shared" si="0"/>
        <v>140000</v>
      </c>
    </row>
    <row r="15" spans="1:5" s="26" customFormat="1" ht="18.600000000000001" customHeight="1" x14ac:dyDescent="0.3">
      <c r="A15" s="244" t="s">
        <v>79</v>
      </c>
      <c r="B15" s="245">
        <f>SUM(B16:B19)</f>
        <v>1634500</v>
      </c>
      <c r="C15" s="245">
        <f>SUM(C16:C19)</f>
        <v>0</v>
      </c>
      <c r="D15" s="245">
        <f>SUM(D16:D19)</f>
        <v>0</v>
      </c>
      <c r="E15" s="407">
        <f t="shared" si="0"/>
        <v>1634500</v>
      </c>
    </row>
    <row r="16" spans="1:5" s="26" customFormat="1" ht="18.600000000000001" customHeight="1" x14ac:dyDescent="0.3">
      <c r="A16" s="410" t="s">
        <v>80</v>
      </c>
      <c r="B16" s="413">
        <v>1500000</v>
      </c>
      <c r="C16" s="413"/>
      <c r="D16" s="413"/>
      <c r="E16" s="407">
        <f t="shared" si="0"/>
        <v>1500000</v>
      </c>
    </row>
    <row r="17" spans="1:5" s="26" customFormat="1" ht="18.600000000000001" customHeight="1" x14ac:dyDescent="0.3">
      <c r="A17" s="410" t="s">
        <v>81</v>
      </c>
      <c r="B17" s="413">
        <v>92000</v>
      </c>
      <c r="C17" s="413"/>
      <c r="D17" s="413"/>
      <c r="E17" s="407">
        <f t="shared" si="0"/>
        <v>92000</v>
      </c>
    </row>
    <row r="18" spans="1:5" s="26" customFormat="1" ht="18.600000000000001" customHeight="1" x14ac:dyDescent="0.3">
      <c r="A18" s="410" t="s">
        <v>82</v>
      </c>
      <c r="B18" s="413">
        <v>41000</v>
      </c>
      <c r="C18" s="413"/>
      <c r="D18" s="413"/>
      <c r="E18" s="407">
        <f t="shared" si="0"/>
        <v>41000</v>
      </c>
    </row>
    <row r="19" spans="1:5" ht="18.600000000000001" customHeight="1" x14ac:dyDescent="0.3">
      <c r="A19" s="410" t="s">
        <v>83</v>
      </c>
      <c r="B19" s="413">
        <v>1500</v>
      </c>
      <c r="C19" s="245"/>
      <c r="D19" s="245"/>
      <c r="E19" s="407">
        <f t="shared" si="0"/>
        <v>1500</v>
      </c>
    </row>
    <row r="20" spans="1:5" s="26" customFormat="1" ht="18.600000000000001" customHeight="1" x14ac:dyDescent="0.3">
      <c r="A20" s="414" t="s">
        <v>15</v>
      </c>
      <c r="B20" s="245">
        <v>5000</v>
      </c>
      <c r="C20" s="245"/>
      <c r="D20" s="245"/>
      <c r="E20" s="407">
        <f t="shared" si="0"/>
        <v>5000</v>
      </c>
    </row>
    <row r="21" spans="1:5" s="26" customFormat="1" ht="18.600000000000001" customHeight="1" x14ac:dyDescent="0.3">
      <c r="A21" s="414" t="s">
        <v>549</v>
      </c>
      <c r="B21" s="245">
        <v>1900</v>
      </c>
      <c r="C21" s="243"/>
      <c r="D21" s="243"/>
      <c r="E21" s="407">
        <f t="shared" si="0"/>
        <v>1900</v>
      </c>
    </row>
    <row r="22" spans="1:5" ht="18.600000000000001" customHeight="1" x14ac:dyDescent="0.3">
      <c r="A22" s="405" t="s">
        <v>20</v>
      </c>
      <c r="B22" s="243">
        <f>SUM(B23:B29)</f>
        <v>654135</v>
      </c>
      <c r="C22" s="243">
        <f>SUM(C23:C29)</f>
        <v>6105</v>
      </c>
      <c r="D22" s="243">
        <f>SUM(D23:D29)</f>
        <v>192296</v>
      </c>
      <c r="E22" s="407">
        <f t="shared" si="0"/>
        <v>852536</v>
      </c>
    </row>
    <row r="23" spans="1:5" ht="18.600000000000001" customHeight="1" x14ac:dyDescent="0.3">
      <c r="A23" s="244" t="s">
        <v>22</v>
      </c>
      <c r="B23" s="245">
        <v>381913</v>
      </c>
      <c r="C23" s="245">
        <v>6105</v>
      </c>
      <c r="D23" s="245">
        <v>2000</v>
      </c>
      <c r="E23" s="407">
        <f t="shared" si="0"/>
        <v>390018</v>
      </c>
    </row>
    <row r="24" spans="1:5" ht="18.600000000000001" customHeight="1" x14ac:dyDescent="0.3">
      <c r="A24" s="244" t="s">
        <v>84</v>
      </c>
      <c r="B24" s="245">
        <v>14144</v>
      </c>
      <c r="C24" s="245"/>
      <c r="D24" s="245">
        <v>51467</v>
      </c>
      <c r="E24" s="407">
        <f t="shared" si="0"/>
        <v>65611</v>
      </c>
    </row>
    <row r="25" spans="1:5" ht="18.600000000000001" customHeight="1" x14ac:dyDescent="0.3">
      <c r="A25" s="244" t="s">
        <v>25</v>
      </c>
      <c r="B25" s="245">
        <v>34100</v>
      </c>
      <c r="C25" s="245"/>
      <c r="D25" s="245">
        <v>1556</v>
      </c>
      <c r="E25" s="407">
        <f t="shared" si="0"/>
        <v>35656</v>
      </c>
    </row>
    <row r="26" spans="1:5" ht="21" customHeight="1" x14ac:dyDescent="0.3">
      <c r="A26" s="244" t="s">
        <v>85</v>
      </c>
      <c r="B26" s="245">
        <v>87862</v>
      </c>
      <c r="C26" s="245"/>
      <c r="D26" s="245"/>
      <c r="E26" s="407">
        <f t="shared" si="0"/>
        <v>87862</v>
      </c>
    </row>
    <row r="27" spans="1:5" ht="18.600000000000001" customHeight="1" x14ac:dyDescent="0.3">
      <c r="A27" s="244" t="s">
        <v>28</v>
      </c>
      <c r="B27" s="245"/>
      <c r="C27" s="245"/>
      <c r="D27" s="245">
        <v>83853</v>
      </c>
      <c r="E27" s="407">
        <f t="shared" si="0"/>
        <v>83853</v>
      </c>
    </row>
    <row r="28" spans="1:5" ht="18.600000000000001" customHeight="1" x14ac:dyDescent="0.3">
      <c r="A28" s="415" t="s">
        <v>29</v>
      </c>
      <c r="B28" s="245">
        <v>120381</v>
      </c>
      <c r="C28" s="245"/>
      <c r="D28" s="245">
        <v>53420</v>
      </c>
      <c r="E28" s="407">
        <f t="shared" si="0"/>
        <v>173801</v>
      </c>
    </row>
    <row r="29" spans="1:5" s="25" customFormat="1" ht="18.600000000000001" customHeight="1" x14ac:dyDescent="0.3">
      <c r="A29" s="244" t="s">
        <v>31</v>
      </c>
      <c r="B29" s="245">
        <v>15735</v>
      </c>
      <c r="C29" s="243"/>
      <c r="D29" s="243"/>
      <c r="E29" s="407">
        <f t="shared" si="0"/>
        <v>15735</v>
      </c>
    </row>
    <row r="30" spans="1:5" ht="18.600000000000001" customHeight="1" x14ac:dyDescent="0.3">
      <c r="A30" s="409" t="s">
        <v>33</v>
      </c>
      <c r="B30" s="243">
        <f>SUM(B31:B32)</f>
        <v>2000</v>
      </c>
      <c r="C30" s="243">
        <f>SUM(C31:C32)</f>
        <v>1400</v>
      </c>
      <c r="D30" s="243">
        <f>SUM(D31:D32)</f>
        <v>0</v>
      </c>
      <c r="E30" s="407">
        <f t="shared" si="0"/>
        <v>3400</v>
      </c>
    </row>
    <row r="31" spans="1:5" s="25" customFormat="1" ht="18.600000000000001" customHeight="1" x14ac:dyDescent="0.3">
      <c r="A31" s="244" t="s">
        <v>522</v>
      </c>
      <c r="B31" s="245"/>
      <c r="C31" s="245">
        <v>1400</v>
      </c>
      <c r="D31" s="243"/>
      <c r="E31" s="407">
        <f t="shared" si="0"/>
        <v>1400</v>
      </c>
    </row>
    <row r="32" spans="1:5" s="25" customFormat="1" ht="18.600000000000001" customHeight="1" x14ac:dyDescent="0.3">
      <c r="A32" s="244" t="s">
        <v>720</v>
      </c>
      <c r="B32" s="245">
        <v>2000</v>
      </c>
      <c r="C32" s="245"/>
      <c r="D32" s="243"/>
      <c r="E32" s="407">
        <f t="shared" si="0"/>
        <v>2000</v>
      </c>
    </row>
    <row r="33" spans="1:5" s="25" customFormat="1" ht="18.600000000000001" customHeight="1" x14ac:dyDescent="0.3">
      <c r="A33" s="409" t="s">
        <v>35</v>
      </c>
      <c r="B33" s="243">
        <f>SUM(B34)</f>
        <v>73119</v>
      </c>
      <c r="C33" s="243"/>
      <c r="D33" s="243"/>
      <c r="E33" s="407">
        <f t="shared" si="0"/>
        <v>73119</v>
      </c>
    </row>
    <row r="34" spans="1:5" s="25" customFormat="1" ht="18.600000000000001" customHeight="1" x14ac:dyDescent="0.3">
      <c r="A34" s="244" t="s">
        <v>86</v>
      </c>
      <c r="B34" s="245">
        <v>73119</v>
      </c>
      <c r="C34" s="243"/>
      <c r="D34" s="243"/>
      <c r="E34" s="407">
        <f t="shared" si="0"/>
        <v>73119</v>
      </c>
    </row>
    <row r="35" spans="1:5" ht="18.600000000000001" customHeight="1" x14ac:dyDescent="0.3">
      <c r="A35" s="416" t="s">
        <v>87</v>
      </c>
      <c r="B35" s="243">
        <f>SUM(B36:B37)</f>
        <v>19530</v>
      </c>
      <c r="C35" s="243">
        <f>SUM(C36)</f>
        <v>600</v>
      </c>
      <c r="D35" s="243">
        <f>SUM(D36)</f>
        <v>0</v>
      </c>
      <c r="E35" s="407">
        <f t="shared" si="0"/>
        <v>20130</v>
      </c>
    </row>
    <row r="36" spans="1:5" s="26" customFormat="1" ht="18.600000000000001" customHeight="1" x14ac:dyDescent="0.3">
      <c r="A36" s="417" t="s">
        <v>86</v>
      </c>
      <c r="B36" s="245">
        <v>896</v>
      </c>
      <c r="C36" s="413">
        <v>600</v>
      </c>
      <c r="D36" s="413"/>
      <c r="E36" s="407">
        <f t="shared" si="0"/>
        <v>1496</v>
      </c>
    </row>
    <row r="37" spans="1:5" s="26" customFormat="1" ht="18.600000000000001" customHeight="1" x14ac:dyDescent="0.3">
      <c r="A37" s="417" t="s">
        <v>8</v>
      </c>
      <c r="B37" s="245">
        <v>18634</v>
      </c>
      <c r="C37" s="413"/>
      <c r="D37" s="413"/>
      <c r="E37" s="407">
        <f t="shared" si="0"/>
        <v>18634</v>
      </c>
    </row>
    <row r="38" spans="1:5" s="26" customFormat="1" ht="18.600000000000001" customHeight="1" x14ac:dyDescent="0.35">
      <c r="A38" s="416" t="s">
        <v>88</v>
      </c>
      <c r="B38" s="418">
        <f>SUM(B6+B7+B9+B11+B22+B30+B35+B33)</f>
        <v>4088125</v>
      </c>
      <c r="C38" s="243">
        <f>SUM(C6+C7+C11+C22+C30+C35)</f>
        <v>25271</v>
      </c>
      <c r="D38" s="243">
        <f>SUM(D6+D7+D9+D11+D22+D30+D35)</f>
        <v>263264</v>
      </c>
      <c r="E38" s="407">
        <f t="shared" si="0"/>
        <v>4376660</v>
      </c>
    </row>
    <row r="39" spans="1:5" s="27" customFormat="1" ht="18.600000000000001" customHeight="1" x14ac:dyDescent="0.35">
      <c r="A39" s="419" t="s">
        <v>785</v>
      </c>
      <c r="B39" s="245">
        <v>25000</v>
      </c>
      <c r="C39" s="243"/>
      <c r="D39" s="243"/>
      <c r="E39" s="407">
        <f t="shared" si="0"/>
        <v>25000</v>
      </c>
    </row>
    <row r="40" spans="1:5" x14ac:dyDescent="0.3">
      <c r="A40" s="416" t="s">
        <v>788</v>
      </c>
      <c r="B40" s="245">
        <v>200000</v>
      </c>
      <c r="C40" s="245"/>
      <c r="D40" s="245"/>
      <c r="E40" s="407">
        <f>B40+C40+D40</f>
        <v>200000</v>
      </c>
    </row>
    <row r="41" spans="1:5" x14ac:dyDescent="0.3">
      <c r="A41" s="416" t="s">
        <v>89</v>
      </c>
      <c r="B41" s="245"/>
      <c r="C41" s="245">
        <v>539566</v>
      </c>
      <c r="D41" s="245">
        <v>986035</v>
      </c>
      <c r="E41" s="407">
        <f>B41+C41+D41</f>
        <v>1525601</v>
      </c>
    </row>
    <row r="42" spans="1:5" ht="19.5" x14ac:dyDescent="0.35">
      <c r="A42" s="420" t="s">
        <v>90</v>
      </c>
      <c r="B42" s="418">
        <f>SUM(B39:B41)</f>
        <v>225000</v>
      </c>
      <c r="C42" s="418">
        <f>SUM(C39:C41)</f>
        <v>539566</v>
      </c>
      <c r="D42" s="418">
        <f>SUM(D39:D41)</f>
        <v>986035</v>
      </c>
      <c r="E42" s="407">
        <f>B42+C42+D42</f>
        <v>1750601</v>
      </c>
    </row>
    <row r="43" spans="1:5" s="25" customFormat="1" ht="19.5" thickBot="1" x14ac:dyDescent="0.35">
      <c r="A43" s="421" t="s">
        <v>49</v>
      </c>
      <c r="B43" s="422">
        <f>SUM(B38+B42)</f>
        <v>4313125</v>
      </c>
      <c r="C43" s="422">
        <f>SUM(C38+C42)</f>
        <v>564837</v>
      </c>
      <c r="D43" s="422">
        <f>SUM(D38+D42)</f>
        <v>1249299</v>
      </c>
      <c r="E43" s="423">
        <f>SUM(B43:D43)</f>
        <v>6127261</v>
      </c>
    </row>
  </sheetData>
  <sheetProtection selectLockedCells="1" selectUnlockedCells="1"/>
  <mergeCells count="2">
    <mergeCell ref="A4:A5"/>
    <mergeCell ref="A2:E2"/>
  </mergeCells>
  <printOptions horizontalCentered="1"/>
  <pageMargins left="0.39370078740157483" right="7.874015748031496E-2" top="0.47244094488188981" bottom="0.23622047244094491" header="0.23622047244094491" footer="0.51181102362204722"/>
  <pageSetup paperSize="9" scale="48" firstPageNumber="0" orientation="portrait" horizontalDpi="300" verticalDpi="300" r:id="rId1"/>
  <headerFooter alignWithMargins="0">
    <oddHeader xml:space="preserve">&amp;L&amp;11 3. melléklet a 24/2016.(XII.16.)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31"/>
  <sheetViews>
    <sheetView topLeftCell="C1" zoomScale="79" zoomScaleNormal="79" zoomScaleSheetLayoutView="90" workbookViewId="0">
      <selection activeCell="D36" sqref="D36"/>
    </sheetView>
  </sheetViews>
  <sheetFormatPr defaultRowHeight="25.5" customHeight="1" x14ac:dyDescent="0.25"/>
  <cols>
    <col min="1" max="2" width="0" style="28" hidden="1" customWidth="1"/>
    <col min="3" max="3" width="77.5703125" style="28" customWidth="1"/>
    <col min="4" max="4" width="18.140625" style="28" customWidth="1"/>
    <col min="5" max="5" width="19.5703125" style="28" customWidth="1"/>
    <col min="6" max="6" width="22.5703125" style="28" customWidth="1"/>
    <col min="7" max="7" width="16.140625" style="28" customWidth="1"/>
    <col min="8" max="16384" width="9.140625" style="28"/>
  </cols>
  <sheetData>
    <row r="1" spans="1:16" s="29" customFormat="1" ht="18" customHeight="1" x14ac:dyDescent="0.25">
      <c r="C1" s="703" t="s">
        <v>542</v>
      </c>
      <c r="D1" s="703"/>
      <c r="E1" s="703"/>
      <c r="F1" s="703"/>
      <c r="G1" s="703"/>
    </row>
    <row r="2" spans="1:16" s="29" customFormat="1" ht="18" customHeight="1" x14ac:dyDescent="0.25">
      <c r="C2" s="703" t="s">
        <v>757</v>
      </c>
      <c r="D2" s="703"/>
      <c r="E2" s="703"/>
      <c r="F2" s="703"/>
      <c r="G2" s="703"/>
    </row>
    <row r="3" spans="1:16" s="29" customFormat="1" ht="18" customHeight="1" thickBot="1" x14ac:dyDescent="0.3">
      <c r="C3" s="30"/>
      <c r="D3" s="30"/>
      <c r="E3" s="30"/>
      <c r="F3" s="30"/>
    </row>
    <row r="4" spans="1:16" ht="69.75" customHeight="1" thickBot="1" x14ac:dyDescent="0.3">
      <c r="A4" s="31"/>
      <c r="B4" s="29"/>
      <c r="C4" s="702" t="s">
        <v>91</v>
      </c>
      <c r="D4" s="327" t="s">
        <v>71</v>
      </c>
      <c r="E4" s="327" t="s">
        <v>72</v>
      </c>
      <c r="F4" s="327" t="s">
        <v>73</v>
      </c>
      <c r="G4" s="328" t="s">
        <v>74</v>
      </c>
      <c r="H4" s="29"/>
      <c r="I4" s="29"/>
      <c r="J4" s="29"/>
      <c r="K4" s="29"/>
      <c r="L4" s="29"/>
      <c r="M4" s="29"/>
      <c r="N4" s="29"/>
      <c r="O4" s="29"/>
      <c r="P4" s="29"/>
    </row>
    <row r="5" spans="1:16" ht="18.75" customHeight="1" thickBot="1" x14ac:dyDescent="0.3">
      <c r="A5" s="32"/>
      <c r="B5" s="33"/>
      <c r="C5" s="702"/>
      <c r="D5" s="329" t="s">
        <v>3</v>
      </c>
      <c r="E5" s="329" t="s">
        <v>3</v>
      </c>
      <c r="F5" s="329" t="s">
        <v>3</v>
      </c>
      <c r="G5" s="329" t="s">
        <v>4</v>
      </c>
      <c r="H5" s="29"/>
      <c r="I5" s="29"/>
      <c r="J5" s="29"/>
      <c r="K5" s="29"/>
      <c r="L5" s="29"/>
      <c r="M5" s="29"/>
      <c r="N5" s="29"/>
      <c r="O5" s="29"/>
      <c r="P5" s="29"/>
    </row>
    <row r="6" spans="1:16" s="36" customFormat="1" ht="19.5" customHeight="1" x14ac:dyDescent="0.25">
      <c r="A6" s="34"/>
      <c r="B6" s="35"/>
      <c r="C6" s="440" t="s">
        <v>6</v>
      </c>
      <c r="D6" s="324">
        <v>218792</v>
      </c>
      <c r="E6" s="324">
        <v>346703</v>
      </c>
      <c r="F6" s="325">
        <v>646786</v>
      </c>
      <c r="G6" s="326">
        <f t="shared" ref="G6:G11" si="0">SUM(D6+E6+F6)</f>
        <v>1212281</v>
      </c>
      <c r="H6" s="35"/>
      <c r="I6" s="35"/>
      <c r="J6" s="35"/>
      <c r="K6" s="35"/>
      <c r="L6" s="35"/>
      <c r="M6" s="35"/>
      <c r="N6" s="35"/>
      <c r="O6" s="35"/>
      <c r="P6" s="35"/>
    </row>
    <row r="7" spans="1:16" s="36" customFormat="1" ht="20.100000000000001" customHeight="1" x14ac:dyDescent="0.25">
      <c r="A7" s="34"/>
      <c r="B7" s="35"/>
      <c r="C7" s="441" t="s">
        <v>92</v>
      </c>
      <c r="D7" s="442">
        <v>46978</v>
      </c>
      <c r="E7" s="442">
        <v>93119</v>
      </c>
      <c r="F7" s="443">
        <v>142666</v>
      </c>
      <c r="G7" s="444">
        <f t="shared" si="0"/>
        <v>282763</v>
      </c>
      <c r="H7" s="35"/>
      <c r="I7" s="35"/>
      <c r="J7" s="35"/>
      <c r="K7" s="35"/>
      <c r="L7" s="35"/>
      <c r="M7" s="35"/>
      <c r="N7" s="35"/>
      <c r="O7" s="35"/>
      <c r="P7" s="35"/>
    </row>
    <row r="8" spans="1:16" s="36" customFormat="1" ht="20.100000000000001" customHeight="1" x14ac:dyDescent="0.25">
      <c r="A8" s="34"/>
      <c r="B8" s="35"/>
      <c r="C8" s="445" t="s">
        <v>11</v>
      </c>
      <c r="D8" s="446">
        <v>660582</v>
      </c>
      <c r="E8" s="446">
        <v>114238</v>
      </c>
      <c r="F8" s="447">
        <v>425875</v>
      </c>
      <c r="G8" s="444">
        <f>SUM(D8+E8+F8)</f>
        <v>1200695</v>
      </c>
      <c r="H8" s="35"/>
      <c r="I8" s="35"/>
      <c r="J8" s="35"/>
      <c r="K8" s="35"/>
      <c r="L8" s="35"/>
      <c r="M8" s="35"/>
      <c r="N8" s="35"/>
      <c r="O8" s="35"/>
      <c r="P8" s="35"/>
    </row>
    <row r="9" spans="1:16" s="36" customFormat="1" ht="20.100000000000001" customHeight="1" x14ac:dyDescent="0.25">
      <c r="A9" s="34"/>
      <c r="B9" s="35"/>
      <c r="C9" s="441" t="s">
        <v>14</v>
      </c>
      <c r="D9" s="446">
        <v>77825</v>
      </c>
      <c r="E9" s="446"/>
      <c r="F9" s="447"/>
      <c r="G9" s="444">
        <f t="shared" si="0"/>
        <v>77825</v>
      </c>
      <c r="H9" s="35"/>
      <c r="I9" s="35"/>
      <c r="J9" s="35"/>
      <c r="K9" s="35"/>
      <c r="L9" s="35"/>
      <c r="M9" s="35"/>
      <c r="N9" s="35"/>
      <c r="O9" s="35"/>
      <c r="P9" s="35"/>
    </row>
    <row r="10" spans="1:16" s="36" customFormat="1" ht="19.5" customHeight="1" x14ac:dyDescent="0.25">
      <c r="A10" s="34"/>
      <c r="B10" s="35"/>
      <c r="C10" s="445" t="s">
        <v>52</v>
      </c>
      <c r="D10" s="446">
        <f>(D12+D13+D14+D11)</f>
        <v>1076465</v>
      </c>
      <c r="E10" s="446">
        <f>(E12+E13+E14)</f>
        <v>0</v>
      </c>
      <c r="F10" s="447">
        <f>(F12+F13+F14)</f>
        <v>0</v>
      </c>
      <c r="G10" s="444">
        <f>SUM(D10+E10+F10)</f>
        <v>1076465</v>
      </c>
      <c r="H10" s="35"/>
      <c r="I10" s="35"/>
      <c r="J10" s="35"/>
      <c r="K10" s="35"/>
      <c r="L10" s="35"/>
      <c r="M10" s="35"/>
      <c r="N10" s="35"/>
      <c r="O10" s="35"/>
      <c r="P10" s="35"/>
    </row>
    <row r="11" spans="1:16" s="36" customFormat="1" ht="20.100000000000001" customHeight="1" x14ac:dyDescent="0.25">
      <c r="A11" s="34"/>
      <c r="B11" s="35"/>
      <c r="C11" s="448" t="s">
        <v>523</v>
      </c>
      <c r="D11" s="449">
        <v>18000</v>
      </c>
      <c r="E11" s="446"/>
      <c r="F11" s="447"/>
      <c r="G11" s="444">
        <f t="shared" si="0"/>
        <v>18000</v>
      </c>
      <c r="H11" s="35"/>
      <c r="I11" s="35"/>
      <c r="J11" s="35"/>
      <c r="K11" s="35"/>
      <c r="L11" s="35"/>
      <c r="M11" s="35"/>
      <c r="N11" s="35"/>
      <c r="O11" s="35"/>
      <c r="P11" s="35"/>
    </row>
    <row r="12" spans="1:16" ht="19.5" customHeight="1" x14ac:dyDescent="0.25">
      <c r="A12" s="31"/>
      <c r="B12" s="29"/>
      <c r="C12" s="450" t="s">
        <v>18</v>
      </c>
      <c r="D12" s="451">
        <v>32000</v>
      </c>
      <c r="E12" s="451"/>
      <c r="F12" s="452"/>
      <c r="G12" s="444">
        <f t="shared" ref="G12:G29" si="1">SUM(D12+E12+F12)</f>
        <v>32000</v>
      </c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19.5" customHeight="1" x14ac:dyDescent="0.25">
      <c r="A13" s="31"/>
      <c r="B13" s="29"/>
      <c r="C13" s="450" t="s">
        <v>19</v>
      </c>
      <c r="D13" s="451">
        <f>'10. sz. melléklet'!C57</f>
        <v>917165</v>
      </c>
      <c r="E13" s="451"/>
      <c r="F13" s="452"/>
      <c r="G13" s="444">
        <f t="shared" si="1"/>
        <v>917165</v>
      </c>
      <c r="H13" s="29"/>
      <c r="I13" s="29"/>
      <c r="J13" s="29"/>
      <c r="K13" s="29"/>
      <c r="L13" s="29"/>
      <c r="M13" s="29"/>
      <c r="N13" s="29"/>
      <c r="O13" s="29"/>
      <c r="P13" s="29"/>
    </row>
    <row r="14" spans="1:16" s="36" customFormat="1" ht="20.100000000000001" customHeight="1" x14ac:dyDescent="0.25">
      <c r="A14" s="34"/>
      <c r="B14" s="35"/>
      <c r="C14" s="453" t="s">
        <v>21</v>
      </c>
      <c r="D14" s="451">
        <f>SUM(D15:D17)</f>
        <v>109300</v>
      </c>
      <c r="E14" s="451"/>
      <c r="F14" s="452"/>
      <c r="G14" s="444">
        <f t="shared" si="1"/>
        <v>109300</v>
      </c>
      <c r="H14" s="35"/>
      <c r="I14" s="35"/>
      <c r="J14" s="35"/>
      <c r="K14" s="35"/>
      <c r="L14" s="35"/>
      <c r="M14" s="35"/>
      <c r="N14" s="35"/>
      <c r="O14" s="35"/>
      <c r="P14" s="35"/>
    </row>
    <row r="15" spans="1:16" s="39" customFormat="1" ht="20.100000000000001" customHeight="1" x14ac:dyDescent="0.25">
      <c r="A15" s="37"/>
      <c r="B15" s="38"/>
      <c r="C15" s="454" t="s">
        <v>23</v>
      </c>
      <c r="D15" s="247">
        <v>15000</v>
      </c>
      <c r="E15" s="247"/>
      <c r="F15" s="248"/>
      <c r="G15" s="444">
        <f t="shared" si="1"/>
        <v>15000</v>
      </c>
      <c r="H15" s="38"/>
      <c r="I15" s="38"/>
      <c r="J15" s="38"/>
      <c r="K15" s="38"/>
      <c r="L15" s="38"/>
      <c r="M15" s="38"/>
      <c r="N15" s="38"/>
      <c r="O15" s="38"/>
      <c r="P15" s="38"/>
    </row>
    <row r="16" spans="1:16" s="39" customFormat="1" ht="18" customHeight="1" x14ac:dyDescent="0.25">
      <c r="A16" s="37"/>
      <c r="B16" s="38"/>
      <c r="C16" s="454" t="s">
        <v>724</v>
      </c>
      <c r="D16" s="247">
        <v>80000</v>
      </c>
      <c r="E16" s="247"/>
      <c r="F16" s="248"/>
      <c r="G16" s="444">
        <f t="shared" si="1"/>
        <v>80000</v>
      </c>
      <c r="H16" s="38"/>
      <c r="I16" s="38"/>
      <c r="J16" s="38"/>
      <c r="K16" s="38"/>
      <c r="L16" s="38"/>
      <c r="M16" s="38"/>
      <c r="N16" s="38"/>
      <c r="O16" s="38"/>
      <c r="P16" s="38"/>
    </row>
    <row r="17" spans="1:16" s="39" customFormat="1" ht="20.100000000000001" customHeight="1" x14ac:dyDescent="0.25">
      <c r="A17" s="37"/>
      <c r="B17" s="38"/>
      <c r="C17" s="454" t="s">
        <v>26</v>
      </c>
      <c r="D17" s="247">
        <v>14300</v>
      </c>
      <c r="E17" s="247"/>
      <c r="F17" s="248"/>
      <c r="G17" s="444">
        <f t="shared" si="1"/>
        <v>14300</v>
      </c>
      <c r="H17" s="38"/>
      <c r="I17" s="38"/>
      <c r="J17" s="38"/>
      <c r="K17" s="38"/>
      <c r="L17" s="38"/>
      <c r="M17" s="38"/>
      <c r="N17" s="38"/>
      <c r="O17" s="38"/>
      <c r="P17" s="38"/>
    </row>
    <row r="18" spans="1:16" s="36" customFormat="1" ht="20.100000000000001" customHeight="1" x14ac:dyDescent="0.25">
      <c r="A18" s="35"/>
      <c r="B18" s="35"/>
      <c r="C18" s="441" t="s">
        <v>93</v>
      </c>
      <c r="D18" s="442">
        <f>'7. sz. melléklet'!F6</f>
        <v>259597</v>
      </c>
      <c r="E18" s="442">
        <v>9577</v>
      </c>
      <c r="F18" s="443">
        <v>22295</v>
      </c>
      <c r="G18" s="444">
        <f t="shared" si="1"/>
        <v>291469</v>
      </c>
      <c r="H18" s="35"/>
      <c r="I18" s="35"/>
      <c r="J18" s="35"/>
      <c r="K18" s="35"/>
      <c r="L18" s="35"/>
      <c r="M18" s="35"/>
      <c r="N18" s="35"/>
      <c r="O18" s="35"/>
      <c r="P18" s="35"/>
    </row>
    <row r="19" spans="1:16" s="36" customFormat="1" ht="20.100000000000001" customHeight="1" x14ac:dyDescent="0.25">
      <c r="A19" s="35"/>
      <c r="B19" s="35"/>
      <c r="C19" s="441" t="s">
        <v>94</v>
      </c>
      <c r="D19" s="442">
        <f>'8. sz. melléklet'!E6</f>
        <v>245122</v>
      </c>
      <c r="E19" s="442"/>
      <c r="F19" s="443">
        <v>11677</v>
      </c>
      <c r="G19" s="444">
        <f t="shared" si="1"/>
        <v>256799</v>
      </c>
      <c r="H19" s="35"/>
      <c r="I19" s="35"/>
      <c r="J19" s="35"/>
      <c r="K19" s="35"/>
      <c r="L19" s="35"/>
      <c r="M19" s="35"/>
      <c r="N19" s="35"/>
      <c r="O19" s="35"/>
      <c r="P19" s="35"/>
    </row>
    <row r="20" spans="1:16" s="36" customFormat="1" ht="20.100000000000001" customHeight="1" x14ac:dyDescent="0.25">
      <c r="A20" s="35"/>
      <c r="B20" s="35"/>
      <c r="C20" s="441" t="s">
        <v>34</v>
      </c>
      <c r="D20" s="442">
        <f>SUM(D21:D23)</f>
        <v>70614</v>
      </c>
      <c r="E20" s="442">
        <f>SUM(E21:E23)</f>
        <v>1200</v>
      </c>
      <c r="F20" s="442">
        <f>SUM(F21:F23)</f>
        <v>0</v>
      </c>
      <c r="G20" s="444">
        <f t="shared" si="1"/>
        <v>71814</v>
      </c>
      <c r="H20" s="35"/>
      <c r="I20" s="35"/>
      <c r="J20" s="35"/>
      <c r="K20" s="35"/>
      <c r="L20" s="35"/>
      <c r="M20" s="35"/>
      <c r="N20" s="35"/>
      <c r="O20" s="35"/>
      <c r="P20" s="35"/>
    </row>
    <row r="21" spans="1:16" s="36" customFormat="1" ht="20.100000000000001" customHeight="1" x14ac:dyDescent="0.25">
      <c r="A21" s="35"/>
      <c r="B21" s="35"/>
      <c r="C21" s="453" t="s">
        <v>18</v>
      </c>
      <c r="D21" s="442"/>
      <c r="E21" s="451">
        <v>1200</v>
      </c>
      <c r="F21" s="443"/>
      <c r="G21" s="444">
        <f t="shared" si="1"/>
        <v>1200</v>
      </c>
      <c r="H21" s="35"/>
      <c r="I21" s="35"/>
      <c r="J21" s="35"/>
      <c r="K21" s="35"/>
      <c r="L21" s="35"/>
      <c r="M21" s="35"/>
      <c r="N21" s="35"/>
      <c r="O21" s="35"/>
      <c r="P21" s="35"/>
    </row>
    <row r="22" spans="1:16" s="36" customFormat="1" ht="20.100000000000001" customHeight="1" x14ac:dyDescent="0.25">
      <c r="A22" s="35"/>
      <c r="B22" s="35"/>
      <c r="C22" s="450" t="s">
        <v>36</v>
      </c>
      <c r="D22" s="451">
        <v>15614</v>
      </c>
      <c r="E22" s="451"/>
      <c r="F22" s="443"/>
      <c r="G22" s="444">
        <f t="shared" si="1"/>
        <v>15614</v>
      </c>
      <c r="H22" s="35"/>
      <c r="I22" s="35"/>
      <c r="J22" s="35"/>
      <c r="K22" s="35"/>
      <c r="L22" s="35"/>
      <c r="M22" s="35"/>
      <c r="N22" s="35"/>
      <c r="O22" s="35"/>
      <c r="P22" s="35"/>
    </row>
    <row r="23" spans="1:16" s="41" customFormat="1" ht="20.100000000000001" customHeight="1" x14ac:dyDescent="0.25">
      <c r="A23" s="40"/>
      <c r="B23" s="40"/>
      <c r="C23" s="450" t="s">
        <v>95</v>
      </c>
      <c r="D23" s="451">
        <f>SUM(D24:D25)</f>
        <v>55000</v>
      </c>
      <c r="E23" s="247">
        <f>SUM(E24:E24)</f>
        <v>0</v>
      </c>
      <c r="F23" s="248">
        <f>SUM(F24:F24)</f>
        <v>0</v>
      </c>
      <c r="G23" s="444">
        <f t="shared" si="1"/>
        <v>55000</v>
      </c>
      <c r="H23" s="40"/>
      <c r="I23" s="40"/>
      <c r="J23" s="40"/>
      <c r="K23" s="40"/>
      <c r="L23" s="40"/>
      <c r="M23" s="40"/>
      <c r="N23" s="40"/>
      <c r="O23" s="40"/>
      <c r="P23" s="40"/>
    </row>
    <row r="24" spans="1:16" s="41" customFormat="1" ht="21.75" customHeight="1" x14ac:dyDescent="0.25">
      <c r="A24" s="40"/>
      <c r="B24" s="40"/>
      <c r="C24" s="455" t="s">
        <v>38</v>
      </c>
      <c r="D24" s="247">
        <v>50000</v>
      </c>
      <c r="E24" s="247"/>
      <c r="F24" s="248"/>
      <c r="G24" s="444">
        <f t="shared" si="1"/>
        <v>50000</v>
      </c>
      <c r="H24" s="40"/>
      <c r="I24" s="40"/>
      <c r="J24" s="40"/>
      <c r="K24" s="40"/>
      <c r="L24" s="40"/>
      <c r="M24" s="40"/>
      <c r="N24" s="40"/>
      <c r="O24" s="40"/>
      <c r="P24" s="40"/>
    </row>
    <row r="25" spans="1:16" s="41" customFormat="1" ht="21.75" customHeight="1" x14ac:dyDescent="0.25">
      <c r="A25" s="40"/>
      <c r="B25" s="40"/>
      <c r="C25" s="455" t="s">
        <v>721</v>
      </c>
      <c r="D25" s="247">
        <v>5000</v>
      </c>
      <c r="E25" s="247"/>
      <c r="F25" s="248"/>
      <c r="G25" s="444">
        <f t="shared" si="1"/>
        <v>5000</v>
      </c>
      <c r="H25" s="40"/>
      <c r="I25" s="40"/>
      <c r="J25" s="40"/>
      <c r="K25" s="40"/>
      <c r="L25" s="40"/>
      <c r="M25" s="40"/>
      <c r="N25" s="40"/>
      <c r="O25" s="40"/>
      <c r="P25" s="40"/>
    </row>
    <row r="26" spans="1:16" s="36" customFormat="1" ht="20.100000000000001" customHeight="1" x14ac:dyDescent="0.25">
      <c r="C26" s="441" t="s">
        <v>96</v>
      </c>
      <c r="D26" s="456">
        <f>SUM(D6+D7+D8+D9+D10+D18+D19+D20)</f>
        <v>2655975</v>
      </c>
      <c r="E26" s="442">
        <f>SUM(E6+E7+E8+E9+E10+E18+E19+E20)</f>
        <v>564837</v>
      </c>
      <c r="F26" s="443">
        <f>SUM(F6+F7+F8+F9+F10+F18+F19+F20)</f>
        <v>1249299</v>
      </c>
      <c r="G26" s="444">
        <f t="shared" si="1"/>
        <v>4470111</v>
      </c>
      <c r="H26" s="35"/>
      <c r="I26" s="35"/>
      <c r="J26" s="35"/>
      <c r="K26" s="35"/>
      <c r="L26" s="35"/>
      <c r="M26" s="35"/>
      <c r="N26" s="35"/>
      <c r="O26" s="35"/>
      <c r="P26" s="35"/>
    </row>
    <row r="27" spans="1:16" s="36" customFormat="1" ht="20.100000000000001" customHeight="1" x14ac:dyDescent="0.25">
      <c r="C27" s="441" t="s">
        <v>42</v>
      </c>
      <c r="D27" s="442">
        <v>106549</v>
      </c>
      <c r="E27" s="442"/>
      <c r="F27" s="443"/>
      <c r="G27" s="444">
        <f t="shared" si="1"/>
        <v>106549</v>
      </c>
      <c r="H27" s="35"/>
      <c r="I27" s="35"/>
      <c r="J27" s="35"/>
      <c r="K27" s="35"/>
      <c r="L27" s="35"/>
      <c r="M27" s="35"/>
      <c r="N27" s="35"/>
      <c r="O27" s="35"/>
      <c r="P27" s="35"/>
    </row>
    <row r="28" spans="1:16" s="36" customFormat="1" ht="20.100000000000001" customHeight="1" x14ac:dyDescent="0.25">
      <c r="C28" s="441" t="s">
        <v>502</v>
      </c>
      <c r="D28" s="442">
        <v>25000</v>
      </c>
      <c r="E28" s="442"/>
      <c r="F28" s="443"/>
      <c r="G28" s="444">
        <f t="shared" si="1"/>
        <v>25000</v>
      </c>
      <c r="H28" s="35"/>
      <c r="I28" s="35"/>
      <c r="J28" s="35"/>
      <c r="K28" s="35"/>
      <c r="L28" s="35"/>
      <c r="M28" s="35"/>
      <c r="N28" s="35"/>
      <c r="O28" s="35"/>
      <c r="P28" s="35"/>
    </row>
    <row r="29" spans="1:16" s="29" customFormat="1" ht="25.5" customHeight="1" x14ac:dyDescent="0.25">
      <c r="C29" s="441" t="s">
        <v>46</v>
      </c>
      <c r="D29" s="457">
        <v>1525601</v>
      </c>
      <c r="E29" s="458"/>
      <c r="F29" s="459"/>
      <c r="G29" s="444">
        <f t="shared" si="1"/>
        <v>1525601</v>
      </c>
    </row>
    <row r="30" spans="1:16" s="29" customFormat="1" ht="25.5" customHeight="1" x14ac:dyDescent="0.25">
      <c r="C30" s="441" t="s">
        <v>97</v>
      </c>
      <c r="D30" s="460">
        <f>(D29+D27+D28)</f>
        <v>1657150</v>
      </c>
      <c r="E30" s="461">
        <f>(E29+E27)</f>
        <v>0</v>
      </c>
      <c r="F30" s="462">
        <f>(F29+F27)</f>
        <v>0</v>
      </c>
      <c r="G30" s="444">
        <f>(G29+G27+G28)</f>
        <v>1657150</v>
      </c>
    </row>
    <row r="31" spans="1:16" ht="25.5" customHeight="1" thickBot="1" x14ac:dyDescent="0.3">
      <c r="C31" s="463" t="s">
        <v>50</v>
      </c>
      <c r="D31" s="464">
        <f>SUM(D26+D30)</f>
        <v>4313125</v>
      </c>
      <c r="E31" s="464">
        <f>SUM(E26+E30)</f>
        <v>564837</v>
      </c>
      <c r="F31" s="465">
        <f>SUM(F26+F30)</f>
        <v>1249299</v>
      </c>
      <c r="G31" s="466">
        <f>SUM(G26+G30)</f>
        <v>6127261</v>
      </c>
      <c r="H31" s="29"/>
      <c r="I31" s="29"/>
      <c r="J31" s="29"/>
      <c r="K31" s="29"/>
      <c r="L31" s="29"/>
      <c r="M31" s="29"/>
      <c r="N31" s="29"/>
      <c r="O31" s="29"/>
      <c r="P31" s="29"/>
    </row>
  </sheetData>
  <sheetProtection selectLockedCells="1" selectUnlockedCells="1"/>
  <mergeCells count="3">
    <mergeCell ref="C4:C5"/>
    <mergeCell ref="C1:G1"/>
    <mergeCell ref="C2:G2"/>
  </mergeCells>
  <printOptions horizontalCentered="1"/>
  <pageMargins left="0.39370078740157483" right="0" top="0.62992125984251968" bottom="0.31496062992125984" header="0.27559055118110237" footer="0.51181102362204722"/>
  <pageSetup paperSize="9" scale="65" firstPageNumber="0" orientation="portrait" horizontalDpi="300" verticalDpi="300" r:id="rId1"/>
  <headerFooter alignWithMargins="0">
    <oddHeader xml:space="preserve">&amp;L&amp;11 4. melléklet a 24/2016.(XII.16.) önkormányzati rendelethez
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82"/>
  <sheetViews>
    <sheetView topLeftCell="D37" zoomScale="59" zoomScaleNormal="59" zoomScaleSheetLayoutView="55" workbookViewId="0">
      <selection activeCell="D36" sqref="D36"/>
    </sheetView>
  </sheetViews>
  <sheetFormatPr defaultRowHeight="12.75" x14ac:dyDescent="0.2"/>
  <cols>
    <col min="1" max="1" width="23.85546875" customWidth="1"/>
    <col min="2" max="2" width="12.28515625" customWidth="1"/>
    <col min="3" max="3" width="145" customWidth="1"/>
    <col min="4" max="4" width="20.140625" customWidth="1"/>
    <col min="5" max="5" width="18.140625" customWidth="1"/>
    <col min="6" max="6" width="15.140625" customWidth="1"/>
    <col min="7" max="7" width="19" customWidth="1"/>
    <col min="8" max="8" width="14.85546875" customWidth="1"/>
    <col min="9" max="9" width="12.5703125" customWidth="1"/>
    <col min="10" max="10" width="19.28515625" customWidth="1"/>
    <col min="11" max="11" width="16.7109375" customWidth="1"/>
    <col min="12" max="12" width="18.28515625" customWidth="1"/>
    <col min="13" max="13" width="15" customWidth="1"/>
    <col min="14" max="14" width="15.7109375" customWidth="1"/>
    <col min="15" max="15" width="21.28515625" customWidth="1"/>
    <col min="16" max="16" width="21" customWidth="1"/>
    <col min="17" max="17" width="16.85546875" customWidth="1"/>
    <col min="18" max="18" width="22" customWidth="1"/>
    <col min="19" max="19" width="16.28515625" customWidth="1"/>
  </cols>
  <sheetData>
    <row r="1" spans="1:19" ht="15" customHeight="1" x14ac:dyDescent="0.3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7"/>
    </row>
    <row r="2" spans="1:19" ht="27" x14ac:dyDescent="0.35">
      <c r="A2" s="146"/>
      <c r="B2" s="704" t="s">
        <v>539</v>
      </c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</row>
    <row r="3" spans="1:19" ht="14.25" customHeight="1" x14ac:dyDescent="0.35">
      <c r="A3" s="705"/>
      <c r="B3" s="705"/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</row>
    <row r="4" spans="1:19" ht="20.25" customHeight="1" x14ac:dyDescent="0.3">
      <c r="A4" s="706" t="s">
        <v>2</v>
      </c>
      <c r="B4" s="706"/>
      <c r="C4" s="706"/>
      <c r="D4" s="706"/>
      <c r="E4" s="706" t="s">
        <v>98</v>
      </c>
      <c r="F4" s="706" t="s">
        <v>99</v>
      </c>
      <c r="G4" s="707" t="s">
        <v>100</v>
      </c>
      <c r="H4" s="707"/>
      <c r="I4" s="707"/>
      <c r="J4" s="707"/>
      <c r="K4" s="707"/>
      <c r="L4" s="707"/>
      <c r="M4" s="707" t="s">
        <v>101</v>
      </c>
      <c r="N4" s="707"/>
      <c r="O4" s="707"/>
      <c r="P4" s="707"/>
      <c r="Q4" s="707" t="s">
        <v>62</v>
      </c>
      <c r="R4" s="707"/>
      <c r="S4" s="708" t="s">
        <v>406</v>
      </c>
    </row>
    <row r="5" spans="1:19" ht="12.75" customHeight="1" x14ac:dyDescent="0.2">
      <c r="A5" s="706"/>
      <c r="B5" s="706"/>
      <c r="C5" s="706"/>
      <c r="D5" s="706"/>
      <c r="E5" s="706"/>
      <c r="F5" s="706"/>
      <c r="G5" s="708" t="s">
        <v>6</v>
      </c>
      <c r="H5" s="708" t="s">
        <v>113</v>
      </c>
      <c r="I5" s="708" t="s">
        <v>102</v>
      </c>
      <c r="J5" s="708" t="s">
        <v>52</v>
      </c>
      <c r="K5" s="708" t="s">
        <v>103</v>
      </c>
      <c r="L5" s="708" t="s">
        <v>21</v>
      </c>
      <c r="M5" s="706" t="s">
        <v>65</v>
      </c>
      <c r="N5" s="706" t="s">
        <v>64</v>
      </c>
      <c r="O5" s="708" t="s">
        <v>34</v>
      </c>
      <c r="P5" s="709" t="s">
        <v>37</v>
      </c>
      <c r="Q5" s="709" t="s">
        <v>104</v>
      </c>
      <c r="R5" s="708" t="s">
        <v>105</v>
      </c>
      <c r="S5" s="708"/>
    </row>
    <row r="6" spans="1:19" ht="49.5" customHeight="1" x14ac:dyDescent="0.2">
      <c r="A6" s="706"/>
      <c r="B6" s="706"/>
      <c r="C6" s="706"/>
      <c r="D6" s="706"/>
      <c r="E6" s="706"/>
      <c r="F6" s="706"/>
      <c r="G6" s="708"/>
      <c r="H6" s="708"/>
      <c r="I6" s="708"/>
      <c r="J6" s="708"/>
      <c r="K6" s="708"/>
      <c r="L6" s="708"/>
      <c r="M6" s="706"/>
      <c r="N6" s="706"/>
      <c r="O6" s="708"/>
      <c r="P6" s="709"/>
      <c r="Q6" s="709"/>
      <c r="R6" s="708"/>
      <c r="S6" s="708"/>
    </row>
    <row r="7" spans="1:19" ht="19.5" customHeight="1" x14ac:dyDescent="0.3">
      <c r="A7" s="149" t="s">
        <v>818</v>
      </c>
      <c r="B7" s="150" t="s">
        <v>407</v>
      </c>
      <c r="C7" s="151" t="s">
        <v>408</v>
      </c>
      <c r="D7" s="152" t="s">
        <v>3</v>
      </c>
      <c r="E7" s="153">
        <v>200000</v>
      </c>
      <c r="F7" s="153">
        <f>SUM(G7:S7)</f>
        <v>0</v>
      </c>
      <c r="G7" s="154"/>
      <c r="H7" s="154"/>
      <c r="I7" s="154"/>
      <c r="J7" s="154"/>
      <c r="K7" s="153"/>
      <c r="L7" s="154"/>
      <c r="M7" s="154"/>
      <c r="N7" s="154"/>
      <c r="O7" s="154"/>
      <c r="P7" s="154"/>
      <c r="Q7" s="154"/>
      <c r="R7" s="149"/>
      <c r="S7" s="149"/>
    </row>
    <row r="8" spans="1:19" ht="19.5" customHeight="1" x14ac:dyDescent="0.3">
      <c r="A8" s="149" t="s">
        <v>818</v>
      </c>
      <c r="B8" s="150" t="s">
        <v>407</v>
      </c>
      <c r="C8" s="151" t="s">
        <v>409</v>
      </c>
      <c r="D8" s="152" t="s">
        <v>3</v>
      </c>
      <c r="E8" s="153">
        <v>20661</v>
      </c>
      <c r="F8" s="153">
        <f>SUM(G8:S8)</f>
        <v>249366</v>
      </c>
      <c r="G8" s="154">
        <v>58366</v>
      </c>
      <c r="H8" s="154">
        <v>15045</v>
      </c>
      <c r="I8" s="154">
        <v>150370</v>
      </c>
      <c r="J8" s="154">
        <v>18000</v>
      </c>
      <c r="K8" s="153"/>
      <c r="L8" s="154"/>
      <c r="M8" s="154">
        <v>3775</v>
      </c>
      <c r="N8" s="154">
        <v>3810</v>
      </c>
      <c r="O8" s="154"/>
      <c r="P8" s="154"/>
      <c r="Q8" s="154"/>
      <c r="R8" s="149"/>
      <c r="S8" s="149"/>
    </row>
    <row r="9" spans="1:19" ht="19.5" customHeight="1" x14ac:dyDescent="0.3">
      <c r="A9" s="149" t="s">
        <v>107</v>
      </c>
      <c r="B9" s="150" t="s">
        <v>410</v>
      </c>
      <c r="C9" s="151" t="s">
        <v>411</v>
      </c>
      <c r="D9" s="152" t="s">
        <v>3</v>
      </c>
      <c r="E9" s="153"/>
      <c r="F9" s="153">
        <f t="shared" ref="F9:F72" si="0">SUM(G9:S9)</f>
        <v>3600</v>
      </c>
      <c r="G9" s="155"/>
      <c r="H9" s="155"/>
      <c r="I9" s="155">
        <v>3600</v>
      </c>
      <c r="J9" s="155"/>
      <c r="K9" s="153"/>
      <c r="L9" s="155"/>
      <c r="M9" s="155"/>
      <c r="N9" s="155"/>
      <c r="O9" s="155"/>
      <c r="P9" s="155"/>
      <c r="Q9" s="155"/>
      <c r="R9" s="149"/>
      <c r="S9" s="149"/>
    </row>
    <row r="10" spans="1:19" ht="19.5" customHeight="1" x14ac:dyDescent="0.3">
      <c r="A10" s="149" t="s">
        <v>106</v>
      </c>
      <c r="B10" s="150" t="s">
        <v>412</v>
      </c>
      <c r="C10" s="151" t="s">
        <v>413</v>
      </c>
      <c r="D10" s="152" t="s">
        <v>3</v>
      </c>
      <c r="E10" s="153">
        <v>8255</v>
      </c>
      <c r="F10" s="153">
        <f t="shared" si="0"/>
        <v>15655</v>
      </c>
      <c r="G10" s="154"/>
      <c r="H10" s="154"/>
      <c r="I10" s="154">
        <v>15655</v>
      </c>
      <c r="J10" s="154"/>
      <c r="K10" s="153"/>
      <c r="L10" s="154"/>
      <c r="M10" s="154"/>
      <c r="N10" s="154"/>
      <c r="O10" s="154"/>
      <c r="P10" s="154"/>
      <c r="Q10" s="154"/>
      <c r="R10" s="149"/>
      <c r="S10" s="149"/>
    </row>
    <row r="11" spans="1:19" ht="19.5" customHeight="1" x14ac:dyDescent="0.3">
      <c r="A11" s="149" t="s">
        <v>106</v>
      </c>
      <c r="B11" s="150" t="s">
        <v>414</v>
      </c>
      <c r="C11" s="151" t="s">
        <v>415</v>
      </c>
      <c r="D11" s="152" t="s">
        <v>3</v>
      </c>
      <c r="E11" s="153">
        <v>764309</v>
      </c>
      <c r="F11" s="153">
        <f t="shared" si="0"/>
        <v>306844</v>
      </c>
      <c r="G11" s="154"/>
      <c r="H11" s="154"/>
      <c r="I11" s="154">
        <v>76327</v>
      </c>
      <c r="J11" s="154">
        <v>30000</v>
      </c>
      <c r="K11" s="153"/>
      <c r="L11" s="154"/>
      <c r="M11" s="154">
        <v>7350</v>
      </c>
      <c r="N11" s="154">
        <v>193167</v>
      </c>
      <c r="O11" s="154"/>
      <c r="P11" s="154"/>
      <c r="Q11" s="154"/>
      <c r="R11" s="149"/>
      <c r="S11" s="149"/>
    </row>
    <row r="12" spans="1:19" ht="19.5" customHeight="1" x14ac:dyDescent="0.3">
      <c r="A12" s="149" t="s">
        <v>107</v>
      </c>
      <c r="B12" s="150" t="s">
        <v>416</v>
      </c>
      <c r="C12" s="151" t="s">
        <v>417</v>
      </c>
      <c r="D12" s="152" t="s">
        <v>3</v>
      </c>
      <c r="E12" s="153"/>
      <c r="F12" s="153">
        <f t="shared" si="0"/>
        <v>3075</v>
      </c>
      <c r="G12" s="155">
        <v>2050</v>
      </c>
      <c r="H12" s="155">
        <v>1025</v>
      </c>
      <c r="I12" s="155"/>
      <c r="J12" s="155"/>
      <c r="K12" s="153"/>
      <c r="L12" s="155"/>
      <c r="M12" s="155"/>
      <c r="N12" s="155"/>
      <c r="O12" s="155"/>
      <c r="P12" s="155"/>
      <c r="Q12" s="155"/>
      <c r="R12" s="149"/>
      <c r="S12" s="149"/>
    </row>
    <row r="13" spans="1:19" ht="19.5" customHeight="1" x14ac:dyDescent="0.3">
      <c r="A13" s="149" t="s">
        <v>107</v>
      </c>
      <c r="B13" s="150" t="s">
        <v>416</v>
      </c>
      <c r="C13" s="151" t="s">
        <v>418</v>
      </c>
      <c r="D13" s="152" t="s">
        <v>3</v>
      </c>
      <c r="E13" s="153">
        <v>1524</v>
      </c>
      <c r="F13" s="153">
        <f t="shared" si="0"/>
        <v>4700</v>
      </c>
      <c r="G13" s="155">
        <v>2646</v>
      </c>
      <c r="H13" s="155">
        <v>1354</v>
      </c>
      <c r="I13" s="155">
        <f>1700-1000</f>
        <v>700</v>
      </c>
      <c r="J13" s="155"/>
      <c r="K13" s="153"/>
      <c r="L13" s="155"/>
      <c r="M13" s="155"/>
      <c r="N13" s="155"/>
      <c r="O13" s="155"/>
      <c r="P13" s="155"/>
      <c r="Q13" s="155"/>
      <c r="R13" s="149"/>
      <c r="S13" s="149"/>
    </row>
    <row r="14" spans="1:19" ht="19.5" customHeight="1" x14ac:dyDescent="0.3">
      <c r="A14" s="149" t="s">
        <v>107</v>
      </c>
      <c r="B14" s="150" t="s">
        <v>416</v>
      </c>
      <c r="C14" s="151" t="s">
        <v>419</v>
      </c>
      <c r="D14" s="152" t="s">
        <v>3</v>
      </c>
      <c r="E14" s="153"/>
      <c r="F14" s="153">
        <f t="shared" si="0"/>
        <v>9120</v>
      </c>
      <c r="G14" s="155">
        <v>6080</v>
      </c>
      <c r="H14" s="155">
        <v>3040</v>
      </c>
      <c r="I14" s="155"/>
      <c r="J14" s="155"/>
      <c r="K14" s="153"/>
      <c r="L14" s="155"/>
      <c r="M14" s="155"/>
      <c r="N14" s="155"/>
      <c r="O14" s="155"/>
      <c r="P14" s="155"/>
      <c r="Q14" s="155"/>
      <c r="R14" s="149"/>
      <c r="S14" s="149"/>
    </row>
    <row r="15" spans="1:19" ht="19.5" customHeight="1" x14ac:dyDescent="0.3">
      <c r="A15" s="149" t="s">
        <v>107</v>
      </c>
      <c r="B15" s="150" t="s">
        <v>416</v>
      </c>
      <c r="C15" s="151" t="s">
        <v>420</v>
      </c>
      <c r="D15" s="152" t="s">
        <v>3</v>
      </c>
      <c r="E15" s="153"/>
      <c r="F15" s="153">
        <f t="shared" si="0"/>
        <v>6190</v>
      </c>
      <c r="G15" s="155">
        <v>4500</v>
      </c>
      <c r="H15" s="155">
        <v>1690</v>
      </c>
      <c r="I15" s="155"/>
      <c r="J15" s="155"/>
      <c r="K15" s="153"/>
      <c r="L15" s="155"/>
      <c r="M15" s="155"/>
      <c r="N15" s="155"/>
      <c r="O15" s="155"/>
      <c r="P15" s="155"/>
      <c r="Q15" s="155"/>
      <c r="R15" s="149"/>
      <c r="S15" s="149"/>
    </row>
    <row r="16" spans="1:19" ht="19.5" customHeight="1" x14ac:dyDescent="0.3">
      <c r="A16" s="149" t="s">
        <v>818</v>
      </c>
      <c r="B16" s="150" t="s">
        <v>421</v>
      </c>
      <c r="C16" s="151" t="s">
        <v>422</v>
      </c>
      <c r="D16" s="152" t="s">
        <v>3</v>
      </c>
      <c r="E16" s="153">
        <v>999690</v>
      </c>
      <c r="F16" s="153">
        <f t="shared" si="0"/>
        <v>25000</v>
      </c>
      <c r="G16" s="154"/>
      <c r="H16" s="154"/>
      <c r="I16" s="154"/>
      <c r="J16" s="154"/>
      <c r="K16" s="153"/>
      <c r="L16" s="154"/>
      <c r="M16" s="154"/>
      <c r="N16" s="154"/>
      <c r="O16" s="154"/>
      <c r="P16" s="154"/>
      <c r="Q16" s="154">
        <v>25000</v>
      </c>
      <c r="R16" s="149"/>
      <c r="S16" s="149"/>
    </row>
    <row r="17" spans="1:19" ht="19.5" customHeight="1" x14ac:dyDescent="0.3">
      <c r="A17" s="149" t="s">
        <v>818</v>
      </c>
      <c r="B17" s="150" t="s">
        <v>423</v>
      </c>
      <c r="C17" s="151" t="s">
        <v>424</v>
      </c>
      <c r="D17" s="152" t="s">
        <v>3</v>
      </c>
      <c r="E17" s="153"/>
      <c r="F17" s="153">
        <f t="shared" si="0"/>
        <v>0</v>
      </c>
      <c r="G17" s="155"/>
      <c r="H17" s="155"/>
      <c r="I17" s="155"/>
      <c r="J17" s="155"/>
      <c r="K17" s="153"/>
      <c r="L17" s="155"/>
      <c r="M17" s="155"/>
      <c r="N17" s="155"/>
      <c r="O17" s="155"/>
      <c r="P17" s="155"/>
      <c r="Q17" s="155"/>
      <c r="R17" s="149"/>
      <c r="S17" s="149"/>
    </row>
    <row r="18" spans="1:19" ht="19.5" customHeight="1" x14ac:dyDescent="0.3">
      <c r="A18" s="149" t="s">
        <v>818</v>
      </c>
      <c r="B18" s="150" t="s">
        <v>425</v>
      </c>
      <c r="C18" s="151" t="s">
        <v>108</v>
      </c>
      <c r="D18" s="152" t="s">
        <v>3</v>
      </c>
      <c r="E18" s="153"/>
      <c r="F18" s="153">
        <f t="shared" si="0"/>
        <v>1859736</v>
      </c>
      <c r="G18" s="155"/>
      <c r="H18" s="155"/>
      <c r="I18" s="155"/>
      <c r="J18" s="155">
        <v>334135</v>
      </c>
      <c r="K18" s="153"/>
      <c r="L18" s="155"/>
      <c r="M18" s="155"/>
      <c r="N18" s="155"/>
      <c r="O18" s="155"/>
      <c r="P18" s="155"/>
      <c r="Q18" s="155"/>
      <c r="R18" s="154">
        <v>1525601</v>
      </c>
      <c r="S18" s="149"/>
    </row>
    <row r="19" spans="1:19" ht="19.5" customHeight="1" x14ac:dyDescent="0.3">
      <c r="A19" s="149" t="s">
        <v>106</v>
      </c>
      <c r="B19" s="150" t="s">
        <v>426</v>
      </c>
      <c r="C19" s="151" t="s">
        <v>427</v>
      </c>
      <c r="D19" s="152" t="s">
        <v>3</v>
      </c>
      <c r="E19" s="153"/>
      <c r="F19" s="153">
        <f t="shared" si="0"/>
        <v>0</v>
      </c>
      <c r="G19" s="154"/>
      <c r="H19" s="154"/>
      <c r="I19" s="154"/>
      <c r="J19" s="154"/>
      <c r="K19" s="153"/>
      <c r="L19" s="154"/>
      <c r="M19" s="154"/>
      <c r="N19" s="154"/>
      <c r="O19" s="154"/>
      <c r="P19" s="154"/>
      <c r="Q19" s="154"/>
      <c r="R19" s="149"/>
      <c r="S19" s="149"/>
    </row>
    <row r="20" spans="1:19" ht="19.5" customHeight="1" x14ac:dyDescent="0.3">
      <c r="A20" s="149" t="s">
        <v>106</v>
      </c>
      <c r="B20" s="150" t="s">
        <v>428</v>
      </c>
      <c r="C20" s="151" t="s">
        <v>109</v>
      </c>
      <c r="D20" s="152" t="s">
        <v>3</v>
      </c>
      <c r="E20" s="153"/>
      <c r="F20" s="153">
        <f t="shared" si="0"/>
        <v>5000</v>
      </c>
      <c r="G20" s="155"/>
      <c r="H20" s="155"/>
      <c r="I20" s="155"/>
      <c r="J20" s="155">
        <v>5000</v>
      </c>
      <c r="K20" s="153"/>
      <c r="L20" s="155"/>
      <c r="M20" s="155"/>
      <c r="N20" s="155"/>
      <c r="O20" s="155"/>
      <c r="P20" s="155"/>
      <c r="Q20" s="155"/>
      <c r="R20" s="149"/>
      <c r="S20" s="149"/>
    </row>
    <row r="21" spans="1:19" ht="19.5" customHeight="1" x14ac:dyDescent="0.3">
      <c r="A21" s="149" t="s">
        <v>106</v>
      </c>
      <c r="B21" s="150" t="s">
        <v>429</v>
      </c>
      <c r="C21" s="151" t="s">
        <v>430</v>
      </c>
      <c r="D21" s="152" t="s">
        <v>3</v>
      </c>
      <c r="E21" s="153"/>
      <c r="F21" s="153">
        <f t="shared" si="0"/>
        <v>240</v>
      </c>
      <c r="G21" s="155"/>
      <c r="H21" s="155"/>
      <c r="I21" s="155">
        <v>240</v>
      </c>
      <c r="J21" s="155"/>
      <c r="K21" s="153"/>
      <c r="L21" s="155"/>
      <c r="M21" s="155"/>
      <c r="N21" s="155"/>
      <c r="O21" s="155"/>
      <c r="P21" s="155"/>
      <c r="Q21" s="155"/>
      <c r="R21" s="149"/>
      <c r="S21" s="149"/>
    </row>
    <row r="22" spans="1:19" ht="19.5" customHeight="1" x14ac:dyDescent="0.3">
      <c r="A22" s="149" t="s">
        <v>106</v>
      </c>
      <c r="B22" s="150" t="s">
        <v>431</v>
      </c>
      <c r="C22" s="151" t="s">
        <v>432</v>
      </c>
      <c r="D22" s="152" t="s">
        <v>3</v>
      </c>
      <c r="E22" s="153"/>
      <c r="F22" s="153">
        <f t="shared" si="0"/>
        <v>0</v>
      </c>
      <c r="G22" s="154"/>
      <c r="H22" s="154"/>
      <c r="I22" s="154"/>
      <c r="J22" s="154"/>
      <c r="K22" s="153"/>
      <c r="L22" s="154"/>
      <c r="M22" s="154"/>
      <c r="N22" s="154"/>
      <c r="O22" s="154"/>
      <c r="P22" s="154"/>
      <c r="Q22" s="154"/>
      <c r="R22" s="149"/>
      <c r="S22" s="149"/>
    </row>
    <row r="23" spans="1:19" ht="19.5" customHeight="1" x14ac:dyDescent="0.3">
      <c r="A23" s="149" t="s">
        <v>106</v>
      </c>
      <c r="B23" s="150" t="s">
        <v>433</v>
      </c>
      <c r="C23" s="151" t="s">
        <v>434</v>
      </c>
      <c r="D23" s="152" t="s">
        <v>3</v>
      </c>
      <c r="E23" s="153">
        <v>128050</v>
      </c>
      <c r="F23" s="153">
        <f t="shared" si="0"/>
        <v>148056</v>
      </c>
      <c r="G23" s="154">
        <v>129600</v>
      </c>
      <c r="H23" s="154">
        <v>17496</v>
      </c>
      <c r="I23" s="154">
        <v>960</v>
      </c>
      <c r="J23" s="154"/>
      <c r="K23" s="153"/>
      <c r="L23" s="154"/>
      <c r="M23" s="154"/>
      <c r="N23" s="154"/>
      <c r="O23" s="154"/>
      <c r="P23" s="154"/>
      <c r="Q23" s="154"/>
      <c r="R23" s="149"/>
      <c r="S23" s="149"/>
    </row>
    <row r="24" spans="1:19" ht="19.5" customHeight="1" x14ac:dyDescent="0.3">
      <c r="A24" s="149" t="s">
        <v>106</v>
      </c>
      <c r="B24" s="150" t="s">
        <v>433</v>
      </c>
      <c r="C24" s="151" t="s">
        <v>535</v>
      </c>
      <c r="D24" s="152" t="s">
        <v>3</v>
      </c>
      <c r="E24" s="153"/>
      <c r="F24" s="153">
        <f t="shared" si="0"/>
        <v>0</v>
      </c>
      <c r="G24" s="154"/>
      <c r="H24" s="154"/>
      <c r="I24" s="154"/>
      <c r="J24" s="154"/>
      <c r="K24" s="153"/>
      <c r="L24" s="154"/>
      <c r="M24" s="154"/>
      <c r="N24" s="154"/>
      <c r="O24" s="154"/>
      <c r="P24" s="154"/>
      <c r="Q24" s="154"/>
      <c r="R24" s="149"/>
      <c r="S24" s="149"/>
    </row>
    <row r="25" spans="1:19" ht="19.5" customHeight="1" x14ac:dyDescent="0.3">
      <c r="A25" s="149" t="s">
        <v>106</v>
      </c>
      <c r="B25" s="150" t="s">
        <v>435</v>
      </c>
      <c r="C25" s="151" t="s">
        <v>436</v>
      </c>
      <c r="D25" s="152" t="s">
        <v>3</v>
      </c>
      <c r="E25" s="153"/>
      <c r="F25" s="153">
        <f t="shared" si="0"/>
        <v>0</v>
      </c>
      <c r="G25" s="154"/>
      <c r="H25" s="154"/>
      <c r="I25" s="154"/>
      <c r="J25" s="154"/>
      <c r="K25" s="153"/>
      <c r="L25" s="154"/>
      <c r="M25" s="154"/>
      <c r="N25" s="154"/>
      <c r="O25" s="154"/>
      <c r="P25" s="154"/>
      <c r="Q25" s="154"/>
      <c r="R25" s="149"/>
      <c r="S25" s="149"/>
    </row>
    <row r="26" spans="1:19" ht="19.5" customHeight="1" x14ac:dyDescent="0.3">
      <c r="A26" s="149" t="s">
        <v>106</v>
      </c>
      <c r="B26" s="150" t="s">
        <v>437</v>
      </c>
      <c r="C26" s="151" t="s">
        <v>438</v>
      </c>
      <c r="D26" s="152" t="s">
        <v>3</v>
      </c>
      <c r="E26" s="153"/>
      <c r="F26" s="153">
        <f t="shared" si="0"/>
        <v>9850</v>
      </c>
      <c r="G26" s="154"/>
      <c r="H26" s="154"/>
      <c r="I26" s="154">
        <v>9850</v>
      </c>
      <c r="J26" s="154"/>
      <c r="K26" s="153"/>
      <c r="L26" s="154"/>
      <c r="M26" s="154"/>
      <c r="N26" s="154"/>
      <c r="O26" s="154"/>
      <c r="P26" s="154"/>
      <c r="Q26" s="154"/>
      <c r="R26" s="149"/>
      <c r="S26" s="149"/>
    </row>
    <row r="27" spans="1:19" ht="19.5" customHeight="1" x14ac:dyDescent="0.3">
      <c r="A27" s="149" t="s">
        <v>106</v>
      </c>
      <c r="B27" s="150" t="s">
        <v>439</v>
      </c>
      <c r="C27" s="151" t="s">
        <v>440</v>
      </c>
      <c r="D27" s="152" t="s">
        <v>3</v>
      </c>
      <c r="E27" s="153">
        <v>3810</v>
      </c>
      <c r="F27" s="153">
        <f t="shared" si="0"/>
        <v>101057</v>
      </c>
      <c r="G27" s="154"/>
      <c r="H27" s="154"/>
      <c r="I27" s="154">
        <v>11970</v>
      </c>
      <c r="J27" s="154"/>
      <c r="K27" s="153"/>
      <c r="L27" s="154"/>
      <c r="M27" s="154">
        <v>79737</v>
      </c>
      <c r="N27" s="154">
        <v>9350</v>
      </c>
      <c r="O27" s="154"/>
      <c r="P27" s="154"/>
      <c r="Q27" s="154"/>
      <c r="R27" s="149"/>
      <c r="S27" s="149"/>
    </row>
    <row r="28" spans="1:19" ht="19.5" customHeight="1" x14ac:dyDescent="0.3">
      <c r="A28" s="149" t="s">
        <v>106</v>
      </c>
      <c r="B28" s="150" t="s">
        <v>769</v>
      </c>
      <c r="C28" s="151" t="s">
        <v>770</v>
      </c>
      <c r="D28" s="152" t="s">
        <v>3</v>
      </c>
      <c r="E28" s="153"/>
      <c r="F28" s="153">
        <f t="shared" si="0"/>
        <v>35280</v>
      </c>
      <c r="G28" s="154"/>
      <c r="H28" s="154"/>
      <c r="I28" s="154">
        <v>35280</v>
      </c>
      <c r="J28" s="154"/>
      <c r="K28" s="153"/>
      <c r="L28" s="154"/>
      <c r="M28" s="154"/>
      <c r="N28" s="154"/>
      <c r="O28" s="154"/>
      <c r="P28" s="154"/>
      <c r="Q28" s="154"/>
      <c r="R28" s="149"/>
      <c r="S28" s="149"/>
    </row>
    <row r="29" spans="1:19" ht="19.5" customHeight="1" x14ac:dyDescent="0.3">
      <c r="A29" s="149" t="s">
        <v>107</v>
      </c>
      <c r="B29" s="150" t="s">
        <v>441</v>
      </c>
      <c r="C29" s="151" t="s">
        <v>442</v>
      </c>
      <c r="D29" s="152" t="s">
        <v>3</v>
      </c>
      <c r="E29" s="153">
        <v>7000</v>
      </c>
      <c r="F29" s="153">
        <f t="shared" si="0"/>
        <v>38375</v>
      </c>
      <c r="G29" s="154"/>
      <c r="H29" s="154"/>
      <c r="I29" s="154"/>
      <c r="J29" s="154">
        <v>38375</v>
      </c>
      <c r="K29" s="153"/>
      <c r="L29" s="154"/>
      <c r="M29" s="154"/>
      <c r="N29" s="154"/>
      <c r="O29" s="154"/>
      <c r="P29" s="154"/>
      <c r="Q29" s="154"/>
      <c r="R29" s="149"/>
      <c r="S29" s="149"/>
    </row>
    <row r="30" spans="1:19" ht="19.5" customHeight="1" x14ac:dyDescent="0.3">
      <c r="A30" s="149" t="s">
        <v>106</v>
      </c>
      <c r="B30" s="150" t="s">
        <v>443</v>
      </c>
      <c r="C30" s="156" t="s">
        <v>444</v>
      </c>
      <c r="D30" s="152" t="s">
        <v>3</v>
      </c>
      <c r="E30" s="153"/>
      <c r="F30" s="153">
        <f t="shared" si="0"/>
        <v>27350</v>
      </c>
      <c r="G30" s="154"/>
      <c r="H30" s="154"/>
      <c r="I30" s="154">
        <v>27350</v>
      </c>
      <c r="J30" s="154"/>
      <c r="K30" s="153"/>
      <c r="L30" s="154"/>
      <c r="M30" s="154"/>
      <c r="N30" s="154"/>
      <c r="O30" s="154"/>
      <c r="P30" s="154"/>
      <c r="Q30" s="154"/>
      <c r="R30" s="149"/>
      <c r="S30" s="149"/>
    </row>
    <row r="31" spans="1:19" ht="19.5" customHeight="1" x14ac:dyDescent="0.3">
      <c r="A31" s="149" t="s">
        <v>106</v>
      </c>
      <c r="B31" s="150" t="s">
        <v>445</v>
      </c>
      <c r="C31" s="151" t="s">
        <v>446</v>
      </c>
      <c r="D31" s="152" t="s">
        <v>3</v>
      </c>
      <c r="E31" s="153">
        <v>15260</v>
      </c>
      <c r="F31" s="153">
        <f t="shared" si="0"/>
        <v>21260</v>
      </c>
      <c r="G31" s="154"/>
      <c r="H31" s="154"/>
      <c r="I31" s="154">
        <v>6000</v>
      </c>
      <c r="J31" s="154"/>
      <c r="K31" s="153"/>
      <c r="L31" s="154"/>
      <c r="M31" s="154">
        <v>15260</v>
      </c>
      <c r="N31" s="154"/>
      <c r="O31" s="154"/>
      <c r="P31" s="154"/>
      <c r="Q31" s="154"/>
      <c r="R31" s="149"/>
      <c r="S31" s="149"/>
    </row>
    <row r="32" spans="1:19" ht="19.5" customHeight="1" x14ac:dyDescent="0.3">
      <c r="A32" s="149" t="s">
        <v>106</v>
      </c>
      <c r="B32" s="150" t="s">
        <v>447</v>
      </c>
      <c r="C32" s="151" t="s">
        <v>448</v>
      </c>
      <c r="D32" s="152" t="s">
        <v>3</v>
      </c>
      <c r="E32" s="153">
        <v>5320</v>
      </c>
      <c r="F32" s="153">
        <f t="shared" si="0"/>
        <v>64651</v>
      </c>
      <c r="G32" s="155">
        <v>400</v>
      </c>
      <c r="H32" s="155">
        <v>200</v>
      </c>
      <c r="I32" s="155">
        <v>28651</v>
      </c>
      <c r="J32" s="155">
        <v>4000</v>
      </c>
      <c r="K32" s="153"/>
      <c r="L32" s="155"/>
      <c r="M32" s="155"/>
      <c r="N32" s="155">
        <v>31400</v>
      </c>
      <c r="O32" s="155"/>
      <c r="P32" s="155"/>
      <c r="Q32" s="155"/>
      <c r="R32" s="149"/>
      <c r="S32" s="149"/>
    </row>
    <row r="33" spans="1:19" ht="19.5" customHeight="1" x14ac:dyDescent="0.3">
      <c r="A33" s="149" t="s">
        <v>107</v>
      </c>
      <c r="B33" s="150" t="s">
        <v>449</v>
      </c>
      <c r="C33" s="151" t="s">
        <v>450</v>
      </c>
      <c r="D33" s="152" t="s">
        <v>3</v>
      </c>
      <c r="E33" s="153">
        <v>800</v>
      </c>
      <c r="F33" s="153">
        <f t="shared" si="0"/>
        <v>0</v>
      </c>
      <c r="G33" s="155"/>
      <c r="H33" s="155"/>
      <c r="I33" s="155"/>
      <c r="J33" s="155"/>
      <c r="K33" s="153"/>
      <c r="L33" s="155"/>
      <c r="M33" s="155"/>
      <c r="N33" s="155"/>
      <c r="O33" s="155"/>
      <c r="P33" s="155"/>
      <c r="Q33" s="155"/>
      <c r="R33" s="149"/>
      <c r="S33" s="149"/>
    </row>
    <row r="34" spans="1:19" ht="19.5" customHeight="1" x14ac:dyDescent="0.3">
      <c r="A34" s="149" t="s">
        <v>106</v>
      </c>
      <c r="B34" s="150" t="s">
        <v>451</v>
      </c>
      <c r="C34" s="152" t="s">
        <v>452</v>
      </c>
      <c r="D34" s="152" t="s">
        <v>3</v>
      </c>
      <c r="E34" s="153"/>
      <c r="F34" s="153">
        <f t="shared" si="0"/>
        <v>61100</v>
      </c>
      <c r="G34" s="154"/>
      <c r="H34" s="154"/>
      <c r="I34" s="154">
        <v>1100</v>
      </c>
      <c r="J34" s="154"/>
      <c r="K34" s="153"/>
      <c r="L34" s="154"/>
      <c r="M34" s="154">
        <v>60000</v>
      </c>
      <c r="N34" s="154"/>
      <c r="O34" s="154"/>
      <c r="P34" s="154"/>
      <c r="Q34" s="154"/>
      <c r="R34" s="149"/>
      <c r="S34" s="149"/>
    </row>
    <row r="35" spans="1:19" ht="19.5" customHeight="1" x14ac:dyDescent="0.3">
      <c r="A35" s="149" t="s">
        <v>106</v>
      </c>
      <c r="B35" s="150" t="s">
        <v>453</v>
      </c>
      <c r="C35" s="151" t="s">
        <v>454</v>
      </c>
      <c r="D35" s="152" t="s">
        <v>3</v>
      </c>
      <c r="E35" s="153"/>
      <c r="F35" s="153">
        <f t="shared" si="0"/>
        <v>57420</v>
      </c>
      <c r="G35" s="155"/>
      <c r="H35" s="155"/>
      <c r="I35" s="155">
        <f>49420-5000</f>
        <v>44420</v>
      </c>
      <c r="J35" s="155"/>
      <c r="K35" s="153"/>
      <c r="L35" s="155"/>
      <c r="M35" s="155">
        <v>3000</v>
      </c>
      <c r="N35" s="155">
        <v>10000</v>
      </c>
      <c r="O35" s="157"/>
      <c r="P35" s="155"/>
      <c r="Q35" s="155"/>
      <c r="R35" s="149"/>
      <c r="S35" s="149"/>
    </row>
    <row r="36" spans="1:19" ht="19.5" customHeight="1" x14ac:dyDescent="0.3">
      <c r="A36" s="149" t="s">
        <v>106</v>
      </c>
      <c r="B36" s="150" t="s">
        <v>455</v>
      </c>
      <c r="C36" s="151" t="s">
        <v>456</v>
      </c>
      <c r="D36" s="152" t="s">
        <v>3</v>
      </c>
      <c r="E36" s="153"/>
      <c r="F36" s="153">
        <f t="shared" si="0"/>
        <v>74895</v>
      </c>
      <c r="G36" s="154"/>
      <c r="H36" s="154"/>
      <c r="I36" s="154">
        <v>74895</v>
      </c>
      <c r="J36" s="154"/>
      <c r="K36" s="153"/>
      <c r="L36" s="154"/>
      <c r="M36" s="154"/>
      <c r="N36" s="154"/>
      <c r="O36" s="154"/>
      <c r="P36" s="154"/>
      <c r="Q36" s="154"/>
      <c r="R36" s="149"/>
      <c r="S36" s="149"/>
    </row>
    <row r="37" spans="1:19" ht="19.5" customHeight="1" x14ac:dyDescent="0.3">
      <c r="A37" s="149" t="s">
        <v>106</v>
      </c>
      <c r="B37" s="150" t="s">
        <v>455</v>
      </c>
      <c r="C37" s="151" t="s">
        <v>457</v>
      </c>
      <c r="D37" s="152" t="s">
        <v>3</v>
      </c>
      <c r="E37" s="153"/>
      <c r="F37" s="153">
        <f t="shared" si="0"/>
        <v>10300</v>
      </c>
      <c r="G37" s="155"/>
      <c r="H37" s="155"/>
      <c r="I37" s="155">
        <v>5300</v>
      </c>
      <c r="J37" s="155"/>
      <c r="K37" s="153"/>
      <c r="L37" s="155"/>
      <c r="M37" s="155">
        <v>5000</v>
      </c>
      <c r="N37" s="155"/>
      <c r="O37" s="155"/>
      <c r="P37" s="155"/>
      <c r="Q37" s="155"/>
      <c r="R37" s="149"/>
      <c r="S37" s="149"/>
    </row>
    <row r="38" spans="1:19" ht="19.5" customHeight="1" x14ac:dyDescent="0.3">
      <c r="A38" s="149" t="s">
        <v>106</v>
      </c>
      <c r="B38" s="150" t="s">
        <v>458</v>
      </c>
      <c r="C38" s="151" t="s">
        <v>459</v>
      </c>
      <c r="D38" s="152" t="s">
        <v>3</v>
      </c>
      <c r="E38" s="153"/>
      <c r="F38" s="153">
        <f t="shared" si="0"/>
        <v>4000</v>
      </c>
      <c r="G38" s="155"/>
      <c r="H38" s="155"/>
      <c r="I38" s="155">
        <v>4000</v>
      </c>
      <c r="J38" s="155"/>
      <c r="K38" s="153"/>
      <c r="L38" s="155"/>
      <c r="M38" s="155"/>
      <c r="N38" s="155"/>
      <c r="O38" s="155"/>
      <c r="P38" s="155"/>
      <c r="Q38" s="155"/>
      <c r="R38" s="149"/>
      <c r="S38" s="149"/>
    </row>
    <row r="39" spans="1:19" ht="19.5" customHeight="1" x14ac:dyDescent="0.3">
      <c r="A39" s="149" t="s">
        <v>106</v>
      </c>
      <c r="B39" s="150" t="s">
        <v>458</v>
      </c>
      <c r="C39" s="151" t="s">
        <v>460</v>
      </c>
      <c r="D39" s="152" t="s">
        <v>3</v>
      </c>
      <c r="E39" s="153">
        <v>96</v>
      </c>
      <c r="F39" s="153">
        <f t="shared" si="0"/>
        <v>18487</v>
      </c>
      <c r="G39" s="154">
        <v>1000</v>
      </c>
      <c r="H39" s="154">
        <v>236</v>
      </c>
      <c r="I39" s="154">
        <v>9881</v>
      </c>
      <c r="J39" s="154"/>
      <c r="K39" s="153"/>
      <c r="L39" s="154"/>
      <c r="M39" s="154"/>
      <c r="N39" s="154">
        <v>1370</v>
      </c>
      <c r="O39" s="154">
        <v>6000</v>
      </c>
      <c r="P39" s="154"/>
      <c r="Q39" s="154"/>
      <c r="R39" s="149"/>
      <c r="S39" s="149"/>
    </row>
    <row r="40" spans="1:19" ht="19.5" customHeight="1" x14ac:dyDescent="0.3">
      <c r="A40" s="149" t="s">
        <v>106</v>
      </c>
      <c r="B40" s="150" t="s">
        <v>458</v>
      </c>
      <c r="C40" s="151" t="s">
        <v>461</v>
      </c>
      <c r="D40" s="152" t="s">
        <v>3</v>
      </c>
      <c r="E40" s="153"/>
      <c r="F40" s="153">
        <f t="shared" si="0"/>
        <v>310320</v>
      </c>
      <c r="G40" s="155"/>
      <c r="H40" s="155"/>
      <c r="I40" s="155">
        <v>44200</v>
      </c>
      <c r="J40" s="155">
        <v>186620</v>
      </c>
      <c r="K40" s="153"/>
      <c r="L40" s="155"/>
      <c r="M40" s="155">
        <v>70000</v>
      </c>
      <c r="N40" s="155">
        <v>9500</v>
      </c>
      <c r="O40" s="157"/>
      <c r="P40" s="155"/>
      <c r="Q40" s="155"/>
      <c r="R40" s="149"/>
      <c r="S40" s="149"/>
    </row>
    <row r="41" spans="1:19" ht="19.5" customHeight="1" x14ac:dyDescent="0.3">
      <c r="A41" s="149" t="s">
        <v>107</v>
      </c>
      <c r="B41" s="150" t="s">
        <v>462</v>
      </c>
      <c r="C41" s="151" t="s">
        <v>463</v>
      </c>
      <c r="D41" s="152" t="s">
        <v>3</v>
      </c>
      <c r="E41" s="153"/>
      <c r="F41" s="153">
        <f t="shared" si="0"/>
        <v>0</v>
      </c>
      <c r="G41" s="155"/>
      <c r="H41" s="155"/>
      <c r="I41" s="155"/>
      <c r="J41" s="155"/>
      <c r="K41" s="153"/>
      <c r="L41" s="155"/>
      <c r="M41" s="155"/>
      <c r="N41" s="155"/>
      <c r="O41" s="157"/>
      <c r="P41" s="155"/>
      <c r="Q41" s="155"/>
      <c r="R41" s="149"/>
      <c r="S41" s="149"/>
    </row>
    <row r="42" spans="1:19" ht="19.5" customHeight="1" x14ac:dyDescent="0.3">
      <c r="A42" s="149" t="s">
        <v>107</v>
      </c>
      <c r="B42" s="150" t="s">
        <v>464</v>
      </c>
      <c r="C42" s="151" t="s">
        <v>465</v>
      </c>
      <c r="D42" s="152" t="s">
        <v>3</v>
      </c>
      <c r="E42" s="153">
        <v>254</v>
      </c>
      <c r="F42" s="153">
        <f t="shared" si="0"/>
        <v>8087</v>
      </c>
      <c r="G42" s="155">
        <v>3500</v>
      </c>
      <c r="H42" s="155">
        <v>1817</v>
      </c>
      <c r="I42" s="155">
        <v>2770</v>
      </c>
      <c r="J42" s="155"/>
      <c r="K42" s="153"/>
      <c r="L42" s="155"/>
      <c r="M42" s="155"/>
      <c r="N42" s="155"/>
      <c r="O42" s="155"/>
      <c r="P42" s="155"/>
      <c r="Q42" s="155"/>
      <c r="R42" s="149"/>
      <c r="S42" s="149"/>
    </row>
    <row r="43" spans="1:19" ht="19.5" customHeight="1" x14ac:dyDescent="0.3">
      <c r="A43" s="149" t="s">
        <v>107</v>
      </c>
      <c r="B43" s="150" t="s">
        <v>466</v>
      </c>
      <c r="C43" s="151" t="s">
        <v>467</v>
      </c>
      <c r="D43" s="152" t="s">
        <v>3</v>
      </c>
      <c r="E43" s="153"/>
      <c r="F43" s="153">
        <f t="shared" si="0"/>
        <v>2000</v>
      </c>
      <c r="G43" s="155"/>
      <c r="H43" s="155"/>
      <c r="I43" s="155">
        <v>1500</v>
      </c>
      <c r="J43" s="155"/>
      <c r="K43" s="153"/>
      <c r="L43" s="155"/>
      <c r="M43" s="155"/>
      <c r="N43" s="155">
        <v>500</v>
      </c>
      <c r="O43" s="157"/>
      <c r="P43" s="155"/>
      <c r="Q43" s="155"/>
      <c r="R43" s="149"/>
      <c r="S43" s="149"/>
    </row>
    <row r="44" spans="1:19" ht="19.5" customHeight="1" x14ac:dyDescent="0.3">
      <c r="A44" s="149" t="s">
        <v>106</v>
      </c>
      <c r="B44" s="150" t="s">
        <v>468</v>
      </c>
      <c r="C44" s="151" t="s">
        <v>469</v>
      </c>
      <c r="D44" s="152" t="s">
        <v>3</v>
      </c>
      <c r="E44" s="153"/>
      <c r="F44" s="153">
        <f t="shared" si="0"/>
        <v>140310</v>
      </c>
      <c r="G44" s="155"/>
      <c r="H44" s="155"/>
      <c r="I44" s="155">
        <f>2500-2500</f>
        <v>0</v>
      </c>
      <c r="J44" s="155">
        <v>140310</v>
      </c>
      <c r="K44" s="153"/>
      <c r="L44" s="155"/>
      <c r="M44" s="155"/>
      <c r="N44" s="155"/>
      <c r="O44" s="155"/>
      <c r="P44" s="155"/>
      <c r="Q44" s="155"/>
      <c r="R44" s="149"/>
      <c r="S44" s="149"/>
    </row>
    <row r="45" spans="1:19" ht="19.5" customHeight="1" x14ac:dyDescent="0.3">
      <c r="A45" s="149" t="s">
        <v>107</v>
      </c>
      <c r="B45" s="150" t="s">
        <v>470</v>
      </c>
      <c r="C45" s="151" t="s">
        <v>471</v>
      </c>
      <c r="D45" s="152" t="s">
        <v>3</v>
      </c>
      <c r="E45" s="153"/>
      <c r="F45" s="153">
        <f t="shared" si="0"/>
        <v>0</v>
      </c>
      <c r="G45" s="154"/>
      <c r="H45" s="154"/>
      <c r="I45" s="154"/>
      <c r="J45" s="154"/>
      <c r="K45" s="153"/>
      <c r="L45" s="153"/>
      <c r="M45" s="154"/>
      <c r="N45" s="154"/>
      <c r="O45" s="154"/>
      <c r="P45" s="154"/>
      <c r="Q45" s="154"/>
      <c r="R45" s="149"/>
      <c r="S45" s="149"/>
    </row>
    <row r="46" spans="1:19" ht="19.5" customHeight="1" x14ac:dyDescent="0.3">
      <c r="A46" s="149" t="s">
        <v>107</v>
      </c>
      <c r="B46" s="158" t="s">
        <v>472</v>
      </c>
      <c r="C46" s="159" t="s">
        <v>473</v>
      </c>
      <c r="D46" s="152" t="s">
        <v>3</v>
      </c>
      <c r="E46" s="153"/>
      <c r="F46" s="153">
        <f t="shared" si="0"/>
        <v>24430</v>
      </c>
      <c r="G46" s="155">
        <v>900</v>
      </c>
      <c r="H46" s="155">
        <v>200</v>
      </c>
      <c r="I46" s="155">
        <v>22830</v>
      </c>
      <c r="J46" s="155"/>
      <c r="K46" s="153"/>
      <c r="L46" s="155"/>
      <c r="M46" s="155"/>
      <c r="N46" s="155">
        <v>500</v>
      </c>
      <c r="O46" s="155"/>
      <c r="P46" s="155"/>
      <c r="Q46" s="155"/>
      <c r="R46" s="149"/>
      <c r="S46" s="149"/>
    </row>
    <row r="47" spans="1:19" ht="19.5" customHeight="1" x14ac:dyDescent="0.3">
      <c r="A47" s="149" t="s">
        <v>107</v>
      </c>
      <c r="B47" s="150" t="s">
        <v>474</v>
      </c>
      <c r="C47" s="151" t="s">
        <v>475</v>
      </c>
      <c r="D47" s="152" t="s">
        <v>3</v>
      </c>
      <c r="E47" s="153">
        <v>9130</v>
      </c>
      <c r="F47" s="153">
        <f t="shared" si="0"/>
        <v>215139</v>
      </c>
      <c r="G47" s="154"/>
      <c r="H47" s="154"/>
      <c r="I47" s="154"/>
      <c r="J47" s="154">
        <v>205525</v>
      </c>
      <c r="K47" s="153"/>
      <c r="L47" s="154"/>
      <c r="M47" s="154"/>
      <c r="N47" s="154"/>
      <c r="O47" s="154">
        <v>9614</v>
      </c>
      <c r="P47" s="154"/>
      <c r="Q47" s="154"/>
      <c r="R47" s="149"/>
      <c r="S47" s="149"/>
    </row>
    <row r="48" spans="1:19" ht="19.5" customHeight="1" x14ac:dyDescent="0.3">
      <c r="A48" s="149" t="s">
        <v>106</v>
      </c>
      <c r="B48" s="150" t="s">
        <v>476</v>
      </c>
      <c r="C48" s="151" t="s">
        <v>477</v>
      </c>
      <c r="D48" s="152" t="s">
        <v>3</v>
      </c>
      <c r="E48" s="153"/>
      <c r="F48" s="153">
        <f t="shared" si="0"/>
        <v>0</v>
      </c>
      <c r="G48" s="155"/>
      <c r="H48" s="155"/>
      <c r="I48" s="155"/>
      <c r="J48" s="155"/>
      <c r="K48" s="153"/>
      <c r="L48" s="155"/>
      <c r="M48" s="155"/>
      <c r="N48" s="155"/>
      <c r="O48" s="155"/>
      <c r="P48" s="155"/>
      <c r="Q48" s="155"/>
      <c r="R48" s="149"/>
      <c r="S48" s="149"/>
    </row>
    <row r="49" spans="1:19" ht="19.5" customHeight="1" x14ac:dyDescent="0.3">
      <c r="A49" s="149" t="s">
        <v>107</v>
      </c>
      <c r="B49" s="150" t="s">
        <v>478</v>
      </c>
      <c r="C49" s="156" t="s">
        <v>479</v>
      </c>
      <c r="D49" s="152" t="s">
        <v>3</v>
      </c>
      <c r="E49" s="153">
        <v>366</v>
      </c>
      <c r="F49" s="153">
        <f t="shared" si="0"/>
        <v>19445</v>
      </c>
      <c r="G49" s="155">
        <v>150</v>
      </c>
      <c r="H49" s="155">
        <v>75</v>
      </c>
      <c r="I49" s="155">
        <v>14020</v>
      </c>
      <c r="J49" s="155">
        <v>5200</v>
      </c>
      <c r="K49" s="153"/>
      <c r="L49" s="155"/>
      <c r="M49" s="155"/>
      <c r="N49" s="155"/>
      <c r="O49" s="155"/>
      <c r="P49" s="155"/>
      <c r="Q49" s="155"/>
      <c r="R49" s="149"/>
      <c r="S49" s="149"/>
    </row>
    <row r="50" spans="1:19" ht="19.5" customHeight="1" x14ac:dyDescent="0.3">
      <c r="A50" s="149" t="s">
        <v>107</v>
      </c>
      <c r="B50" s="150" t="s">
        <v>480</v>
      </c>
      <c r="C50" s="151" t="s">
        <v>481</v>
      </c>
      <c r="D50" s="152" t="s">
        <v>3</v>
      </c>
      <c r="E50" s="153"/>
      <c r="F50" s="153">
        <f t="shared" si="0"/>
        <v>27000</v>
      </c>
      <c r="G50" s="155">
        <v>9000</v>
      </c>
      <c r="H50" s="155">
        <v>4500</v>
      </c>
      <c r="I50" s="155">
        <v>13500</v>
      </c>
      <c r="J50" s="155"/>
      <c r="K50" s="153"/>
      <c r="L50" s="155"/>
      <c r="M50" s="155"/>
      <c r="N50" s="155"/>
      <c r="O50" s="155"/>
      <c r="P50" s="155"/>
      <c r="Q50" s="155"/>
      <c r="R50" s="149"/>
      <c r="S50" s="149"/>
    </row>
    <row r="51" spans="1:19" ht="19.5" customHeight="1" x14ac:dyDescent="0.3">
      <c r="A51" s="149" t="s">
        <v>107</v>
      </c>
      <c r="B51" s="150" t="s">
        <v>482</v>
      </c>
      <c r="C51" s="151" t="s">
        <v>483</v>
      </c>
      <c r="D51" s="152" t="s">
        <v>3</v>
      </c>
      <c r="E51" s="153"/>
      <c r="F51" s="153">
        <f t="shared" si="0"/>
        <v>2000</v>
      </c>
      <c r="G51" s="155"/>
      <c r="H51" s="155"/>
      <c r="I51" s="155">
        <f>4000-2000</f>
        <v>2000</v>
      </c>
      <c r="J51" s="155"/>
      <c r="K51" s="153"/>
      <c r="L51" s="155"/>
      <c r="M51" s="155"/>
      <c r="N51" s="155"/>
      <c r="O51" s="157"/>
      <c r="P51" s="155"/>
      <c r="Q51" s="155"/>
      <c r="R51" s="149"/>
      <c r="S51" s="149"/>
    </row>
    <row r="52" spans="1:19" ht="19.5" customHeight="1" x14ac:dyDescent="0.3">
      <c r="A52" s="149" t="s">
        <v>107</v>
      </c>
      <c r="B52" s="150" t="s">
        <v>484</v>
      </c>
      <c r="C52" s="151" t="s">
        <v>485</v>
      </c>
      <c r="D52" s="152" t="s">
        <v>3</v>
      </c>
      <c r="E52" s="153"/>
      <c r="F52" s="153">
        <f t="shared" si="0"/>
        <v>5900</v>
      </c>
      <c r="G52" s="155"/>
      <c r="H52" s="155"/>
      <c r="I52" s="155"/>
      <c r="J52" s="155"/>
      <c r="K52" s="155">
        <v>5900</v>
      </c>
      <c r="L52" s="155"/>
      <c r="M52" s="155"/>
      <c r="N52" s="155"/>
      <c r="O52" s="155"/>
      <c r="P52" s="155"/>
      <c r="Q52" s="155"/>
      <c r="R52" s="149"/>
      <c r="S52" s="149"/>
    </row>
    <row r="53" spans="1:19" ht="19.5" customHeight="1" x14ac:dyDescent="0.3">
      <c r="A53" s="149" t="s">
        <v>107</v>
      </c>
      <c r="B53" s="150" t="s">
        <v>486</v>
      </c>
      <c r="C53" s="151" t="s">
        <v>487</v>
      </c>
      <c r="D53" s="152" t="s">
        <v>3</v>
      </c>
      <c r="E53" s="153"/>
      <c r="F53" s="153">
        <f t="shared" si="0"/>
        <v>0</v>
      </c>
      <c r="G53" s="155"/>
      <c r="H53" s="155"/>
      <c r="I53" s="155"/>
      <c r="J53" s="155"/>
      <c r="K53" s="153"/>
      <c r="L53" s="155"/>
      <c r="M53" s="155"/>
      <c r="N53" s="155"/>
      <c r="O53" s="155"/>
      <c r="P53" s="155"/>
      <c r="Q53" s="155"/>
      <c r="R53" s="149"/>
      <c r="S53" s="149"/>
    </row>
    <row r="54" spans="1:19" ht="19.5" customHeight="1" x14ac:dyDescent="0.3">
      <c r="A54" s="149" t="s">
        <v>106</v>
      </c>
      <c r="B54" s="150" t="s">
        <v>488</v>
      </c>
      <c r="C54" s="151" t="s">
        <v>489</v>
      </c>
      <c r="D54" s="152" t="s">
        <v>3</v>
      </c>
      <c r="E54" s="153"/>
      <c r="F54" s="153">
        <f t="shared" si="0"/>
        <v>0</v>
      </c>
      <c r="G54" s="154"/>
      <c r="H54" s="154"/>
      <c r="I54" s="154"/>
      <c r="J54" s="154"/>
      <c r="K54" s="153"/>
      <c r="L54" s="154"/>
      <c r="M54" s="154"/>
      <c r="N54" s="154"/>
      <c r="O54" s="154"/>
      <c r="P54" s="154"/>
      <c r="Q54" s="154"/>
      <c r="R54" s="149"/>
      <c r="S54" s="149"/>
    </row>
    <row r="55" spans="1:19" ht="19.5" customHeight="1" x14ac:dyDescent="0.3">
      <c r="A55" s="149" t="s">
        <v>106</v>
      </c>
      <c r="B55" s="150" t="s">
        <v>490</v>
      </c>
      <c r="C55" s="151" t="s">
        <v>491</v>
      </c>
      <c r="D55" s="152" t="s">
        <v>3</v>
      </c>
      <c r="E55" s="153"/>
      <c r="F55" s="153">
        <f t="shared" si="0"/>
        <v>0</v>
      </c>
      <c r="G55" s="155"/>
      <c r="H55" s="155"/>
      <c r="I55" s="155"/>
      <c r="J55" s="155"/>
      <c r="K55" s="153"/>
      <c r="L55" s="155"/>
      <c r="M55" s="155"/>
      <c r="N55" s="155"/>
      <c r="O55" s="155"/>
      <c r="P55" s="155"/>
      <c r="Q55" s="155"/>
      <c r="R55" s="149"/>
      <c r="S55" s="149"/>
    </row>
    <row r="56" spans="1:19" ht="19.5" customHeight="1" x14ac:dyDescent="0.3">
      <c r="A56" s="149" t="s">
        <v>106</v>
      </c>
      <c r="B56" s="150" t="s">
        <v>492</v>
      </c>
      <c r="C56" s="151" t="s">
        <v>493</v>
      </c>
      <c r="D56" s="152" t="s">
        <v>3</v>
      </c>
      <c r="E56" s="153">
        <v>34200</v>
      </c>
      <c r="F56" s="153">
        <f t="shared" si="0"/>
        <v>40152</v>
      </c>
      <c r="G56" s="154"/>
      <c r="H56" s="154"/>
      <c r="I56" s="154">
        <v>39152</v>
      </c>
      <c r="J56" s="154"/>
      <c r="K56" s="153"/>
      <c r="L56" s="154"/>
      <c r="M56" s="154">
        <v>1000</v>
      </c>
      <c r="N56" s="154"/>
      <c r="O56" s="154"/>
      <c r="P56" s="154"/>
      <c r="Q56" s="154"/>
      <c r="R56" s="149"/>
      <c r="S56" s="149"/>
    </row>
    <row r="57" spans="1:19" ht="19.5" customHeight="1" x14ac:dyDescent="0.3">
      <c r="A57" s="149" t="s">
        <v>106</v>
      </c>
      <c r="B57" s="150" t="s">
        <v>494</v>
      </c>
      <c r="C57" s="151" t="s">
        <v>495</v>
      </c>
      <c r="D57" s="152" t="s">
        <v>3</v>
      </c>
      <c r="E57" s="153"/>
      <c r="F57" s="153">
        <f t="shared" si="0"/>
        <v>13000</v>
      </c>
      <c r="G57" s="155"/>
      <c r="H57" s="155"/>
      <c r="I57" s="155"/>
      <c r="J57" s="155"/>
      <c r="K57" s="155">
        <v>13000</v>
      </c>
      <c r="L57" s="155"/>
      <c r="M57" s="155"/>
      <c r="N57" s="155"/>
      <c r="O57" s="155"/>
      <c r="P57" s="155"/>
      <c r="Q57" s="155"/>
      <c r="R57" s="149"/>
      <c r="S57" s="149"/>
    </row>
    <row r="58" spans="1:19" ht="19.5" customHeight="1" x14ac:dyDescent="0.3">
      <c r="A58" s="149" t="s">
        <v>106</v>
      </c>
      <c r="B58" s="150" t="s">
        <v>496</v>
      </c>
      <c r="C58" s="151" t="s">
        <v>110</v>
      </c>
      <c r="D58" s="152" t="s">
        <v>3</v>
      </c>
      <c r="E58" s="153"/>
      <c r="F58" s="153">
        <f t="shared" si="0"/>
        <v>59825</v>
      </c>
      <c r="G58" s="155">
        <v>600</v>
      </c>
      <c r="H58" s="155">
        <v>300</v>
      </c>
      <c r="I58" s="155"/>
      <c r="J58" s="155"/>
      <c r="K58" s="155">
        <v>58925</v>
      </c>
      <c r="L58" s="155"/>
      <c r="M58" s="155"/>
      <c r="N58" s="155"/>
      <c r="O58" s="155"/>
      <c r="P58" s="155"/>
      <c r="Q58" s="155"/>
      <c r="R58" s="149"/>
      <c r="S58" s="149"/>
    </row>
    <row r="59" spans="1:19" ht="19.5" customHeight="1" x14ac:dyDescent="0.3">
      <c r="A59" s="149" t="s">
        <v>818</v>
      </c>
      <c r="B59" s="150" t="s">
        <v>497</v>
      </c>
      <c r="C59" s="151" t="s">
        <v>498</v>
      </c>
      <c r="D59" s="152" t="s">
        <v>3</v>
      </c>
      <c r="E59" s="153"/>
      <c r="F59" s="153">
        <f t="shared" si="0"/>
        <v>120610</v>
      </c>
      <c r="G59" s="155"/>
      <c r="H59" s="155"/>
      <c r="I59" s="155">
        <v>14061</v>
      </c>
      <c r="J59" s="155"/>
      <c r="K59" s="155"/>
      <c r="L59" s="155"/>
      <c r="M59" s="155"/>
      <c r="N59" s="155"/>
      <c r="O59" s="155"/>
      <c r="P59" s="155"/>
      <c r="Q59" s="155">
        <v>106549</v>
      </c>
      <c r="R59" s="149"/>
      <c r="S59" s="149"/>
    </row>
    <row r="60" spans="1:19" ht="19.5" customHeight="1" x14ac:dyDescent="0.3">
      <c r="A60" s="149" t="s">
        <v>818</v>
      </c>
      <c r="B60" s="150" t="s">
        <v>499</v>
      </c>
      <c r="C60" s="151" t="s">
        <v>500</v>
      </c>
      <c r="D60" s="152" t="s">
        <v>3</v>
      </c>
      <c r="E60" s="153"/>
      <c r="F60" s="153">
        <f t="shared" si="0"/>
        <v>164300</v>
      </c>
      <c r="G60" s="155"/>
      <c r="H60" s="155"/>
      <c r="I60" s="155"/>
      <c r="J60" s="155"/>
      <c r="K60" s="155"/>
      <c r="L60" s="155">
        <v>109300</v>
      </c>
      <c r="M60" s="155"/>
      <c r="N60" s="155"/>
      <c r="O60" s="155"/>
      <c r="P60" s="155">
        <v>55000</v>
      </c>
      <c r="Q60" s="155"/>
      <c r="R60" s="149"/>
      <c r="S60" s="149"/>
    </row>
    <row r="61" spans="1:19" ht="19.5" customHeight="1" x14ac:dyDescent="0.3">
      <c r="A61" s="149" t="s">
        <v>106</v>
      </c>
      <c r="B61" s="150" t="s">
        <v>771</v>
      </c>
      <c r="C61" s="151" t="s">
        <v>516</v>
      </c>
      <c r="D61" s="152" t="s">
        <v>3</v>
      </c>
      <c r="E61" s="153">
        <v>2114400</v>
      </c>
      <c r="F61" s="153">
        <f t="shared" si="0"/>
        <v>0</v>
      </c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49"/>
      <c r="S61" s="149"/>
    </row>
    <row r="62" spans="1:19" ht="19.5" customHeight="1" x14ac:dyDescent="0.3">
      <c r="A62" s="149" t="s">
        <v>106</v>
      </c>
      <c r="B62" s="150" t="s">
        <v>772</v>
      </c>
      <c r="C62" s="151" t="s">
        <v>515</v>
      </c>
      <c r="D62" s="152" t="s">
        <v>3</v>
      </c>
      <c r="E62" s="153"/>
      <c r="F62" s="153">
        <f t="shared" si="0"/>
        <v>0</v>
      </c>
      <c r="G62" s="155"/>
      <c r="H62" s="155"/>
      <c r="I62" s="155"/>
      <c r="J62" s="155"/>
      <c r="K62" s="153"/>
      <c r="L62" s="155"/>
      <c r="M62" s="155"/>
      <c r="N62" s="155"/>
      <c r="O62" s="155"/>
      <c r="P62" s="155"/>
      <c r="Q62" s="155"/>
      <c r="R62" s="149"/>
      <c r="S62" s="149"/>
    </row>
    <row r="63" spans="1:19" ht="19.5" customHeight="1" x14ac:dyDescent="0.3">
      <c r="A63" s="149" t="s">
        <v>106</v>
      </c>
      <c r="B63" s="150" t="s">
        <v>773</v>
      </c>
      <c r="C63" s="151" t="s">
        <v>514</v>
      </c>
      <c r="D63" s="152" t="s">
        <v>3</v>
      </c>
      <c r="E63" s="153"/>
      <c r="F63" s="153">
        <f t="shared" si="0"/>
        <v>0</v>
      </c>
      <c r="G63" s="155"/>
      <c r="H63" s="155"/>
      <c r="I63" s="155"/>
      <c r="J63" s="155"/>
      <c r="K63" s="153"/>
      <c r="L63" s="155"/>
      <c r="M63" s="155"/>
      <c r="N63" s="155"/>
      <c r="O63" s="155"/>
      <c r="P63" s="155"/>
      <c r="Q63" s="155"/>
      <c r="R63" s="149"/>
      <c r="S63" s="149"/>
    </row>
    <row r="64" spans="1:19" ht="19.5" customHeight="1" x14ac:dyDescent="0.3">
      <c r="A64" s="149" t="s">
        <v>106</v>
      </c>
      <c r="B64" s="150" t="s">
        <v>774</v>
      </c>
      <c r="C64" s="151" t="s">
        <v>513</v>
      </c>
      <c r="D64" s="152" t="s">
        <v>3</v>
      </c>
      <c r="E64" s="153"/>
      <c r="F64" s="153">
        <f t="shared" si="0"/>
        <v>0</v>
      </c>
      <c r="G64" s="155"/>
      <c r="H64" s="155"/>
      <c r="I64" s="155"/>
      <c r="J64" s="155"/>
      <c r="K64" s="153"/>
      <c r="L64" s="155"/>
      <c r="M64" s="155"/>
      <c r="N64" s="155"/>
      <c r="O64" s="155"/>
      <c r="P64" s="155"/>
      <c r="Q64" s="155"/>
      <c r="R64" s="149"/>
      <c r="S64" s="149"/>
    </row>
    <row r="65" spans="1:19" ht="19.5" customHeight="1" x14ac:dyDescent="0.3">
      <c r="A65" s="149" t="s">
        <v>106</v>
      </c>
      <c r="B65" s="150" t="s">
        <v>775</v>
      </c>
      <c r="C65" s="151" t="s">
        <v>512</v>
      </c>
      <c r="D65" s="152" t="s">
        <v>3</v>
      </c>
      <c r="E65" s="153"/>
      <c r="F65" s="153">
        <f t="shared" si="0"/>
        <v>0</v>
      </c>
      <c r="G65" s="155"/>
      <c r="H65" s="155"/>
      <c r="I65" s="155"/>
      <c r="J65" s="155"/>
      <c r="K65" s="153"/>
      <c r="L65" s="155"/>
      <c r="M65" s="155"/>
      <c r="N65" s="155"/>
      <c r="O65" s="155"/>
      <c r="P65" s="155"/>
      <c r="Q65" s="155"/>
      <c r="R65" s="149"/>
      <c r="S65" s="149"/>
    </row>
    <row r="66" spans="1:19" ht="19.5" customHeight="1" x14ac:dyDescent="0.3">
      <c r="A66" s="149" t="s">
        <v>106</v>
      </c>
      <c r="B66" s="150" t="s">
        <v>776</v>
      </c>
      <c r="C66" s="151" t="s">
        <v>511</v>
      </c>
      <c r="D66" s="152" t="s">
        <v>3</v>
      </c>
      <c r="E66" s="153"/>
      <c r="F66" s="153">
        <f t="shared" si="0"/>
        <v>0</v>
      </c>
      <c r="G66" s="155"/>
      <c r="H66" s="155"/>
      <c r="I66" s="155"/>
      <c r="J66" s="155"/>
      <c r="K66" s="153"/>
      <c r="L66" s="155"/>
      <c r="M66" s="155"/>
      <c r="N66" s="155"/>
      <c r="O66" s="155"/>
      <c r="P66" s="155"/>
      <c r="Q66" s="155"/>
      <c r="R66" s="149"/>
      <c r="S66" s="149"/>
    </row>
    <row r="67" spans="1:19" ht="19.5" customHeight="1" x14ac:dyDescent="0.3">
      <c r="A67" s="149" t="s">
        <v>106</v>
      </c>
      <c r="B67" s="150" t="s">
        <v>777</v>
      </c>
      <c r="C67" s="151" t="s">
        <v>536</v>
      </c>
      <c r="D67" s="152" t="s">
        <v>3</v>
      </c>
      <c r="E67" s="153"/>
      <c r="F67" s="153">
        <f t="shared" si="0"/>
        <v>0</v>
      </c>
      <c r="G67" s="155"/>
      <c r="H67" s="155"/>
      <c r="I67" s="155"/>
      <c r="J67" s="155"/>
      <c r="K67" s="153"/>
      <c r="L67" s="155"/>
      <c r="M67" s="155"/>
      <c r="N67" s="155"/>
      <c r="O67" s="155"/>
      <c r="P67" s="155"/>
      <c r="Q67" s="155"/>
      <c r="R67" s="149"/>
      <c r="S67" s="149"/>
    </row>
    <row r="68" spans="1:19" ht="19.5" customHeight="1" x14ac:dyDescent="0.3">
      <c r="A68" s="149" t="s">
        <v>106</v>
      </c>
      <c r="B68" s="150" t="s">
        <v>778</v>
      </c>
      <c r="C68" s="151" t="s">
        <v>510</v>
      </c>
      <c r="D68" s="152" t="s">
        <v>3</v>
      </c>
      <c r="E68" s="153"/>
      <c r="F68" s="153">
        <f t="shared" si="0"/>
        <v>0</v>
      </c>
      <c r="G68" s="155"/>
      <c r="H68" s="155"/>
      <c r="I68" s="155"/>
      <c r="J68" s="155"/>
      <c r="K68" s="153"/>
      <c r="L68" s="155"/>
      <c r="M68" s="155"/>
      <c r="N68" s="155"/>
      <c r="O68" s="155"/>
      <c r="P68" s="155"/>
      <c r="Q68" s="155"/>
      <c r="R68" s="149"/>
      <c r="S68" s="149"/>
    </row>
    <row r="69" spans="1:19" ht="19.5" customHeight="1" x14ac:dyDescent="0.3">
      <c r="A69" s="149" t="s">
        <v>106</v>
      </c>
      <c r="B69" s="150" t="s">
        <v>779</v>
      </c>
      <c r="C69" s="151" t="s">
        <v>509</v>
      </c>
      <c r="D69" s="152" t="s">
        <v>3</v>
      </c>
      <c r="E69" s="153"/>
      <c r="F69" s="153">
        <f t="shared" si="0"/>
        <v>0</v>
      </c>
      <c r="G69" s="155"/>
      <c r="H69" s="155"/>
      <c r="I69" s="155"/>
      <c r="J69" s="155"/>
      <c r="K69" s="153"/>
      <c r="L69" s="155"/>
      <c r="M69" s="155"/>
      <c r="N69" s="155"/>
      <c r="O69" s="155"/>
      <c r="P69" s="155"/>
      <c r="Q69" s="155"/>
      <c r="R69" s="149"/>
      <c r="S69" s="149"/>
    </row>
    <row r="70" spans="1:19" ht="19.5" customHeight="1" x14ac:dyDescent="0.3">
      <c r="A70" s="149" t="s">
        <v>106</v>
      </c>
      <c r="B70" s="150" t="s">
        <v>780</v>
      </c>
      <c r="C70" s="151" t="s">
        <v>537</v>
      </c>
      <c r="D70" s="152" t="s">
        <v>3</v>
      </c>
      <c r="E70" s="153"/>
      <c r="F70" s="153">
        <f t="shared" si="0"/>
        <v>0</v>
      </c>
      <c r="G70" s="155"/>
      <c r="H70" s="155"/>
      <c r="I70" s="155"/>
      <c r="J70" s="155"/>
      <c r="K70" s="153"/>
      <c r="L70" s="155"/>
      <c r="M70" s="155"/>
      <c r="N70" s="155"/>
      <c r="O70" s="155"/>
      <c r="P70" s="155"/>
      <c r="Q70" s="155"/>
      <c r="R70" s="149"/>
      <c r="S70" s="149"/>
    </row>
    <row r="71" spans="1:19" ht="19.5" customHeight="1" x14ac:dyDescent="0.3">
      <c r="A71" s="149" t="s">
        <v>106</v>
      </c>
      <c r="B71" s="150" t="s">
        <v>781</v>
      </c>
      <c r="C71" s="151" t="s">
        <v>508</v>
      </c>
      <c r="D71" s="152" t="s">
        <v>3</v>
      </c>
      <c r="E71" s="153"/>
      <c r="F71" s="153">
        <f t="shared" si="0"/>
        <v>0</v>
      </c>
      <c r="G71" s="155"/>
      <c r="H71" s="155"/>
      <c r="I71" s="155"/>
      <c r="J71" s="155"/>
      <c r="K71" s="153"/>
      <c r="L71" s="155"/>
      <c r="M71" s="155"/>
      <c r="N71" s="155"/>
      <c r="O71" s="155"/>
      <c r="P71" s="155"/>
      <c r="Q71" s="155"/>
      <c r="R71" s="149"/>
      <c r="S71" s="149"/>
    </row>
    <row r="72" spans="1:19" ht="19.5" customHeight="1" x14ac:dyDescent="0.3">
      <c r="A72" s="149" t="s">
        <v>106</v>
      </c>
      <c r="B72" s="150" t="s">
        <v>782</v>
      </c>
      <c r="C72" s="151" t="s">
        <v>507</v>
      </c>
      <c r="D72" s="152" t="s">
        <v>3</v>
      </c>
      <c r="E72" s="153"/>
      <c r="F72" s="153">
        <f t="shared" si="0"/>
        <v>0</v>
      </c>
      <c r="G72" s="155"/>
      <c r="H72" s="155"/>
      <c r="I72" s="155"/>
      <c r="J72" s="155"/>
      <c r="K72" s="153"/>
      <c r="L72" s="155"/>
      <c r="M72" s="155"/>
      <c r="N72" s="155"/>
      <c r="O72" s="155"/>
      <c r="P72" s="155"/>
      <c r="Q72" s="155"/>
      <c r="R72" s="149"/>
      <c r="S72" s="149"/>
    </row>
    <row r="73" spans="1:19" ht="19.5" customHeight="1" x14ac:dyDescent="0.3">
      <c r="A73" s="149" t="s">
        <v>818</v>
      </c>
      <c r="B73" s="150" t="s">
        <v>407</v>
      </c>
      <c r="C73" s="151" t="s">
        <v>506</v>
      </c>
      <c r="D73" s="152" t="s">
        <v>3</v>
      </c>
      <c r="E73" s="153"/>
      <c r="F73" s="153">
        <f t="shared" ref="F73:F74" si="1">SUM(G73:S73)</f>
        <v>0</v>
      </c>
      <c r="G73" s="155"/>
      <c r="H73" s="155"/>
      <c r="I73" s="155"/>
      <c r="J73" s="155"/>
      <c r="K73" s="153"/>
      <c r="L73" s="155"/>
      <c r="M73" s="155"/>
      <c r="N73" s="155"/>
      <c r="O73" s="155"/>
      <c r="P73" s="155"/>
      <c r="Q73" s="155"/>
      <c r="R73" s="149"/>
      <c r="S73" s="149"/>
    </row>
    <row r="74" spans="1:19" ht="19.5" customHeight="1" x14ac:dyDescent="0.3">
      <c r="A74" s="149" t="s">
        <v>818</v>
      </c>
      <c r="B74" s="150" t="s">
        <v>407</v>
      </c>
      <c r="C74" s="151" t="s">
        <v>505</v>
      </c>
      <c r="D74" s="152" t="s">
        <v>3</v>
      </c>
      <c r="E74" s="153"/>
      <c r="F74" s="153">
        <f t="shared" si="1"/>
        <v>0</v>
      </c>
      <c r="G74" s="155"/>
      <c r="H74" s="155"/>
      <c r="I74" s="155"/>
      <c r="J74" s="155"/>
      <c r="K74" s="153"/>
      <c r="L74" s="155"/>
      <c r="M74" s="155"/>
      <c r="N74" s="155"/>
      <c r="O74" s="155"/>
      <c r="P74" s="155"/>
      <c r="Q74" s="155"/>
      <c r="R74" s="149"/>
      <c r="S74" s="149"/>
    </row>
    <row r="75" spans="1:19" ht="19.5" customHeight="1" x14ac:dyDescent="0.3">
      <c r="A75" s="149"/>
      <c r="B75" s="150"/>
      <c r="C75" s="151"/>
      <c r="D75" s="152"/>
      <c r="E75" s="153"/>
      <c r="F75" s="153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49"/>
      <c r="S75" s="149"/>
    </row>
    <row r="76" spans="1:19" ht="19.5" customHeight="1" x14ac:dyDescent="0.3">
      <c r="A76" s="149"/>
      <c r="B76" s="710" t="s">
        <v>63</v>
      </c>
      <c r="C76" s="710"/>
      <c r="D76" s="495" t="s">
        <v>3</v>
      </c>
      <c r="E76" s="160">
        <f>SUM(E7,E8,E9,E10,E11,E12,E13,E14,E15,E16,E17,E18,E19,E20,E21,E22,E23,E24,E25,E26,E27,E28,E29,E30,E31,E32,E33,E34,E35,E36,E37,E38,E39,E40,E41,E42,E43,E44,E45,E46,E47,E48,E49,E50,E51,E52,E53,E54,E55,E56,E57,E58,E59,E60,E61,E62,E63,E64,E65,E66,E67,E68,E69,E70,E71,E72,E73,E74)</f>
        <v>4313125</v>
      </c>
      <c r="F76" s="160">
        <f t="shared" ref="F76:S76" si="2">SUM(F7,F8,F9,F10,F11,F12,F13,F14,F15,F16,F17,F18,F19,F20,F21,F22,F23,F24,F25,F26,F27,F28,F29,F30,F31,F32,F33,F34,F35,F36,F37,F38,F39,F40,F41,F42,F43,F44,F45,F46,F47,F48,F49,F50,F51,F52,F53,F54,F55,F56,F57,F58,F59,F60,F61,F62,F63,F64,F65,F66,F67,F68,F69,F70,F71,F72,F73,F74)</f>
        <v>4313125</v>
      </c>
      <c r="G76" s="160">
        <f t="shared" si="2"/>
        <v>218792</v>
      </c>
      <c r="H76" s="160">
        <f t="shared" si="2"/>
        <v>46978</v>
      </c>
      <c r="I76" s="160">
        <f t="shared" si="2"/>
        <v>660582</v>
      </c>
      <c r="J76" s="160">
        <f t="shared" si="2"/>
        <v>967165</v>
      </c>
      <c r="K76" s="160">
        <f t="shared" si="2"/>
        <v>77825</v>
      </c>
      <c r="L76" s="160">
        <f t="shared" si="2"/>
        <v>109300</v>
      </c>
      <c r="M76" s="160">
        <f t="shared" si="2"/>
        <v>245122</v>
      </c>
      <c r="N76" s="160">
        <f t="shared" si="2"/>
        <v>259597</v>
      </c>
      <c r="O76" s="160">
        <f t="shared" si="2"/>
        <v>15614</v>
      </c>
      <c r="P76" s="160">
        <f t="shared" si="2"/>
        <v>55000</v>
      </c>
      <c r="Q76" s="160">
        <f t="shared" si="2"/>
        <v>131549</v>
      </c>
      <c r="R76" s="160">
        <f t="shared" si="2"/>
        <v>1525601</v>
      </c>
      <c r="S76" s="160">
        <f t="shared" si="2"/>
        <v>0</v>
      </c>
    </row>
    <row r="77" spans="1:19" ht="19.5" customHeight="1" x14ac:dyDescent="0.3">
      <c r="A77" s="149"/>
      <c r="B77" s="495"/>
      <c r="C77" s="495"/>
      <c r="D77" s="495"/>
      <c r="E77" s="160"/>
      <c r="F77" s="153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49"/>
    </row>
    <row r="78" spans="1:19" ht="19.5" customHeight="1" x14ac:dyDescent="0.3">
      <c r="A78" s="149"/>
      <c r="B78" s="710" t="s">
        <v>111</v>
      </c>
      <c r="C78" s="710"/>
      <c r="D78" s="495" t="s">
        <v>3</v>
      </c>
      <c r="E78" s="160">
        <f>SUM(E10,E11,E19,E20,E21,E22,E23,E24,E25,E26,E27,E28,E30,E31,E32,E34,E35,E36,E37,E38,E39,E40,E44,E48,E54,E55,E56,E57,E58,E61,E62,E63,E64,E65,E66,E67,E68,E69,E70,E71,E72)</f>
        <v>3073700</v>
      </c>
      <c r="F78" s="160">
        <f t="shared" ref="F78:S78" si="3">SUM(F10,F11,F19,F20,F21,F22,F23,F24,F25,F26,F27,F28,F30,F31,F32,F34,F35,F36,F37,F38,F39,F40,F44,F48,F54,F55,F56,F57,F58,F61,F62,F63,F64,F65,F66,F67,F68,F69,F70,F71,F72)</f>
        <v>1525052</v>
      </c>
      <c r="G78" s="160">
        <f t="shared" si="3"/>
        <v>131600</v>
      </c>
      <c r="H78" s="160">
        <f t="shared" si="3"/>
        <v>18232</v>
      </c>
      <c r="I78" s="160">
        <f t="shared" si="3"/>
        <v>435231</v>
      </c>
      <c r="J78" s="160">
        <f t="shared" si="3"/>
        <v>365930</v>
      </c>
      <c r="K78" s="160">
        <f t="shared" si="3"/>
        <v>71925</v>
      </c>
      <c r="L78" s="160">
        <f t="shared" si="3"/>
        <v>0</v>
      </c>
      <c r="M78" s="160">
        <f t="shared" si="3"/>
        <v>241347</v>
      </c>
      <c r="N78" s="160">
        <f t="shared" si="3"/>
        <v>254787</v>
      </c>
      <c r="O78" s="160">
        <f t="shared" si="3"/>
        <v>6000</v>
      </c>
      <c r="P78" s="160">
        <f t="shared" si="3"/>
        <v>0</v>
      </c>
      <c r="Q78" s="160">
        <f t="shared" si="3"/>
        <v>0</v>
      </c>
      <c r="R78" s="160">
        <f t="shared" si="3"/>
        <v>0</v>
      </c>
      <c r="S78" s="160">
        <f t="shared" si="3"/>
        <v>0</v>
      </c>
    </row>
    <row r="79" spans="1:19" ht="19.5" customHeight="1" x14ac:dyDescent="0.3">
      <c r="A79" s="149"/>
      <c r="B79" s="495"/>
      <c r="C79" s="495"/>
      <c r="D79" s="495"/>
      <c r="E79" s="160"/>
      <c r="F79" s="153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49"/>
    </row>
    <row r="80" spans="1:19" ht="19.5" customHeight="1" x14ac:dyDescent="0.3">
      <c r="A80" s="149"/>
      <c r="B80" s="710" t="s">
        <v>112</v>
      </c>
      <c r="C80" s="710"/>
      <c r="D80" s="495" t="s">
        <v>3</v>
      </c>
      <c r="E80" s="160">
        <f>SUM(E9,E12,E13,E14,E15,E29,E33,E41,E42,E43,E45,E46,E47,E49,E50,E51,E52,E53)</f>
        <v>19074</v>
      </c>
      <c r="F80" s="160">
        <f t="shared" ref="F80:S80" si="4">SUM(F9,F12,F13,F14,F15,F29,F33,F41,F42,F43,F45,F46,F47,F49,F50,F51,F52,F53)</f>
        <v>369061</v>
      </c>
      <c r="G80" s="160">
        <f t="shared" si="4"/>
        <v>28826</v>
      </c>
      <c r="H80" s="160">
        <f t="shared" si="4"/>
        <v>13701</v>
      </c>
      <c r="I80" s="160">
        <f t="shared" si="4"/>
        <v>60920</v>
      </c>
      <c r="J80" s="160">
        <f t="shared" si="4"/>
        <v>249100</v>
      </c>
      <c r="K80" s="160">
        <f t="shared" si="4"/>
        <v>5900</v>
      </c>
      <c r="L80" s="160">
        <f t="shared" si="4"/>
        <v>0</v>
      </c>
      <c r="M80" s="160">
        <f t="shared" si="4"/>
        <v>0</v>
      </c>
      <c r="N80" s="160">
        <f t="shared" si="4"/>
        <v>1000</v>
      </c>
      <c r="O80" s="160">
        <f t="shared" si="4"/>
        <v>9614</v>
      </c>
      <c r="P80" s="160">
        <f t="shared" si="4"/>
        <v>0</v>
      </c>
      <c r="Q80" s="160">
        <f t="shared" si="4"/>
        <v>0</v>
      </c>
      <c r="R80" s="160">
        <f t="shared" si="4"/>
        <v>0</v>
      </c>
      <c r="S80" s="160">
        <f t="shared" si="4"/>
        <v>0</v>
      </c>
    </row>
    <row r="81" spans="1:19" ht="19.5" customHeight="1" x14ac:dyDescent="0.3">
      <c r="A81" s="149"/>
      <c r="B81" s="495"/>
      <c r="C81" s="495"/>
      <c r="D81" s="495"/>
      <c r="E81" s="160"/>
      <c r="F81" s="153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49"/>
    </row>
    <row r="82" spans="1:19" ht="19.5" customHeight="1" x14ac:dyDescent="0.3">
      <c r="A82" s="149"/>
      <c r="B82" s="710" t="s">
        <v>819</v>
      </c>
      <c r="C82" s="710"/>
      <c r="D82" s="495" t="s">
        <v>3</v>
      </c>
      <c r="E82" s="160">
        <f t="shared" ref="E82:S82" si="5">SUM(E7,E8,E16,E17,E18,E59,E60,E73,E74)</f>
        <v>1220351</v>
      </c>
      <c r="F82" s="160">
        <f t="shared" si="5"/>
        <v>2419012</v>
      </c>
      <c r="G82" s="160">
        <f t="shared" si="5"/>
        <v>58366</v>
      </c>
      <c r="H82" s="160">
        <f t="shared" si="5"/>
        <v>15045</v>
      </c>
      <c r="I82" s="160">
        <f t="shared" si="5"/>
        <v>164431</v>
      </c>
      <c r="J82" s="160">
        <f t="shared" si="5"/>
        <v>352135</v>
      </c>
      <c r="K82" s="160">
        <f t="shared" si="5"/>
        <v>0</v>
      </c>
      <c r="L82" s="160">
        <f t="shared" si="5"/>
        <v>109300</v>
      </c>
      <c r="M82" s="160">
        <f t="shared" si="5"/>
        <v>3775</v>
      </c>
      <c r="N82" s="160">
        <f t="shared" si="5"/>
        <v>3810</v>
      </c>
      <c r="O82" s="160">
        <f t="shared" si="5"/>
        <v>0</v>
      </c>
      <c r="P82" s="160">
        <f t="shared" si="5"/>
        <v>55000</v>
      </c>
      <c r="Q82" s="160">
        <f t="shared" si="5"/>
        <v>131549</v>
      </c>
      <c r="R82" s="160">
        <f t="shared" si="5"/>
        <v>1525601</v>
      </c>
      <c r="S82" s="160">
        <f t="shared" si="5"/>
        <v>0</v>
      </c>
    </row>
  </sheetData>
  <mergeCells count="25">
    <mergeCell ref="B78:C78"/>
    <mergeCell ref="B80:C80"/>
    <mergeCell ref="B82:C82"/>
    <mergeCell ref="N5:N6"/>
    <mergeCell ref="O5:O6"/>
    <mergeCell ref="B76:C76"/>
    <mergeCell ref="H5:H6"/>
    <mergeCell ref="I5:I6"/>
    <mergeCell ref="J5:J6"/>
    <mergeCell ref="K5:K6"/>
    <mergeCell ref="B2:S2"/>
    <mergeCell ref="A3:S3"/>
    <mergeCell ref="A4:D6"/>
    <mergeCell ref="E4:E6"/>
    <mergeCell ref="F4:F6"/>
    <mergeCell ref="G4:L4"/>
    <mergeCell ref="M4:P4"/>
    <mergeCell ref="Q4:R4"/>
    <mergeCell ref="S4:S6"/>
    <mergeCell ref="G5:G6"/>
    <mergeCell ref="P5:P6"/>
    <mergeCell ref="Q5:Q6"/>
    <mergeCell ref="R5:R6"/>
    <mergeCell ref="L5:L6"/>
    <mergeCell ref="M5:M6"/>
  </mergeCells>
  <printOptions horizontalCentered="1"/>
  <pageMargins left="0.19685039370078741" right="0.23622047244094491" top="0.39370078740157483" bottom="0.23622047244094491" header="0.15748031496062992" footer="0.15748031496062992"/>
  <pageSetup paperSize="9" scale="31" fitToHeight="0" orientation="landscape" r:id="rId1"/>
  <headerFooter>
    <oddHeader xml:space="preserve">&amp;L&amp;18 5. melléklet a 24/2016.(XII.16.) önkormányzati rendelethez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MK120"/>
  <sheetViews>
    <sheetView view="pageBreakPreview" topLeftCell="D10" zoomScale="50" zoomScaleNormal="50" zoomScaleSheetLayoutView="50" workbookViewId="0">
      <selection activeCell="D36" sqref="D36"/>
    </sheetView>
  </sheetViews>
  <sheetFormatPr defaultRowHeight="15" x14ac:dyDescent="0.25"/>
  <cols>
    <col min="1" max="1" width="31.140625" style="123" customWidth="1"/>
    <col min="2" max="2" width="11.42578125" style="123" customWidth="1"/>
    <col min="3" max="3" width="136.42578125" style="123" bestFit="1" customWidth="1"/>
    <col min="4" max="4" width="22" style="123" customWidth="1"/>
    <col min="5" max="5" width="18.85546875" style="123" customWidth="1"/>
    <col min="6" max="6" width="15.140625" style="123" customWidth="1"/>
    <col min="7" max="7" width="20.85546875" style="123" customWidth="1"/>
    <col min="8" max="8" width="17.7109375" style="123" customWidth="1"/>
    <col min="9" max="9" width="14.42578125" style="123" customWidth="1"/>
    <col min="10" max="10" width="16.28515625" style="123" customWidth="1"/>
    <col min="11" max="11" width="16.5703125" style="123" customWidth="1"/>
    <col min="12" max="12" width="18.5703125" style="123" customWidth="1"/>
    <col min="13" max="13" width="18.7109375" style="123" customWidth="1"/>
    <col min="14" max="14" width="20.7109375" style="123" customWidth="1"/>
    <col min="15" max="15" width="22.28515625" style="123" customWidth="1"/>
    <col min="16" max="16" width="23" style="123" customWidth="1"/>
    <col min="17" max="17" width="19.7109375" style="123" customWidth="1"/>
    <col min="18" max="18" width="33.5703125" style="123" customWidth="1"/>
    <col min="19" max="1025" width="9.140625" style="123"/>
    <col min="1026" max="16384" width="9.140625" style="94"/>
  </cols>
  <sheetData>
    <row r="1" spans="1:1024" ht="23.25" x14ac:dyDescent="0.35">
      <c r="A1" s="125"/>
      <c r="B1" s="711"/>
      <c r="C1" s="711"/>
      <c r="D1" s="126"/>
      <c r="E1" s="126"/>
      <c r="F1" s="125"/>
      <c r="G1" s="125"/>
      <c r="H1" s="125"/>
      <c r="I1" s="125"/>
      <c r="J1" s="125"/>
      <c r="K1" s="125"/>
      <c r="L1" s="125"/>
      <c r="M1" s="125"/>
      <c r="N1" s="125"/>
      <c r="O1" s="127"/>
      <c r="P1" s="125"/>
      <c r="Q1" s="125"/>
      <c r="R1" s="125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  <c r="IX1" s="94"/>
      <c r="IY1" s="94"/>
      <c r="IZ1" s="94"/>
      <c r="JA1" s="94"/>
      <c r="JB1" s="94"/>
      <c r="JC1" s="94"/>
      <c r="JD1" s="94"/>
      <c r="JE1" s="94"/>
      <c r="JF1" s="94"/>
      <c r="JG1" s="94"/>
      <c r="JH1" s="94"/>
      <c r="JI1" s="94"/>
      <c r="JJ1" s="94"/>
      <c r="JK1" s="94"/>
      <c r="JL1" s="94"/>
      <c r="JM1" s="94"/>
      <c r="JN1" s="94"/>
      <c r="JO1" s="94"/>
      <c r="JP1" s="94"/>
      <c r="JQ1" s="94"/>
      <c r="JR1" s="94"/>
      <c r="JS1" s="94"/>
      <c r="JT1" s="94"/>
      <c r="JU1" s="94"/>
      <c r="JV1" s="94"/>
      <c r="JW1" s="94"/>
      <c r="JX1" s="94"/>
      <c r="JY1" s="94"/>
      <c r="JZ1" s="94"/>
      <c r="KA1" s="94"/>
      <c r="KB1" s="94"/>
      <c r="KC1" s="94"/>
      <c r="KD1" s="94"/>
      <c r="KE1" s="94"/>
      <c r="KF1" s="94"/>
      <c r="KG1" s="94"/>
      <c r="KH1" s="94"/>
      <c r="KI1" s="94"/>
      <c r="KJ1" s="94"/>
      <c r="KK1" s="94"/>
      <c r="KL1" s="94"/>
      <c r="KM1" s="94"/>
      <c r="KN1" s="94"/>
      <c r="KO1" s="94"/>
      <c r="KP1" s="94"/>
      <c r="KQ1" s="94"/>
      <c r="KR1" s="94"/>
      <c r="KS1" s="94"/>
      <c r="KT1" s="94"/>
      <c r="KU1" s="94"/>
      <c r="KV1" s="94"/>
      <c r="KW1" s="94"/>
      <c r="KX1" s="94"/>
      <c r="KY1" s="94"/>
      <c r="KZ1" s="94"/>
      <c r="LA1" s="94"/>
      <c r="LB1" s="94"/>
      <c r="LC1" s="94"/>
      <c r="LD1" s="94"/>
      <c r="LE1" s="94"/>
      <c r="LF1" s="94"/>
      <c r="LG1" s="94"/>
      <c r="LH1" s="94"/>
      <c r="LI1" s="94"/>
      <c r="LJ1" s="94"/>
      <c r="LK1" s="94"/>
      <c r="LL1" s="94"/>
      <c r="LM1" s="94"/>
      <c r="LN1" s="94"/>
      <c r="LO1" s="94"/>
      <c r="LP1" s="94"/>
      <c r="LQ1" s="94"/>
      <c r="LR1" s="94"/>
      <c r="LS1" s="94"/>
      <c r="LT1" s="94"/>
      <c r="LU1" s="94"/>
      <c r="LV1" s="94"/>
      <c r="LW1" s="94"/>
      <c r="LX1" s="94"/>
      <c r="LY1" s="94"/>
      <c r="LZ1" s="94"/>
      <c r="MA1" s="94"/>
      <c r="MB1" s="94"/>
      <c r="MC1" s="94"/>
      <c r="MD1" s="94"/>
      <c r="ME1" s="94"/>
      <c r="MF1" s="94"/>
      <c r="MG1" s="94"/>
      <c r="MH1" s="94"/>
      <c r="MI1" s="94"/>
      <c r="MJ1" s="94"/>
      <c r="MK1" s="94"/>
      <c r="ML1" s="94"/>
      <c r="MM1" s="94"/>
      <c r="MN1" s="94"/>
      <c r="MO1" s="94"/>
      <c r="MP1" s="94"/>
      <c r="MQ1" s="94"/>
      <c r="MR1" s="94"/>
      <c r="MS1" s="94"/>
      <c r="MT1" s="94"/>
      <c r="MU1" s="94"/>
      <c r="MV1" s="94"/>
      <c r="MW1" s="94"/>
      <c r="MX1" s="94"/>
      <c r="MY1" s="94"/>
      <c r="MZ1" s="94"/>
      <c r="NA1" s="94"/>
      <c r="NB1" s="94"/>
      <c r="NC1" s="94"/>
      <c r="ND1" s="94"/>
      <c r="NE1" s="94"/>
      <c r="NF1" s="94"/>
      <c r="NG1" s="94"/>
      <c r="NH1" s="94"/>
      <c r="NI1" s="94"/>
      <c r="NJ1" s="94"/>
      <c r="NK1" s="94"/>
      <c r="NL1" s="94"/>
      <c r="NM1" s="94"/>
      <c r="NN1" s="94"/>
      <c r="NO1" s="94"/>
      <c r="NP1" s="94"/>
      <c r="NQ1" s="94"/>
      <c r="NR1" s="94"/>
      <c r="NS1" s="94"/>
      <c r="NT1" s="94"/>
      <c r="NU1" s="94"/>
      <c r="NV1" s="94"/>
      <c r="NW1" s="94"/>
      <c r="NX1" s="94"/>
      <c r="NY1" s="94"/>
      <c r="NZ1" s="94"/>
      <c r="OA1" s="94"/>
      <c r="OB1" s="94"/>
      <c r="OC1" s="94"/>
      <c r="OD1" s="94"/>
      <c r="OE1" s="94"/>
      <c r="OF1" s="94"/>
      <c r="OG1" s="94"/>
      <c r="OH1" s="94"/>
      <c r="OI1" s="94"/>
      <c r="OJ1" s="94"/>
      <c r="OK1" s="94"/>
      <c r="OL1" s="94"/>
      <c r="OM1" s="94"/>
      <c r="ON1" s="94"/>
      <c r="OO1" s="94"/>
      <c r="OP1" s="94"/>
      <c r="OQ1" s="94"/>
      <c r="OR1" s="94"/>
      <c r="OS1" s="94"/>
      <c r="OT1" s="94"/>
      <c r="OU1" s="94"/>
      <c r="OV1" s="94"/>
      <c r="OW1" s="94"/>
      <c r="OX1" s="94"/>
      <c r="OY1" s="94"/>
      <c r="OZ1" s="94"/>
      <c r="PA1" s="94"/>
      <c r="PB1" s="94"/>
      <c r="PC1" s="94"/>
      <c r="PD1" s="94"/>
      <c r="PE1" s="94"/>
      <c r="PF1" s="94"/>
      <c r="PG1" s="94"/>
      <c r="PH1" s="94"/>
      <c r="PI1" s="94"/>
      <c r="PJ1" s="94"/>
      <c r="PK1" s="94"/>
      <c r="PL1" s="94"/>
      <c r="PM1" s="94"/>
      <c r="PN1" s="94"/>
      <c r="PO1" s="94"/>
      <c r="PP1" s="94"/>
      <c r="PQ1" s="94"/>
      <c r="PR1" s="94"/>
      <c r="PS1" s="94"/>
      <c r="PT1" s="94"/>
      <c r="PU1" s="94"/>
      <c r="PV1" s="94"/>
      <c r="PW1" s="94"/>
      <c r="PX1" s="94"/>
      <c r="PY1" s="94"/>
      <c r="PZ1" s="94"/>
      <c r="QA1" s="94"/>
      <c r="QB1" s="94"/>
      <c r="QC1" s="94"/>
      <c r="QD1" s="94"/>
      <c r="QE1" s="94"/>
      <c r="QF1" s="94"/>
      <c r="QG1" s="94"/>
      <c r="QH1" s="94"/>
      <c r="QI1" s="94"/>
      <c r="QJ1" s="94"/>
      <c r="QK1" s="94"/>
      <c r="QL1" s="94"/>
      <c r="QM1" s="94"/>
      <c r="QN1" s="94"/>
      <c r="QO1" s="94"/>
      <c r="QP1" s="94"/>
      <c r="QQ1" s="94"/>
      <c r="QR1" s="94"/>
      <c r="QS1" s="94"/>
      <c r="QT1" s="94"/>
      <c r="QU1" s="94"/>
      <c r="QV1" s="94"/>
      <c r="QW1" s="94"/>
      <c r="QX1" s="94"/>
      <c r="QY1" s="94"/>
      <c r="QZ1" s="94"/>
      <c r="RA1" s="94"/>
      <c r="RB1" s="94"/>
      <c r="RC1" s="94"/>
      <c r="RD1" s="94"/>
      <c r="RE1" s="94"/>
      <c r="RF1" s="94"/>
      <c r="RG1" s="94"/>
      <c r="RH1" s="94"/>
      <c r="RI1" s="94"/>
      <c r="RJ1" s="94"/>
      <c r="RK1" s="94"/>
      <c r="RL1" s="94"/>
      <c r="RM1" s="94"/>
      <c r="RN1" s="94"/>
      <c r="RO1" s="94"/>
      <c r="RP1" s="94"/>
      <c r="RQ1" s="94"/>
      <c r="RR1" s="94"/>
      <c r="RS1" s="94"/>
      <c r="RT1" s="94"/>
      <c r="RU1" s="94"/>
      <c r="RV1" s="94"/>
      <c r="RW1" s="94"/>
      <c r="RX1" s="94"/>
      <c r="RY1" s="94"/>
      <c r="RZ1" s="94"/>
      <c r="SA1" s="94"/>
      <c r="SB1" s="94"/>
      <c r="SC1" s="94"/>
      <c r="SD1" s="94"/>
      <c r="SE1" s="94"/>
      <c r="SF1" s="94"/>
      <c r="SG1" s="94"/>
      <c r="SH1" s="94"/>
      <c r="SI1" s="94"/>
      <c r="SJ1" s="94"/>
      <c r="SK1" s="94"/>
      <c r="SL1" s="94"/>
      <c r="SM1" s="94"/>
      <c r="SN1" s="94"/>
      <c r="SO1" s="94"/>
      <c r="SP1" s="94"/>
      <c r="SQ1" s="94"/>
      <c r="SR1" s="94"/>
      <c r="SS1" s="94"/>
      <c r="ST1" s="94"/>
      <c r="SU1" s="94"/>
      <c r="SV1" s="94"/>
      <c r="SW1" s="94"/>
      <c r="SX1" s="94"/>
      <c r="SY1" s="94"/>
      <c r="SZ1" s="94"/>
      <c r="TA1" s="94"/>
      <c r="TB1" s="94"/>
      <c r="TC1" s="94"/>
      <c r="TD1" s="94"/>
      <c r="TE1" s="94"/>
      <c r="TF1" s="94"/>
      <c r="TG1" s="94"/>
      <c r="TH1" s="94"/>
      <c r="TI1" s="94"/>
      <c r="TJ1" s="94"/>
      <c r="TK1" s="94"/>
      <c r="TL1" s="94"/>
      <c r="TM1" s="94"/>
      <c r="TN1" s="94"/>
      <c r="TO1" s="94"/>
      <c r="TP1" s="94"/>
      <c r="TQ1" s="94"/>
      <c r="TR1" s="94"/>
      <c r="TS1" s="94"/>
      <c r="TT1" s="94"/>
      <c r="TU1" s="94"/>
      <c r="TV1" s="94"/>
      <c r="TW1" s="94"/>
      <c r="TX1" s="94"/>
      <c r="TY1" s="94"/>
      <c r="TZ1" s="94"/>
      <c r="UA1" s="94"/>
      <c r="UB1" s="94"/>
      <c r="UC1" s="94"/>
      <c r="UD1" s="94"/>
      <c r="UE1" s="94"/>
      <c r="UF1" s="94"/>
      <c r="UG1" s="94"/>
      <c r="UH1" s="94"/>
      <c r="UI1" s="94"/>
      <c r="UJ1" s="94"/>
      <c r="UK1" s="94"/>
      <c r="UL1" s="94"/>
      <c r="UM1" s="94"/>
      <c r="UN1" s="94"/>
      <c r="UO1" s="94"/>
      <c r="UP1" s="94"/>
      <c r="UQ1" s="94"/>
      <c r="UR1" s="94"/>
      <c r="US1" s="94"/>
      <c r="UT1" s="94"/>
      <c r="UU1" s="94"/>
      <c r="UV1" s="94"/>
      <c r="UW1" s="94"/>
      <c r="UX1" s="94"/>
      <c r="UY1" s="94"/>
      <c r="UZ1" s="94"/>
      <c r="VA1" s="94"/>
      <c r="VB1" s="94"/>
      <c r="VC1" s="94"/>
      <c r="VD1" s="94"/>
      <c r="VE1" s="94"/>
      <c r="VF1" s="94"/>
      <c r="VG1" s="94"/>
      <c r="VH1" s="94"/>
      <c r="VI1" s="94"/>
      <c r="VJ1" s="94"/>
      <c r="VK1" s="94"/>
      <c r="VL1" s="94"/>
      <c r="VM1" s="94"/>
      <c r="VN1" s="94"/>
      <c r="VO1" s="94"/>
      <c r="VP1" s="94"/>
      <c r="VQ1" s="94"/>
      <c r="VR1" s="94"/>
      <c r="VS1" s="94"/>
      <c r="VT1" s="94"/>
      <c r="VU1" s="94"/>
      <c r="VV1" s="94"/>
      <c r="VW1" s="94"/>
      <c r="VX1" s="94"/>
      <c r="VY1" s="94"/>
      <c r="VZ1" s="94"/>
      <c r="WA1" s="94"/>
      <c r="WB1" s="94"/>
      <c r="WC1" s="94"/>
      <c r="WD1" s="94"/>
      <c r="WE1" s="94"/>
      <c r="WF1" s="94"/>
      <c r="WG1" s="94"/>
      <c r="WH1" s="94"/>
      <c r="WI1" s="94"/>
      <c r="WJ1" s="94"/>
      <c r="WK1" s="94"/>
      <c r="WL1" s="94"/>
      <c r="WM1" s="94"/>
      <c r="WN1" s="94"/>
      <c r="WO1" s="94"/>
      <c r="WP1" s="94"/>
      <c r="WQ1" s="94"/>
      <c r="WR1" s="94"/>
      <c r="WS1" s="94"/>
      <c r="WT1" s="94"/>
      <c r="WU1" s="94"/>
      <c r="WV1" s="94"/>
      <c r="WW1" s="94"/>
      <c r="WX1" s="94"/>
      <c r="WY1" s="94"/>
      <c r="WZ1" s="94"/>
      <c r="XA1" s="94"/>
      <c r="XB1" s="94"/>
      <c r="XC1" s="94"/>
      <c r="XD1" s="94"/>
      <c r="XE1" s="94"/>
      <c r="XF1" s="94"/>
      <c r="XG1" s="94"/>
      <c r="XH1" s="94"/>
      <c r="XI1" s="94"/>
      <c r="XJ1" s="94"/>
      <c r="XK1" s="94"/>
      <c r="XL1" s="94"/>
      <c r="XM1" s="94"/>
      <c r="XN1" s="94"/>
      <c r="XO1" s="94"/>
      <c r="XP1" s="94"/>
      <c r="XQ1" s="94"/>
      <c r="XR1" s="94"/>
      <c r="XS1" s="94"/>
      <c r="XT1" s="94"/>
      <c r="XU1" s="94"/>
      <c r="XV1" s="94"/>
      <c r="XW1" s="94"/>
      <c r="XX1" s="94"/>
      <c r="XY1" s="94"/>
      <c r="XZ1" s="94"/>
      <c r="YA1" s="94"/>
      <c r="YB1" s="94"/>
      <c r="YC1" s="94"/>
      <c r="YD1" s="94"/>
      <c r="YE1" s="94"/>
      <c r="YF1" s="94"/>
      <c r="YG1" s="94"/>
      <c r="YH1" s="94"/>
      <c r="YI1" s="94"/>
      <c r="YJ1" s="94"/>
      <c r="YK1" s="94"/>
      <c r="YL1" s="94"/>
      <c r="YM1" s="94"/>
      <c r="YN1" s="94"/>
      <c r="YO1" s="94"/>
      <c r="YP1" s="94"/>
      <c r="YQ1" s="94"/>
      <c r="YR1" s="94"/>
      <c r="YS1" s="94"/>
      <c r="YT1" s="94"/>
      <c r="YU1" s="94"/>
      <c r="YV1" s="94"/>
      <c r="YW1" s="94"/>
      <c r="YX1" s="94"/>
      <c r="YY1" s="94"/>
      <c r="YZ1" s="94"/>
      <c r="ZA1" s="94"/>
      <c r="ZB1" s="94"/>
      <c r="ZC1" s="94"/>
      <c r="ZD1" s="94"/>
      <c r="ZE1" s="94"/>
      <c r="ZF1" s="94"/>
      <c r="ZG1" s="94"/>
      <c r="ZH1" s="94"/>
      <c r="ZI1" s="94"/>
      <c r="ZJ1" s="94"/>
      <c r="ZK1" s="94"/>
      <c r="ZL1" s="94"/>
      <c r="ZM1" s="94"/>
      <c r="ZN1" s="94"/>
      <c r="ZO1" s="94"/>
      <c r="ZP1" s="94"/>
      <c r="ZQ1" s="94"/>
      <c r="ZR1" s="94"/>
      <c r="ZS1" s="94"/>
      <c r="ZT1" s="94"/>
      <c r="ZU1" s="94"/>
      <c r="ZV1" s="94"/>
      <c r="ZW1" s="94"/>
      <c r="ZX1" s="94"/>
      <c r="ZY1" s="94"/>
      <c r="ZZ1" s="94"/>
      <c r="AAA1" s="94"/>
      <c r="AAB1" s="94"/>
      <c r="AAC1" s="94"/>
      <c r="AAD1" s="94"/>
      <c r="AAE1" s="94"/>
      <c r="AAF1" s="94"/>
      <c r="AAG1" s="94"/>
      <c r="AAH1" s="94"/>
      <c r="AAI1" s="94"/>
      <c r="AAJ1" s="94"/>
      <c r="AAK1" s="94"/>
      <c r="AAL1" s="94"/>
      <c r="AAM1" s="94"/>
      <c r="AAN1" s="94"/>
      <c r="AAO1" s="94"/>
      <c r="AAP1" s="94"/>
      <c r="AAQ1" s="94"/>
      <c r="AAR1" s="94"/>
      <c r="AAS1" s="94"/>
      <c r="AAT1" s="94"/>
      <c r="AAU1" s="94"/>
      <c r="AAV1" s="94"/>
      <c r="AAW1" s="94"/>
      <c r="AAX1" s="94"/>
      <c r="AAY1" s="94"/>
      <c r="AAZ1" s="94"/>
      <c r="ABA1" s="94"/>
      <c r="ABB1" s="94"/>
      <c r="ABC1" s="94"/>
      <c r="ABD1" s="94"/>
      <c r="ABE1" s="94"/>
      <c r="ABF1" s="94"/>
      <c r="ABG1" s="94"/>
      <c r="ABH1" s="94"/>
      <c r="ABI1" s="94"/>
      <c r="ABJ1" s="94"/>
      <c r="ABK1" s="94"/>
      <c r="ABL1" s="94"/>
      <c r="ABM1" s="94"/>
      <c r="ABN1" s="94"/>
      <c r="ABO1" s="94"/>
      <c r="ABP1" s="94"/>
      <c r="ABQ1" s="94"/>
      <c r="ABR1" s="94"/>
      <c r="ABS1" s="94"/>
      <c r="ABT1" s="94"/>
      <c r="ABU1" s="94"/>
      <c r="ABV1" s="94"/>
      <c r="ABW1" s="94"/>
      <c r="ABX1" s="94"/>
      <c r="ABY1" s="94"/>
      <c r="ABZ1" s="94"/>
      <c r="ACA1" s="94"/>
      <c r="ACB1" s="94"/>
      <c r="ACC1" s="94"/>
      <c r="ACD1" s="94"/>
      <c r="ACE1" s="94"/>
      <c r="ACF1" s="94"/>
      <c r="ACG1" s="94"/>
      <c r="ACH1" s="94"/>
      <c r="ACI1" s="94"/>
      <c r="ACJ1" s="94"/>
      <c r="ACK1" s="94"/>
      <c r="ACL1" s="94"/>
      <c r="ACM1" s="94"/>
      <c r="ACN1" s="94"/>
      <c r="ACO1" s="94"/>
      <c r="ACP1" s="94"/>
      <c r="ACQ1" s="94"/>
      <c r="ACR1" s="94"/>
      <c r="ACS1" s="94"/>
      <c r="ACT1" s="94"/>
      <c r="ACU1" s="94"/>
      <c r="ACV1" s="94"/>
      <c r="ACW1" s="94"/>
      <c r="ACX1" s="94"/>
      <c r="ACY1" s="94"/>
      <c r="ACZ1" s="94"/>
      <c r="ADA1" s="94"/>
      <c r="ADB1" s="94"/>
      <c r="ADC1" s="94"/>
      <c r="ADD1" s="94"/>
      <c r="ADE1" s="94"/>
      <c r="ADF1" s="94"/>
      <c r="ADG1" s="94"/>
      <c r="ADH1" s="94"/>
      <c r="ADI1" s="94"/>
      <c r="ADJ1" s="94"/>
      <c r="ADK1" s="94"/>
      <c r="ADL1" s="94"/>
      <c r="ADM1" s="94"/>
      <c r="ADN1" s="94"/>
      <c r="ADO1" s="94"/>
      <c r="ADP1" s="94"/>
      <c r="ADQ1" s="94"/>
      <c r="ADR1" s="94"/>
      <c r="ADS1" s="94"/>
      <c r="ADT1" s="94"/>
      <c r="ADU1" s="94"/>
      <c r="ADV1" s="94"/>
      <c r="ADW1" s="94"/>
      <c r="ADX1" s="94"/>
      <c r="ADY1" s="94"/>
      <c r="ADZ1" s="94"/>
      <c r="AEA1" s="94"/>
      <c r="AEB1" s="94"/>
      <c r="AEC1" s="94"/>
      <c r="AED1" s="94"/>
      <c r="AEE1" s="94"/>
      <c r="AEF1" s="94"/>
      <c r="AEG1" s="94"/>
      <c r="AEH1" s="94"/>
      <c r="AEI1" s="94"/>
      <c r="AEJ1" s="94"/>
      <c r="AEK1" s="94"/>
      <c r="AEL1" s="94"/>
      <c r="AEM1" s="94"/>
      <c r="AEN1" s="94"/>
      <c r="AEO1" s="94"/>
      <c r="AEP1" s="94"/>
      <c r="AEQ1" s="94"/>
      <c r="AER1" s="94"/>
      <c r="AES1" s="94"/>
      <c r="AET1" s="94"/>
      <c r="AEU1" s="94"/>
      <c r="AEV1" s="94"/>
      <c r="AEW1" s="94"/>
      <c r="AEX1" s="94"/>
      <c r="AEY1" s="94"/>
      <c r="AEZ1" s="94"/>
      <c r="AFA1" s="94"/>
      <c r="AFB1" s="94"/>
      <c r="AFC1" s="94"/>
      <c r="AFD1" s="94"/>
      <c r="AFE1" s="94"/>
      <c r="AFF1" s="94"/>
      <c r="AFG1" s="94"/>
      <c r="AFH1" s="94"/>
      <c r="AFI1" s="94"/>
      <c r="AFJ1" s="94"/>
      <c r="AFK1" s="94"/>
      <c r="AFL1" s="94"/>
      <c r="AFM1" s="94"/>
      <c r="AFN1" s="94"/>
      <c r="AFO1" s="94"/>
      <c r="AFP1" s="94"/>
      <c r="AFQ1" s="94"/>
      <c r="AFR1" s="94"/>
      <c r="AFS1" s="94"/>
      <c r="AFT1" s="94"/>
      <c r="AFU1" s="94"/>
      <c r="AFV1" s="94"/>
      <c r="AFW1" s="94"/>
      <c r="AFX1" s="94"/>
      <c r="AFY1" s="94"/>
      <c r="AFZ1" s="94"/>
      <c r="AGA1" s="94"/>
      <c r="AGB1" s="94"/>
      <c r="AGC1" s="94"/>
      <c r="AGD1" s="94"/>
      <c r="AGE1" s="94"/>
      <c r="AGF1" s="94"/>
      <c r="AGG1" s="94"/>
      <c r="AGH1" s="94"/>
      <c r="AGI1" s="94"/>
      <c r="AGJ1" s="94"/>
      <c r="AGK1" s="94"/>
      <c r="AGL1" s="94"/>
      <c r="AGM1" s="94"/>
      <c r="AGN1" s="94"/>
      <c r="AGO1" s="94"/>
      <c r="AGP1" s="94"/>
      <c r="AGQ1" s="94"/>
      <c r="AGR1" s="94"/>
      <c r="AGS1" s="94"/>
      <c r="AGT1" s="94"/>
      <c r="AGU1" s="94"/>
      <c r="AGV1" s="94"/>
      <c r="AGW1" s="94"/>
      <c r="AGX1" s="94"/>
      <c r="AGY1" s="94"/>
      <c r="AGZ1" s="94"/>
      <c r="AHA1" s="94"/>
      <c r="AHB1" s="94"/>
      <c r="AHC1" s="94"/>
      <c r="AHD1" s="94"/>
      <c r="AHE1" s="94"/>
      <c r="AHF1" s="94"/>
      <c r="AHG1" s="94"/>
      <c r="AHH1" s="94"/>
      <c r="AHI1" s="94"/>
      <c r="AHJ1" s="94"/>
      <c r="AHK1" s="94"/>
      <c r="AHL1" s="94"/>
      <c r="AHM1" s="94"/>
      <c r="AHN1" s="94"/>
      <c r="AHO1" s="94"/>
      <c r="AHP1" s="94"/>
      <c r="AHQ1" s="94"/>
      <c r="AHR1" s="94"/>
      <c r="AHS1" s="94"/>
      <c r="AHT1" s="94"/>
      <c r="AHU1" s="94"/>
      <c r="AHV1" s="94"/>
      <c r="AHW1" s="94"/>
      <c r="AHX1" s="94"/>
      <c r="AHY1" s="94"/>
      <c r="AHZ1" s="94"/>
      <c r="AIA1" s="94"/>
      <c r="AIB1" s="94"/>
      <c r="AIC1" s="94"/>
      <c r="AID1" s="94"/>
      <c r="AIE1" s="94"/>
      <c r="AIF1" s="94"/>
      <c r="AIG1" s="94"/>
      <c r="AIH1" s="94"/>
      <c r="AII1" s="94"/>
      <c r="AIJ1" s="94"/>
      <c r="AIK1" s="94"/>
      <c r="AIL1" s="94"/>
      <c r="AIM1" s="94"/>
      <c r="AIN1" s="94"/>
      <c r="AIO1" s="94"/>
      <c r="AIP1" s="94"/>
      <c r="AIQ1" s="94"/>
      <c r="AIR1" s="94"/>
      <c r="AIS1" s="94"/>
      <c r="AIT1" s="94"/>
      <c r="AIU1" s="94"/>
      <c r="AIV1" s="94"/>
      <c r="AIW1" s="94"/>
      <c r="AIX1" s="94"/>
      <c r="AIY1" s="94"/>
      <c r="AIZ1" s="94"/>
      <c r="AJA1" s="94"/>
      <c r="AJB1" s="94"/>
      <c r="AJC1" s="94"/>
      <c r="AJD1" s="94"/>
      <c r="AJE1" s="94"/>
      <c r="AJF1" s="94"/>
      <c r="AJG1" s="94"/>
      <c r="AJH1" s="94"/>
      <c r="AJI1" s="94"/>
      <c r="AJJ1" s="94"/>
      <c r="AJK1" s="94"/>
      <c r="AJL1" s="94"/>
      <c r="AJM1" s="94"/>
      <c r="AJN1" s="94"/>
      <c r="AJO1" s="94"/>
      <c r="AJP1" s="94"/>
      <c r="AJQ1" s="94"/>
      <c r="AJR1" s="94"/>
      <c r="AJS1" s="94"/>
      <c r="AJT1" s="94"/>
      <c r="AJU1" s="94"/>
      <c r="AJV1" s="94"/>
      <c r="AJW1" s="94"/>
      <c r="AJX1" s="94"/>
      <c r="AJY1" s="94"/>
      <c r="AJZ1" s="94"/>
      <c r="AKA1" s="94"/>
      <c r="AKB1" s="94"/>
      <c r="AKC1" s="94"/>
      <c r="AKD1" s="94"/>
      <c r="AKE1" s="94"/>
      <c r="AKF1" s="94"/>
      <c r="AKG1" s="94"/>
      <c r="AKH1" s="94"/>
      <c r="AKI1" s="94"/>
      <c r="AKJ1" s="94"/>
      <c r="AKK1" s="94"/>
      <c r="AKL1" s="94"/>
      <c r="AKM1" s="94"/>
      <c r="AKN1" s="94"/>
      <c r="AKO1" s="94"/>
      <c r="AKP1" s="94"/>
      <c r="AKQ1" s="94"/>
      <c r="AKR1" s="94"/>
      <c r="AKS1" s="94"/>
      <c r="AKT1" s="94"/>
      <c r="AKU1" s="94"/>
      <c r="AKV1" s="94"/>
      <c r="AKW1" s="94"/>
      <c r="AKX1" s="94"/>
      <c r="AKY1" s="94"/>
      <c r="AKZ1" s="94"/>
      <c r="ALA1" s="94"/>
      <c r="ALB1" s="94"/>
      <c r="ALC1" s="94"/>
      <c r="ALD1" s="94"/>
      <c r="ALE1" s="94"/>
      <c r="ALF1" s="94"/>
      <c r="ALG1" s="94"/>
      <c r="ALH1" s="94"/>
      <c r="ALI1" s="94"/>
      <c r="ALJ1" s="94"/>
      <c r="ALK1" s="94"/>
      <c r="ALL1" s="94"/>
      <c r="ALM1" s="94"/>
      <c r="ALN1" s="94"/>
      <c r="ALO1" s="94"/>
      <c r="ALP1" s="94"/>
      <c r="ALQ1" s="94"/>
      <c r="ALR1" s="94"/>
      <c r="ALS1" s="94"/>
      <c r="ALT1" s="94"/>
      <c r="ALU1" s="94"/>
      <c r="ALV1" s="94"/>
      <c r="ALW1" s="94"/>
      <c r="ALX1" s="94"/>
      <c r="ALY1" s="94"/>
      <c r="ALZ1" s="94"/>
      <c r="AMA1" s="94"/>
      <c r="AMB1" s="94"/>
      <c r="AMC1" s="94"/>
      <c r="AMD1" s="94"/>
      <c r="AME1" s="94"/>
      <c r="AMF1" s="94"/>
      <c r="AMG1" s="94"/>
      <c r="AMH1" s="94"/>
      <c r="AMI1" s="94"/>
      <c r="AMJ1" s="94"/>
    </row>
    <row r="2" spans="1:1024" ht="23.25" x14ac:dyDescent="0.35">
      <c r="A2" s="125"/>
      <c r="B2" s="128"/>
      <c r="C2" s="125"/>
      <c r="D2" s="126"/>
      <c r="E2" s="126"/>
      <c r="F2" s="125"/>
      <c r="G2" s="125"/>
      <c r="H2" s="125"/>
      <c r="I2" s="125"/>
      <c r="J2" s="125"/>
      <c r="K2" s="125"/>
      <c r="L2" s="125"/>
      <c r="M2" s="125"/>
      <c r="N2" s="125"/>
      <c r="O2" s="127"/>
      <c r="P2" s="125"/>
      <c r="Q2" s="125"/>
      <c r="R2" s="125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  <c r="IX2" s="94"/>
      <c r="IY2" s="94"/>
      <c r="IZ2" s="94"/>
      <c r="JA2" s="94"/>
      <c r="JB2" s="94"/>
      <c r="JC2" s="94"/>
      <c r="JD2" s="94"/>
      <c r="JE2" s="94"/>
      <c r="JF2" s="94"/>
      <c r="JG2" s="94"/>
      <c r="JH2" s="94"/>
      <c r="JI2" s="94"/>
      <c r="JJ2" s="94"/>
      <c r="JK2" s="94"/>
      <c r="JL2" s="94"/>
      <c r="JM2" s="94"/>
      <c r="JN2" s="94"/>
      <c r="JO2" s="94"/>
      <c r="JP2" s="94"/>
      <c r="JQ2" s="94"/>
      <c r="JR2" s="94"/>
      <c r="JS2" s="94"/>
      <c r="JT2" s="94"/>
      <c r="JU2" s="94"/>
      <c r="JV2" s="94"/>
      <c r="JW2" s="94"/>
      <c r="JX2" s="94"/>
      <c r="JY2" s="94"/>
      <c r="JZ2" s="94"/>
      <c r="KA2" s="94"/>
      <c r="KB2" s="94"/>
      <c r="KC2" s="94"/>
      <c r="KD2" s="94"/>
      <c r="KE2" s="94"/>
      <c r="KF2" s="94"/>
      <c r="KG2" s="94"/>
      <c r="KH2" s="94"/>
      <c r="KI2" s="94"/>
      <c r="KJ2" s="94"/>
      <c r="KK2" s="94"/>
      <c r="KL2" s="94"/>
      <c r="KM2" s="94"/>
      <c r="KN2" s="94"/>
      <c r="KO2" s="94"/>
      <c r="KP2" s="94"/>
      <c r="KQ2" s="94"/>
      <c r="KR2" s="94"/>
      <c r="KS2" s="94"/>
      <c r="KT2" s="94"/>
      <c r="KU2" s="94"/>
      <c r="KV2" s="94"/>
      <c r="KW2" s="94"/>
      <c r="KX2" s="94"/>
      <c r="KY2" s="94"/>
      <c r="KZ2" s="94"/>
      <c r="LA2" s="94"/>
      <c r="LB2" s="94"/>
      <c r="LC2" s="94"/>
      <c r="LD2" s="94"/>
      <c r="LE2" s="94"/>
      <c r="LF2" s="94"/>
      <c r="LG2" s="94"/>
      <c r="LH2" s="94"/>
      <c r="LI2" s="94"/>
      <c r="LJ2" s="94"/>
      <c r="LK2" s="94"/>
      <c r="LL2" s="94"/>
      <c r="LM2" s="94"/>
      <c r="LN2" s="94"/>
      <c r="LO2" s="94"/>
      <c r="LP2" s="94"/>
      <c r="LQ2" s="94"/>
      <c r="LR2" s="94"/>
      <c r="LS2" s="94"/>
      <c r="LT2" s="94"/>
      <c r="LU2" s="94"/>
      <c r="LV2" s="94"/>
      <c r="LW2" s="94"/>
      <c r="LX2" s="94"/>
      <c r="LY2" s="94"/>
      <c r="LZ2" s="94"/>
      <c r="MA2" s="94"/>
      <c r="MB2" s="94"/>
      <c r="MC2" s="94"/>
      <c r="MD2" s="94"/>
      <c r="ME2" s="94"/>
      <c r="MF2" s="94"/>
      <c r="MG2" s="94"/>
      <c r="MH2" s="94"/>
      <c r="MI2" s="94"/>
      <c r="MJ2" s="94"/>
      <c r="MK2" s="94"/>
      <c r="ML2" s="94"/>
      <c r="MM2" s="94"/>
      <c r="MN2" s="94"/>
      <c r="MO2" s="94"/>
      <c r="MP2" s="94"/>
      <c r="MQ2" s="94"/>
      <c r="MR2" s="94"/>
      <c r="MS2" s="94"/>
      <c r="MT2" s="94"/>
      <c r="MU2" s="94"/>
      <c r="MV2" s="94"/>
      <c r="MW2" s="94"/>
      <c r="MX2" s="94"/>
      <c r="MY2" s="94"/>
      <c r="MZ2" s="94"/>
      <c r="NA2" s="94"/>
      <c r="NB2" s="94"/>
      <c r="NC2" s="94"/>
      <c r="ND2" s="94"/>
      <c r="NE2" s="94"/>
      <c r="NF2" s="94"/>
      <c r="NG2" s="94"/>
      <c r="NH2" s="94"/>
      <c r="NI2" s="94"/>
      <c r="NJ2" s="94"/>
      <c r="NK2" s="94"/>
      <c r="NL2" s="94"/>
      <c r="NM2" s="94"/>
      <c r="NN2" s="94"/>
      <c r="NO2" s="94"/>
      <c r="NP2" s="94"/>
      <c r="NQ2" s="94"/>
      <c r="NR2" s="94"/>
      <c r="NS2" s="94"/>
      <c r="NT2" s="94"/>
      <c r="NU2" s="94"/>
      <c r="NV2" s="94"/>
      <c r="NW2" s="94"/>
      <c r="NX2" s="94"/>
      <c r="NY2" s="94"/>
      <c r="NZ2" s="94"/>
      <c r="OA2" s="94"/>
      <c r="OB2" s="94"/>
      <c r="OC2" s="94"/>
      <c r="OD2" s="94"/>
      <c r="OE2" s="94"/>
      <c r="OF2" s="94"/>
      <c r="OG2" s="94"/>
      <c r="OH2" s="94"/>
      <c r="OI2" s="94"/>
      <c r="OJ2" s="94"/>
      <c r="OK2" s="94"/>
      <c r="OL2" s="94"/>
      <c r="OM2" s="94"/>
      <c r="ON2" s="94"/>
      <c r="OO2" s="94"/>
      <c r="OP2" s="94"/>
      <c r="OQ2" s="94"/>
      <c r="OR2" s="94"/>
      <c r="OS2" s="94"/>
      <c r="OT2" s="94"/>
      <c r="OU2" s="94"/>
      <c r="OV2" s="94"/>
      <c r="OW2" s="94"/>
      <c r="OX2" s="94"/>
      <c r="OY2" s="94"/>
      <c r="OZ2" s="94"/>
      <c r="PA2" s="94"/>
      <c r="PB2" s="94"/>
      <c r="PC2" s="94"/>
      <c r="PD2" s="94"/>
      <c r="PE2" s="94"/>
      <c r="PF2" s="94"/>
      <c r="PG2" s="94"/>
      <c r="PH2" s="94"/>
      <c r="PI2" s="94"/>
      <c r="PJ2" s="94"/>
      <c r="PK2" s="94"/>
      <c r="PL2" s="94"/>
      <c r="PM2" s="94"/>
      <c r="PN2" s="94"/>
      <c r="PO2" s="94"/>
      <c r="PP2" s="94"/>
      <c r="PQ2" s="94"/>
      <c r="PR2" s="94"/>
      <c r="PS2" s="94"/>
      <c r="PT2" s="94"/>
      <c r="PU2" s="94"/>
      <c r="PV2" s="94"/>
      <c r="PW2" s="94"/>
      <c r="PX2" s="94"/>
      <c r="PY2" s="94"/>
      <c r="PZ2" s="94"/>
      <c r="QA2" s="94"/>
      <c r="QB2" s="94"/>
      <c r="QC2" s="94"/>
      <c r="QD2" s="94"/>
      <c r="QE2" s="94"/>
      <c r="QF2" s="94"/>
      <c r="QG2" s="94"/>
      <c r="QH2" s="94"/>
      <c r="QI2" s="94"/>
      <c r="QJ2" s="94"/>
      <c r="QK2" s="94"/>
      <c r="QL2" s="94"/>
      <c r="QM2" s="94"/>
      <c r="QN2" s="94"/>
      <c r="QO2" s="94"/>
      <c r="QP2" s="94"/>
      <c r="QQ2" s="94"/>
      <c r="QR2" s="94"/>
      <c r="QS2" s="94"/>
      <c r="QT2" s="94"/>
      <c r="QU2" s="94"/>
      <c r="QV2" s="94"/>
      <c r="QW2" s="94"/>
      <c r="QX2" s="94"/>
      <c r="QY2" s="94"/>
      <c r="QZ2" s="94"/>
      <c r="RA2" s="94"/>
      <c r="RB2" s="94"/>
      <c r="RC2" s="94"/>
      <c r="RD2" s="94"/>
      <c r="RE2" s="94"/>
      <c r="RF2" s="94"/>
      <c r="RG2" s="94"/>
      <c r="RH2" s="94"/>
      <c r="RI2" s="94"/>
      <c r="RJ2" s="94"/>
      <c r="RK2" s="94"/>
      <c r="RL2" s="94"/>
      <c r="RM2" s="94"/>
      <c r="RN2" s="94"/>
      <c r="RO2" s="94"/>
      <c r="RP2" s="94"/>
      <c r="RQ2" s="94"/>
      <c r="RR2" s="94"/>
      <c r="RS2" s="94"/>
      <c r="RT2" s="94"/>
      <c r="RU2" s="94"/>
      <c r="RV2" s="94"/>
      <c r="RW2" s="94"/>
      <c r="RX2" s="94"/>
      <c r="RY2" s="94"/>
      <c r="RZ2" s="94"/>
      <c r="SA2" s="94"/>
      <c r="SB2" s="94"/>
      <c r="SC2" s="94"/>
      <c r="SD2" s="94"/>
      <c r="SE2" s="94"/>
      <c r="SF2" s="94"/>
      <c r="SG2" s="94"/>
      <c r="SH2" s="94"/>
      <c r="SI2" s="94"/>
      <c r="SJ2" s="94"/>
      <c r="SK2" s="94"/>
      <c r="SL2" s="94"/>
      <c r="SM2" s="94"/>
      <c r="SN2" s="94"/>
      <c r="SO2" s="94"/>
      <c r="SP2" s="94"/>
      <c r="SQ2" s="94"/>
      <c r="SR2" s="94"/>
      <c r="SS2" s="94"/>
      <c r="ST2" s="94"/>
      <c r="SU2" s="94"/>
      <c r="SV2" s="94"/>
      <c r="SW2" s="94"/>
      <c r="SX2" s="94"/>
      <c r="SY2" s="94"/>
      <c r="SZ2" s="94"/>
      <c r="TA2" s="94"/>
      <c r="TB2" s="94"/>
      <c r="TC2" s="94"/>
      <c r="TD2" s="94"/>
      <c r="TE2" s="94"/>
      <c r="TF2" s="94"/>
      <c r="TG2" s="94"/>
      <c r="TH2" s="94"/>
      <c r="TI2" s="94"/>
      <c r="TJ2" s="94"/>
      <c r="TK2" s="94"/>
      <c r="TL2" s="94"/>
      <c r="TM2" s="94"/>
      <c r="TN2" s="94"/>
      <c r="TO2" s="94"/>
      <c r="TP2" s="94"/>
      <c r="TQ2" s="94"/>
      <c r="TR2" s="94"/>
      <c r="TS2" s="94"/>
      <c r="TT2" s="94"/>
      <c r="TU2" s="94"/>
      <c r="TV2" s="94"/>
      <c r="TW2" s="94"/>
      <c r="TX2" s="94"/>
      <c r="TY2" s="94"/>
      <c r="TZ2" s="94"/>
      <c r="UA2" s="94"/>
      <c r="UB2" s="94"/>
      <c r="UC2" s="94"/>
      <c r="UD2" s="94"/>
      <c r="UE2" s="94"/>
      <c r="UF2" s="94"/>
      <c r="UG2" s="94"/>
      <c r="UH2" s="94"/>
      <c r="UI2" s="94"/>
      <c r="UJ2" s="94"/>
      <c r="UK2" s="94"/>
      <c r="UL2" s="94"/>
      <c r="UM2" s="94"/>
      <c r="UN2" s="94"/>
      <c r="UO2" s="94"/>
      <c r="UP2" s="94"/>
      <c r="UQ2" s="94"/>
      <c r="UR2" s="94"/>
      <c r="US2" s="94"/>
      <c r="UT2" s="94"/>
      <c r="UU2" s="94"/>
      <c r="UV2" s="94"/>
      <c r="UW2" s="94"/>
      <c r="UX2" s="94"/>
      <c r="UY2" s="94"/>
      <c r="UZ2" s="94"/>
      <c r="VA2" s="94"/>
      <c r="VB2" s="94"/>
      <c r="VC2" s="94"/>
      <c r="VD2" s="94"/>
      <c r="VE2" s="94"/>
      <c r="VF2" s="94"/>
      <c r="VG2" s="94"/>
      <c r="VH2" s="94"/>
      <c r="VI2" s="94"/>
      <c r="VJ2" s="94"/>
      <c r="VK2" s="94"/>
      <c r="VL2" s="94"/>
      <c r="VM2" s="94"/>
      <c r="VN2" s="94"/>
      <c r="VO2" s="94"/>
      <c r="VP2" s="94"/>
      <c r="VQ2" s="94"/>
      <c r="VR2" s="94"/>
      <c r="VS2" s="94"/>
      <c r="VT2" s="94"/>
      <c r="VU2" s="94"/>
      <c r="VV2" s="94"/>
      <c r="VW2" s="94"/>
      <c r="VX2" s="94"/>
      <c r="VY2" s="94"/>
      <c r="VZ2" s="94"/>
      <c r="WA2" s="94"/>
      <c r="WB2" s="94"/>
      <c r="WC2" s="94"/>
      <c r="WD2" s="94"/>
      <c r="WE2" s="94"/>
      <c r="WF2" s="94"/>
      <c r="WG2" s="94"/>
      <c r="WH2" s="94"/>
      <c r="WI2" s="94"/>
      <c r="WJ2" s="94"/>
      <c r="WK2" s="94"/>
      <c r="WL2" s="94"/>
      <c r="WM2" s="94"/>
      <c r="WN2" s="94"/>
      <c r="WO2" s="94"/>
      <c r="WP2" s="94"/>
      <c r="WQ2" s="94"/>
      <c r="WR2" s="94"/>
      <c r="WS2" s="94"/>
      <c r="WT2" s="94"/>
      <c r="WU2" s="94"/>
      <c r="WV2" s="94"/>
      <c r="WW2" s="94"/>
      <c r="WX2" s="94"/>
      <c r="WY2" s="94"/>
      <c r="WZ2" s="94"/>
      <c r="XA2" s="94"/>
      <c r="XB2" s="94"/>
      <c r="XC2" s="94"/>
      <c r="XD2" s="94"/>
      <c r="XE2" s="94"/>
      <c r="XF2" s="94"/>
      <c r="XG2" s="94"/>
      <c r="XH2" s="94"/>
      <c r="XI2" s="94"/>
      <c r="XJ2" s="94"/>
      <c r="XK2" s="94"/>
      <c r="XL2" s="94"/>
      <c r="XM2" s="94"/>
      <c r="XN2" s="94"/>
      <c r="XO2" s="94"/>
      <c r="XP2" s="94"/>
      <c r="XQ2" s="94"/>
      <c r="XR2" s="94"/>
      <c r="XS2" s="94"/>
      <c r="XT2" s="94"/>
      <c r="XU2" s="94"/>
      <c r="XV2" s="94"/>
      <c r="XW2" s="94"/>
      <c r="XX2" s="94"/>
      <c r="XY2" s="94"/>
      <c r="XZ2" s="94"/>
      <c r="YA2" s="94"/>
      <c r="YB2" s="94"/>
      <c r="YC2" s="94"/>
      <c r="YD2" s="94"/>
      <c r="YE2" s="94"/>
      <c r="YF2" s="94"/>
      <c r="YG2" s="94"/>
      <c r="YH2" s="94"/>
      <c r="YI2" s="94"/>
      <c r="YJ2" s="94"/>
      <c r="YK2" s="94"/>
      <c r="YL2" s="94"/>
      <c r="YM2" s="94"/>
      <c r="YN2" s="94"/>
      <c r="YO2" s="94"/>
      <c r="YP2" s="94"/>
      <c r="YQ2" s="94"/>
      <c r="YR2" s="94"/>
      <c r="YS2" s="94"/>
      <c r="YT2" s="94"/>
      <c r="YU2" s="94"/>
      <c r="YV2" s="94"/>
      <c r="YW2" s="94"/>
      <c r="YX2" s="94"/>
      <c r="YY2" s="94"/>
      <c r="YZ2" s="94"/>
      <c r="ZA2" s="94"/>
      <c r="ZB2" s="94"/>
      <c r="ZC2" s="94"/>
      <c r="ZD2" s="94"/>
      <c r="ZE2" s="94"/>
      <c r="ZF2" s="94"/>
      <c r="ZG2" s="94"/>
      <c r="ZH2" s="94"/>
      <c r="ZI2" s="94"/>
      <c r="ZJ2" s="94"/>
      <c r="ZK2" s="94"/>
      <c r="ZL2" s="94"/>
      <c r="ZM2" s="94"/>
      <c r="ZN2" s="94"/>
      <c r="ZO2" s="94"/>
      <c r="ZP2" s="94"/>
      <c r="ZQ2" s="94"/>
      <c r="ZR2" s="94"/>
      <c r="ZS2" s="94"/>
      <c r="ZT2" s="94"/>
      <c r="ZU2" s="94"/>
      <c r="ZV2" s="94"/>
      <c r="ZW2" s="94"/>
      <c r="ZX2" s="94"/>
      <c r="ZY2" s="94"/>
      <c r="ZZ2" s="94"/>
      <c r="AAA2" s="94"/>
      <c r="AAB2" s="94"/>
      <c r="AAC2" s="94"/>
      <c r="AAD2" s="94"/>
      <c r="AAE2" s="94"/>
      <c r="AAF2" s="94"/>
      <c r="AAG2" s="94"/>
      <c r="AAH2" s="94"/>
      <c r="AAI2" s="94"/>
      <c r="AAJ2" s="94"/>
      <c r="AAK2" s="94"/>
      <c r="AAL2" s="94"/>
      <c r="AAM2" s="94"/>
      <c r="AAN2" s="94"/>
      <c r="AAO2" s="94"/>
      <c r="AAP2" s="94"/>
      <c r="AAQ2" s="94"/>
      <c r="AAR2" s="94"/>
      <c r="AAS2" s="94"/>
      <c r="AAT2" s="94"/>
      <c r="AAU2" s="94"/>
      <c r="AAV2" s="94"/>
      <c r="AAW2" s="94"/>
      <c r="AAX2" s="94"/>
      <c r="AAY2" s="94"/>
      <c r="AAZ2" s="94"/>
      <c r="ABA2" s="94"/>
      <c r="ABB2" s="94"/>
      <c r="ABC2" s="94"/>
      <c r="ABD2" s="94"/>
      <c r="ABE2" s="94"/>
      <c r="ABF2" s="94"/>
      <c r="ABG2" s="94"/>
      <c r="ABH2" s="94"/>
      <c r="ABI2" s="94"/>
      <c r="ABJ2" s="94"/>
      <c r="ABK2" s="94"/>
      <c r="ABL2" s="94"/>
      <c r="ABM2" s="94"/>
      <c r="ABN2" s="94"/>
      <c r="ABO2" s="94"/>
      <c r="ABP2" s="94"/>
      <c r="ABQ2" s="94"/>
      <c r="ABR2" s="94"/>
      <c r="ABS2" s="94"/>
      <c r="ABT2" s="94"/>
      <c r="ABU2" s="94"/>
      <c r="ABV2" s="94"/>
      <c r="ABW2" s="94"/>
      <c r="ABX2" s="94"/>
      <c r="ABY2" s="94"/>
      <c r="ABZ2" s="94"/>
      <c r="ACA2" s="94"/>
      <c r="ACB2" s="94"/>
      <c r="ACC2" s="94"/>
      <c r="ACD2" s="94"/>
      <c r="ACE2" s="94"/>
      <c r="ACF2" s="94"/>
      <c r="ACG2" s="94"/>
      <c r="ACH2" s="94"/>
      <c r="ACI2" s="94"/>
      <c r="ACJ2" s="94"/>
      <c r="ACK2" s="94"/>
      <c r="ACL2" s="94"/>
      <c r="ACM2" s="94"/>
      <c r="ACN2" s="94"/>
      <c r="ACO2" s="94"/>
      <c r="ACP2" s="94"/>
      <c r="ACQ2" s="94"/>
      <c r="ACR2" s="94"/>
      <c r="ACS2" s="94"/>
      <c r="ACT2" s="94"/>
      <c r="ACU2" s="94"/>
      <c r="ACV2" s="94"/>
      <c r="ACW2" s="94"/>
      <c r="ACX2" s="94"/>
      <c r="ACY2" s="94"/>
      <c r="ACZ2" s="94"/>
      <c r="ADA2" s="94"/>
      <c r="ADB2" s="94"/>
      <c r="ADC2" s="94"/>
      <c r="ADD2" s="94"/>
      <c r="ADE2" s="94"/>
      <c r="ADF2" s="94"/>
      <c r="ADG2" s="94"/>
      <c r="ADH2" s="94"/>
      <c r="ADI2" s="94"/>
      <c r="ADJ2" s="94"/>
      <c r="ADK2" s="94"/>
      <c r="ADL2" s="94"/>
      <c r="ADM2" s="94"/>
      <c r="ADN2" s="94"/>
      <c r="ADO2" s="94"/>
      <c r="ADP2" s="94"/>
      <c r="ADQ2" s="94"/>
      <c r="ADR2" s="94"/>
      <c r="ADS2" s="94"/>
      <c r="ADT2" s="94"/>
      <c r="ADU2" s="94"/>
      <c r="ADV2" s="94"/>
      <c r="ADW2" s="94"/>
      <c r="ADX2" s="94"/>
      <c r="ADY2" s="94"/>
      <c r="ADZ2" s="94"/>
      <c r="AEA2" s="94"/>
      <c r="AEB2" s="94"/>
      <c r="AEC2" s="94"/>
      <c r="AED2" s="94"/>
      <c r="AEE2" s="94"/>
      <c r="AEF2" s="94"/>
      <c r="AEG2" s="94"/>
      <c r="AEH2" s="94"/>
      <c r="AEI2" s="94"/>
      <c r="AEJ2" s="94"/>
      <c r="AEK2" s="94"/>
      <c r="AEL2" s="94"/>
      <c r="AEM2" s="94"/>
      <c r="AEN2" s="94"/>
      <c r="AEO2" s="94"/>
      <c r="AEP2" s="94"/>
      <c r="AEQ2" s="94"/>
      <c r="AER2" s="94"/>
      <c r="AES2" s="94"/>
      <c r="AET2" s="94"/>
      <c r="AEU2" s="94"/>
      <c r="AEV2" s="94"/>
      <c r="AEW2" s="94"/>
      <c r="AEX2" s="94"/>
      <c r="AEY2" s="94"/>
      <c r="AEZ2" s="94"/>
      <c r="AFA2" s="94"/>
      <c r="AFB2" s="94"/>
      <c r="AFC2" s="94"/>
      <c r="AFD2" s="94"/>
      <c r="AFE2" s="94"/>
      <c r="AFF2" s="94"/>
      <c r="AFG2" s="94"/>
      <c r="AFH2" s="94"/>
      <c r="AFI2" s="94"/>
      <c r="AFJ2" s="94"/>
      <c r="AFK2" s="94"/>
      <c r="AFL2" s="94"/>
      <c r="AFM2" s="94"/>
      <c r="AFN2" s="94"/>
      <c r="AFO2" s="94"/>
      <c r="AFP2" s="94"/>
      <c r="AFQ2" s="94"/>
      <c r="AFR2" s="94"/>
      <c r="AFS2" s="94"/>
      <c r="AFT2" s="94"/>
      <c r="AFU2" s="94"/>
      <c r="AFV2" s="94"/>
      <c r="AFW2" s="94"/>
      <c r="AFX2" s="94"/>
      <c r="AFY2" s="94"/>
      <c r="AFZ2" s="94"/>
      <c r="AGA2" s="94"/>
      <c r="AGB2" s="94"/>
      <c r="AGC2" s="94"/>
      <c r="AGD2" s="94"/>
      <c r="AGE2" s="94"/>
      <c r="AGF2" s="94"/>
      <c r="AGG2" s="94"/>
      <c r="AGH2" s="94"/>
      <c r="AGI2" s="94"/>
      <c r="AGJ2" s="94"/>
      <c r="AGK2" s="94"/>
      <c r="AGL2" s="94"/>
      <c r="AGM2" s="94"/>
      <c r="AGN2" s="94"/>
      <c r="AGO2" s="94"/>
      <c r="AGP2" s="94"/>
      <c r="AGQ2" s="94"/>
      <c r="AGR2" s="94"/>
      <c r="AGS2" s="94"/>
      <c r="AGT2" s="94"/>
      <c r="AGU2" s="94"/>
      <c r="AGV2" s="94"/>
      <c r="AGW2" s="94"/>
      <c r="AGX2" s="94"/>
      <c r="AGY2" s="94"/>
      <c r="AGZ2" s="94"/>
      <c r="AHA2" s="94"/>
      <c r="AHB2" s="94"/>
      <c r="AHC2" s="94"/>
      <c r="AHD2" s="94"/>
      <c r="AHE2" s="94"/>
      <c r="AHF2" s="94"/>
      <c r="AHG2" s="94"/>
      <c r="AHH2" s="94"/>
      <c r="AHI2" s="94"/>
      <c r="AHJ2" s="94"/>
      <c r="AHK2" s="94"/>
      <c r="AHL2" s="94"/>
      <c r="AHM2" s="94"/>
      <c r="AHN2" s="94"/>
      <c r="AHO2" s="94"/>
      <c r="AHP2" s="94"/>
      <c r="AHQ2" s="94"/>
      <c r="AHR2" s="94"/>
      <c r="AHS2" s="94"/>
      <c r="AHT2" s="94"/>
      <c r="AHU2" s="94"/>
      <c r="AHV2" s="94"/>
      <c r="AHW2" s="94"/>
      <c r="AHX2" s="94"/>
      <c r="AHY2" s="94"/>
      <c r="AHZ2" s="94"/>
      <c r="AIA2" s="94"/>
      <c r="AIB2" s="94"/>
      <c r="AIC2" s="94"/>
      <c r="AID2" s="94"/>
      <c r="AIE2" s="94"/>
      <c r="AIF2" s="94"/>
      <c r="AIG2" s="94"/>
      <c r="AIH2" s="94"/>
      <c r="AII2" s="94"/>
      <c r="AIJ2" s="94"/>
      <c r="AIK2" s="94"/>
      <c r="AIL2" s="94"/>
      <c r="AIM2" s="94"/>
      <c r="AIN2" s="94"/>
      <c r="AIO2" s="94"/>
      <c r="AIP2" s="94"/>
      <c r="AIQ2" s="94"/>
      <c r="AIR2" s="94"/>
      <c r="AIS2" s="94"/>
      <c r="AIT2" s="94"/>
      <c r="AIU2" s="94"/>
      <c r="AIV2" s="94"/>
      <c r="AIW2" s="94"/>
      <c r="AIX2" s="94"/>
      <c r="AIY2" s="94"/>
      <c r="AIZ2" s="94"/>
      <c r="AJA2" s="94"/>
      <c r="AJB2" s="94"/>
      <c r="AJC2" s="94"/>
      <c r="AJD2" s="94"/>
      <c r="AJE2" s="94"/>
      <c r="AJF2" s="94"/>
      <c r="AJG2" s="94"/>
      <c r="AJH2" s="94"/>
      <c r="AJI2" s="94"/>
      <c r="AJJ2" s="94"/>
      <c r="AJK2" s="94"/>
      <c r="AJL2" s="94"/>
      <c r="AJM2" s="94"/>
      <c r="AJN2" s="94"/>
      <c r="AJO2" s="94"/>
      <c r="AJP2" s="94"/>
      <c r="AJQ2" s="94"/>
      <c r="AJR2" s="94"/>
      <c r="AJS2" s="94"/>
      <c r="AJT2" s="94"/>
      <c r="AJU2" s="94"/>
      <c r="AJV2" s="94"/>
      <c r="AJW2" s="94"/>
      <c r="AJX2" s="94"/>
      <c r="AJY2" s="94"/>
      <c r="AJZ2" s="94"/>
      <c r="AKA2" s="94"/>
      <c r="AKB2" s="94"/>
      <c r="AKC2" s="94"/>
      <c r="AKD2" s="94"/>
      <c r="AKE2" s="94"/>
      <c r="AKF2" s="94"/>
      <c r="AKG2" s="94"/>
      <c r="AKH2" s="94"/>
      <c r="AKI2" s="94"/>
      <c r="AKJ2" s="94"/>
      <c r="AKK2" s="94"/>
      <c r="AKL2" s="94"/>
      <c r="AKM2" s="94"/>
      <c r="AKN2" s="94"/>
      <c r="AKO2" s="94"/>
      <c r="AKP2" s="94"/>
      <c r="AKQ2" s="94"/>
      <c r="AKR2" s="94"/>
      <c r="AKS2" s="94"/>
      <c r="AKT2" s="94"/>
      <c r="AKU2" s="94"/>
      <c r="AKV2" s="94"/>
      <c r="AKW2" s="94"/>
      <c r="AKX2" s="94"/>
      <c r="AKY2" s="94"/>
      <c r="AKZ2" s="94"/>
      <c r="ALA2" s="94"/>
      <c r="ALB2" s="94"/>
      <c r="ALC2" s="94"/>
      <c r="ALD2" s="94"/>
      <c r="ALE2" s="94"/>
      <c r="ALF2" s="94"/>
      <c r="ALG2" s="94"/>
      <c r="ALH2" s="94"/>
      <c r="ALI2" s="94"/>
      <c r="ALJ2" s="94"/>
      <c r="ALK2" s="94"/>
      <c r="ALL2" s="94"/>
      <c r="ALM2" s="94"/>
      <c r="ALN2" s="94"/>
      <c r="ALO2" s="94"/>
      <c r="ALP2" s="94"/>
      <c r="ALQ2" s="94"/>
      <c r="ALR2" s="94"/>
      <c r="ALS2" s="94"/>
      <c r="ALT2" s="94"/>
      <c r="ALU2" s="94"/>
      <c r="ALV2" s="94"/>
      <c r="ALW2" s="94"/>
      <c r="ALX2" s="94"/>
      <c r="ALY2" s="94"/>
      <c r="ALZ2" s="94"/>
      <c r="AMA2" s="94"/>
      <c r="AMB2" s="94"/>
      <c r="AMC2" s="94"/>
      <c r="AMD2" s="94"/>
      <c r="AME2" s="94"/>
      <c r="AMF2" s="94"/>
      <c r="AMG2" s="94"/>
      <c r="AMH2" s="94"/>
      <c r="AMI2" s="94"/>
      <c r="AMJ2" s="94"/>
    </row>
    <row r="3" spans="1:1024" s="123" customFormat="1" ht="47.25" customHeight="1" x14ac:dyDescent="0.35">
      <c r="A3" s="125"/>
      <c r="B3" s="712" t="s">
        <v>543</v>
      </c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  <c r="Q3" s="713"/>
      <c r="R3" s="713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  <c r="IX3" s="94"/>
      <c r="IY3" s="94"/>
      <c r="IZ3" s="94"/>
      <c r="JA3" s="94"/>
      <c r="JB3" s="94"/>
      <c r="JC3" s="94"/>
      <c r="JD3" s="94"/>
      <c r="JE3" s="94"/>
      <c r="JF3" s="94"/>
      <c r="JG3" s="94"/>
      <c r="JH3" s="94"/>
      <c r="JI3" s="94"/>
      <c r="JJ3" s="94"/>
      <c r="JK3" s="94"/>
      <c r="JL3" s="94"/>
      <c r="JM3" s="94"/>
      <c r="JN3" s="94"/>
      <c r="JO3" s="94"/>
      <c r="JP3" s="94"/>
      <c r="JQ3" s="94"/>
      <c r="JR3" s="94"/>
      <c r="JS3" s="94"/>
      <c r="JT3" s="94"/>
      <c r="JU3" s="94"/>
      <c r="JV3" s="94"/>
      <c r="JW3" s="94"/>
      <c r="JX3" s="94"/>
      <c r="JY3" s="94"/>
      <c r="JZ3" s="94"/>
      <c r="KA3" s="94"/>
      <c r="KB3" s="94"/>
      <c r="KC3" s="94"/>
      <c r="KD3" s="94"/>
      <c r="KE3" s="94"/>
      <c r="KF3" s="94"/>
      <c r="KG3" s="94"/>
      <c r="KH3" s="94"/>
      <c r="KI3" s="94"/>
      <c r="KJ3" s="94"/>
      <c r="KK3" s="94"/>
      <c r="KL3" s="94"/>
      <c r="KM3" s="94"/>
      <c r="KN3" s="94"/>
      <c r="KO3" s="94"/>
      <c r="KP3" s="94"/>
      <c r="KQ3" s="94"/>
      <c r="KR3" s="94"/>
      <c r="KS3" s="94"/>
      <c r="KT3" s="94"/>
      <c r="KU3" s="94"/>
      <c r="KV3" s="94"/>
      <c r="KW3" s="94"/>
      <c r="KX3" s="94"/>
      <c r="KY3" s="94"/>
      <c r="KZ3" s="94"/>
      <c r="LA3" s="94"/>
      <c r="LB3" s="94"/>
      <c r="LC3" s="94"/>
      <c r="LD3" s="94"/>
      <c r="LE3" s="94"/>
      <c r="LF3" s="94"/>
      <c r="LG3" s="94"/>
      <c r="LH3" s="94"/>
      <c r="LI3" s="94"/>
      <c r="LJ3" s="94"/>
      <c r="LK3" s="94"/>
      <c r="LL3" s="94"/>
      <c r="LM3" s="94"/>
      <c r="LN3" s="94"/>
      <c r="LO3" s="94"/>
      <c r="LP3" s="94"/>
      <c r="LQ3" s="94"/>
      <c r="LR3" s="94"/>
      <c r="LS3" s="94"/>
      <c r="LT3" s="94"/>
      <c r="LU3" s="94"/>
      <c r="LV3" s="94"/>
      <c r="LW3" s="94"/>
      <c r="LX3" s="94"/>
      <c r="LY3" s="94"/>
      <c r="LZ3" s="94"/>
      <c r="MA3" s="94"/>
      <c r="MB3" s="94"/>
      <c r="MC3" s="94"/>
      <c r="MD3" s="94"/>
      <c r="ME3" s="94"/>
      <c r="MF3" s="94"/>
      <c r="MG3" s="94"/>
      <c r="MH3" s="94"/>
      <c r="MI3" s="94"/>
      <c r="MJ3" s="94"/>
      <c r="MK3" s="94"/>
      <c r="ML3" s="94"/>
      <c r="MM3" s="94"/>
      <c r="MN3" s="94"/>
      <c r="MO3" s="94"/>
      <c r="MP3" s="94"/>
      <c r="MQ3" s="94"/>
      <c r="MR3" s="94"/>
      <c r="MS3" s="94"/>
      <c r="MT3" s="94"/>
      <c r="MU3" s="94"/>
      <c r="MV3" s="94"/>
      <c r="MW3" s="94"/>
      <c r="MX3" s="94"/>
      <c r="MY3" s="94"/>
      <c r="MZ3" s="94"/>
      <c r="NA3" s="94"/>
      <c r="NB3" s="94"/>
      <c r="NC3" s="94"/>
      <c r="ND3" s="94"/>
      <c r="NE3" s="94"/>
      <c r="NF3" s="94"/>
      <c r="NG3" s="94"/>
      <c r="NH3" s="94"/>
      <c r="NI3" s="94"/>
      <c r="NJ3" s="94"/>
      <c r="NK3" s="94"/>
      <c r="NL3" s="94"/>
      <c r="NM3" s="94"/>
      <c r="NN3" s="94"/>
      <c r="NO3" s="94"/>
      <c r="NP3" s="94"/>
      <c r="NQ3" s="94"/>
      <c r="NR3" s="94"/>
      <c r="NS3" s="94"/>
      <c r="NT3" s="94"/>
      <c r="NU3" s="94"/>
      <c r="NV3" s="94"/>
      <c r="NW3" s="94"/>
      <c r="NX3" s="94"/>
      <c r="NY3" s="94"/>
      <c r="NZ3" s="94"/>
      <c r="OA3" s="94"/>
      <c r="OB3" s="94"/>
      <c r="OC3" s="94"/>
      <c r="OD3" s="94"/>
      <c r="OE3" s="94"/>
      <c r="OF3" s="94"/>
      <c r="OG3" s="94"/>
      <c r="OH3" s="94"/>
      <c r="OI3" s="94"/>
      <c r="OJ3" s="94"/>
      <c r="OK3" s="94"/>
      <c r="OL3" s="94"/>
      <c r="OM3" s="94"/>
      <c r="ON3" s="94"/>
      <c r="OO3" s="94"/>
      <c r="OP3" s="94"/>
      <c r="OQ3" s="94"/>
      <c r="OR3" s="94"/>
      <c r="OS3" s="94"/>
      <c r="OT3" s="94"/>
      <c r="OU3" s="94"/>
      <c r="OV3" s="94"/>
      <c r="OW3" s="94"/>
      <c r="OX3" s="94"/>
      <c r="OY3" s="94"/>
      <c r="OZ3" s="94"/>
      <c r="PA3" s="94"/>
      <c r="PB3" s="94"/>
      <c r="PC3" s="94"/>
      <c r="PD3" s="94"/>
      <c r="PE3" s="94"/>
      <c r="PF3" s="94"/>
      <c r="PG3" s="94"/>
      <c r="PH3" s="94"/>
      <c r="PI3" s="94"/>
      <c r="PJ3" s="94"/>
      <c r="PK3" s="94"/>
      <c r="PL3" s="94"/>
      <c r="PM3" s="94"/>
      <c r="PN3" s="94"/>
      <c r="PO3" s="94"/>
      <c r="PP3" s="94"/>
      <c r="PQ3" s="94"/>
      <c r="PR3" s="94"/>
      <c r="PS3" s="94"/>
      <c r="PT3" s="94"/>
      <c r="PU3" s="94"/>
      <c r="PV3" s="94"/>
      <c r="PW3" s="94"/>
      <c r="PX3" s="94"/>
      <c r="PY3" s="94"/>
      <c r="PZ3" s="94"/>
      <c r="QA3" s="94"/>
      <c r="QB3" s="94"/>
      <c r="QC3" s="94"/>
      <c r="QD3" s="94"/>
      <c r="QE3" s="94"/>
      <c r="QF3" s="94"/>
      <c r="QG3" s="94"/>
      <c r="QH3" s="94"/>
      <c r="QI3" s="94"/>
      <c r="QJ3" s="94"/>
      <c r="QK3" s="94"/>
      <c r="QL3" s="94"/>
      <c r="QM3" s="94"/>
      <c r="QN3" s="94"/>
      <c r="QO3" s="94"/>
      <c r="QP3" s="94"/>
      <c r="QQ3" s="94"/>
      <c r="QR3" s="94"/>
      <c r="QS3" s="94"/>
      <c r="QT3" s="94"/>
      <c r="QU3" s="94"/>
      <c r="QV3" s="94"/>
      <c r="QW3" s="94"/>
      <c r="QX3" s="94"/>
      <c r="QY3" s="94"/>
      <c r="QZ3" s="94"/>
      <c r="RA3" s="94"/>
      <c r="RB3" s="94"/>
      <c r="RC3" s="94"/>
      <c r="RD3" s="94"/>
      <c r="RE3" s="94"/>
      <c r="RF3" s="94"/>
      <c r="RG3" s="94"/>
      <c r="RH3" s="94"/>
      <c r="RI3" s="94"/>
      <c r="RJ3" s="94"/>
      <c r="RK3" s="94"/>
      <c r="RL3" s="94"/>
      <c r="RM3" s="94"/>
      <c r="RN3" s="94"/>
      <c r="RO3" s="94"/>
      <c r="RP3" s="94"/>
      <c r="RQ3" s="94"/>
      <c r="RR3" s="94"/>
      <c r="RS3" s="94"/>
      <c r="RT3" s="94"/>
      <c r="RU3" s="94"/>
      <c r="RV3" s="94"/>
      <c r="RW3" s="94"/>
      <c r="RX3" s="94"/>
      <c r="RY3" s="94"/>
      <c r="RZ3" s="94"/>
      <c r="SA3" s="94"/>
      <c r="SB3" s="94"/>
      <c r="SC3" s="94"/>
      <c r="SD3" s="94"/>
      <c r="SE3" s="94"/>
      <c r="SF3" s="94"/>
      <c r="SG3" s="94"/>
      <c r="SH3" s="94"/>
      <c r="SI3" s="94"/>
      <c r="SJ3" s="94"/>
      <c r="SK3" s="94"/>
      <c r="SL3" s="94"/>
      <c r="SM3" s="94"/>
      <c r="SN3" s="94"/>
      <c r="SO3" s="94"/>
      <c r="SP3" s="94"/>
      <c r="SQ3" s="94"/>
      <c r="SR3" s="94"/>
      <c r="SS3" s="94"/>
      <c r="ST3" s="94"/>
      <c r="SU3" s="94"/>
      <c r="SV3" s="94"/>
      <c r="SW3" s="94"/>
      <c r="SX3" s="94"/>
      <c r="SY3" s="94"/>
      <c r="SZ3" s="94"/>
      <c r="TA3" s="94"/>
      <c r="TB3" s="94"/>
      <c r="TC3" s="94"/>
      <c r="TD3" s="94"/>
      <c r="TE3" s="94"/>
      <c r="TF3" s="94"/>
      <c r="TG3" s="94"/>
      <c r="TH3" s="94"/>
      <c r="TI3" s="94"/>
      <c r="TJ3" s="94"/>
      <c r="TK3" s="94"/>
      <c r="TL3" s="94"/>
      <c r="TM3" s="94"/>
      <c r="TN3" s="94"/>
      <c r="TO3" s="94"/>
      <c r="TP3" s="94"/>
      <c r="TQ3" s="94"/>
      <c r="TR3" s="94"/>
      <c r="TS3" s="94"/>
      <c r="TT3" s="94"/>
      <c r="TU3" s="94"/>
      <c r="TV3" s="94"/>
      <c r="TW3" s="94"/>
      <c r="TX3" s="94"/>
      <c r="TY3" s="94"/>
      <c r="TZ3" s="94"/>
      <c r="UA3" s="94"/>
      <c r="UB3" s="94"/>
      <c r="UC3" s="94"/>
      <c r="UD3" s="94"/>
      <c r="UE3" s="94"/>
      <c r="UF3" s="94"/>
      <c r="UG3" s="94"/>
      <c r="UH3" s="94"/>
      <c r="UI3" s="94"/>
      <c r="UJ3" s="94"/>
      <c r="UK3" s="94"/>
      <c r="UL3" s="94"/>
      <c r="UM3" s="94"/>
      <c r="UN3" s="94"/>
      <c r="UO3" s="94"/>
      <c r="UP3" s="94"/>
      <c r="UQ3" s="94"/>
      <c r="UR3" s="94"/>
      <c r="US3" s="94"/>
      <c r="UT3" s="94"/>
      <c r="UU3" s="94"/>
      <c r="UV3" s="94"/>
      <c r="UW3" s="94"/>
      <c r="UX3" s="94"/>
      <c r="UY3" s="94"/>
      <c r="UZ3" s="94"/>
      <c r="VA3" s="94"/>
      <c r="VB3" s="94"/>
      <c r="VC3" s="94"/>
      <c r="VD3" s="94"/>
      <c r="VE3" s="94"/>
      <c r="VF3" s="94"/>
      <c r="VG3" s="94"/>
      <c r="VH3" s="94"/>
      <c r="VI3" s="94"/>
      <c r="VJ3" s="94"/>
      <c r="VK3" s="94"/>
      <c r="VL3" s="94"/>
      <c r="VM3" s="94"/>
      <c r="VN3" s="94"/>
      <c r="VO3" s="94"/>
      <c r="VP3" s="94"/>
      <c r="VQ3" s="94"/>
      <c r="VR3" s="94"/>
      <c r="VS3" s="94"/>
      <c r="VT3" s="94"/>
      <c r="VU3" s="94"/>
      <c r="VV3" s="94"/>
      <c r="VW3" s="94"/>
      <c r="VX3" s="94"/>
      <c r="VY3" s="94"/>
      <c r="VZ3" s="94"/>
      <c r="WA3" s="94"/>
      <c r="WB3" s="94"/>
      <c r="WC3" s="94"/>
      <c r="WD3" s="94"/>
      <c r="WE3" s="94"/>
      <c r="WF3" s="94"/>
      <c r="WG3" s="94"/>
      <c r="WH3" s="94"/>
      <c r="WI3" s="94"/>
      <c r="WJ3" s="94"/>
      <c r="WK3" s="94"/>
      <c r="WL3" s="94"/>
      <c r="WM3" s="94"/>
      <c r="WN3" s="94"/>
      <c r="WO3" s="94"/>
      <c r="WP3" s="94"/>
      <c r="WQ3" s="94"/>
      <c r="WR3" s="94"/>
      <c r="WS3" s="94"/>
      <c r="WT3" s="94"/>
      <c r="WU3" s="94"/>
      <c r="WV3" s="94"/>
      <c r="WW3" s="94"/>
      <c r="WX3" s="94"/>
      <c r="WY3" s="94"/>
      <c r="WZ3" s="94"/>
      <c r="XA3" s="94"/>
      <c r="XB3" s="94"/>
      <c r="XC3" s="94"/>
      <c r="XD3" s="94"/>
      <c r="XE3" s="94"/>
      <c r="XF3" s="94"/>
      <c r="XG3" s="94"/>
      <c r="XH3" s="94"/>
      <c r="XI3" s="94"/>
      <c r="XJ3" s="94"/>
      <c r="XK3" s="94"/>
      <c r="XL3" s="94"/>
      <c r="XM3" s="94"/>
      <c r="XN3" s="94"/>
      <c r="XO3" s="94"/>
      <c r="XP3" s="94"/>
      <c r="XQ3" s="94"/>
      <c r="XR3" s="94"/>
      <c r="XS3" s="94"/>
      <c r="XT3" s="94"/>
      <c r="XU3" s="94"/>
      <c r="XV3" s="94"/>
      <c r="XW3" s="94"/>
      <c r="XX3" s="94"/>
      <c r="XY3" s="94"/>
      <c r="XZ3" s="94"/>
      <c r="YA3" s="94"/>
      <c r="YB3" s="94"/>
      <c r="YC3" s="94"/>
      <c r="YD3" s="94"/>
      <c r="YE3" s="94"/>
      <c r="YF3" s="94"/>
      <c r="YG3" s="94"/>
      <c r="YH3" s="94"/>
      <c r="YI3" s="94"/>
      <c r="YJ3" s="94"/>
      <c r="YK3" s="94"/>
      <c r="YL3" s="94"/>
      <c r="YM3" s="94"/>
      <c r="YN3" s="94"/>
      <c r="YO3" s="94"/>
      <c r="YP3" s="94"/>
      <c r="YQ3" s="94"/>
      <c r="YR3" s="94"/>
      <c r="YS3" s="94"/>
      <c r="YT3" s="94"/>
      <c r="YU3" s="94"/>
      <c r="YV3" s="94"/>
      <c r="YW3" s="94"/>
      <c r="YX3" s="94"/>
      <c r="YY3" s="94"/>
      <c r="YZ3" s="94"/>
      <c r="ZA3" s="94"/>
      <c r="ZB3" s="94"/>
      <c r="ZC3" s="94"/>
      <c r="ZD3" s="94"/>
      <c r="ZE3" s="94"/>
      <c r="ZF3" s="94"/>
      <c r="ZG3" s="94"/>
      <c r="ZH3" s="94"/>
      <c r="ZI3" s="94"/>
      <c r="ZJ3" s="94"/>
      <c r="ZK3" s="94"/>
      <c r="ZL3" s="94"/>
      <c r="ZM3" s="94"/>
      <c r="ZN3" s="94"/>
      <c r="ZO3" s="94"/>
      <c r="ZP3" s="94"/>
      <c r="ZQ3" s="94"/>
      <c r="ZR3" s="94"/>
      <c r="ZS3" s="94"/>
      <c r="ZT3" s="94"/>
      <c r="ZU3" s="94"/>
      <c r="ZV3" s="94"/>
      <c r="ZW3" s="94"/>
      <c r="ZX3" s="94"/>
      <c r="ZY3" s="94"/>
      <c r="ZZ3" s="94"/>
      <c r="AAA3" s="94"/>
      <c r="AAB3" s="94"/>
      <c r="AAC3" s="94"/>
      <c r="AAD3" s="94"/>
      <c r="AAE3" s="94"/>
      <c r="AAF3" s="94"/>
      <c r="AAG3" s="94"/>
      <c r="AAH3" s="94"/>
      <c r="AAI3" s="94"/>
      <c r="AAJ3" s="94"/>
      <c r="AAK3" s="94"/>
      <c r="AAL3" s="94"/>
      <c r="AAM3" s="94"/>
      <c r="AAN3" s="94"/>
      <c r="AAO3" s="94"/>
      <c r="AAP3" s="94"/>
      <c r="AAQ3" s="94"/>
      <c r="AAR3" s="94"/>
      <c r="AAS3" s="94"/>
      <c r="AAT3" s="94"/>
      <c r="AAU3" s="94"/>
      <c r="AAV3" s="94"/>
      <c r="AAW3" s="94"/>
      <c r="AAX3" s="94"/>
      <c r="AAY3" s="94"/>
      <c r="AAZ3" s="94"/>
      <c r="ABA3" s="94"/>
      <c r="ABB3" s="94"/>
      <c r="ABC3" s="94"/>
      <c r="ABD3" s="94"/>
      <c r="ABE3" s="94"/>
      <c r="ABF3" s="94"/>
      <c r="ABG3" s="94"/>
      <c r="ABH3" s="94"/>
      <c r="ABI3" s="94"/>
      <c r="ABJ3" s="94"/>
      <c r="ABK3" s="94"/>
      <c r="ABL3" s="94"/>
      <c r="ABM3" s="94"/>
      <c r="ABN3" s="94"/>
      <c r="ABO3" s="94"/>
      <c r="ABP3" s="94"/>
      <c r="ABQ3" s="94"/>
      <c r="ABR3" s="94"/>
      <c r="ABS3" s="94"/>
      <c r="ABT3" s="94"/>
      <c r="ABU3" s="94"/>
      <c r="ABV3" s="94"/>
      <c r="ABW3" s="94"/>
      <c r="ABX3" s="94"/>
      <c r="ABY3" s="94"/>
      <c r="ABZ3" s="94"/>
      <c r="ACA3" s="94"/>
      <c r="ACB3" s="94"/>
      <c r="ACC3" s="94"/>
      <c r="ACD3" s="94"/>
      <c r="ACE3" s="94"/>
      <c r="ACF3" s="94"/>
      <c r="ACG3" s="94"/>
      <c r="ACH3" s="94"/>
      <c r="ACI3" s="94"/>
      <c r="ACJ3" s="94"/>
      <c r="ACK3" s="94"/>
      <c r="ACL3" s="94"/>
      <c r="ACM3" s="94"/>
      <c r="ACN3" s="94"/>
      <c r="ACO3" s="94"/>
      <c r="ACP3" s="94"/>
      <c r="ACQ3" s="94"/>
      <c r="ACR3" s="94"/>
      <c r="ACS3" s="94"/>
      <c r="ACT3" s="94"/>
      <c r="ACU3" s="94"/>
      <c r="ACV3" s="94"/>
      <c r="ACW3" s="94"/>
      <c r="ACX3" s="94"/>
      <c r="ACY3" s="94"/>
      <c r="ACZ3" s="94"/>
      <c r="ADA3" s="94"/>
      <c r="ADB3" s="94"/>
      <c r="ADC3" s="94"/>
      <c r="ADD3" s="94"/>
      <c r="ADE3" s="94"/>
      <c r="ADF3" s="94"/>
      <c r="ADG3" s="94"/>
      <c r="ADH3" s="94"/>
      <c r="ADI3" s="94"/>
      <c r="ADJ3" s="94"/>
      <c r="ADK3" s="94"/>
      <c r="ADL3" s="94"/>
      <c r="ADM3" s="94"/>
      <c r="ADN3" s="94"/>
      <c r="ADO3" s="94"/>
      <c r="ADP3" s="94"/>
      <c r="ADQ3" s="94"/>
      <c r="ADR3" s="94"/>
      <c r="ADS3" s="94"/>
      <c r="ADT3" s="94"/>
      <c r="ADU3" s="94"/>
      <c r="ADV3" s="94"/>
      <c r="ADW3" s="94"/>
      <c r="ADX3" s="94"/>
      <c r="ADY3" s="94"/>
      <c r="ADZ3" s="94"/>
      <c r="AEA3" s="94"/>
      <c r="AEB3" s="94"/>
      <c r="AEC3" s="94"/>
      <c r="AED3" s="94"/>
      <c r="AEE3" s="94"/>
      <c r="AEF3" s="94"/>
      <c r="AEG3" s="94"/>
      <c r="AEH3" s="94"/>
      <c r="AEI3" s="94"/>
      <c r="AEJ3" s="94"/>
      <c r="AEK3" s="94"/>
      <c r="AEL3" s="94"/>
      <c r="AEM3" s="94"/>
      <c r="AEN3" s="94"/>
      <c r="AEO3" s="94"/>
      <c r="AEP3" s="94"/>
      <c r="AEQ3" s="94"/>
      <c r="AER3" s="94"/>
      <c r="AES3" s="94"/>
      <c r="AET3" s="94"/>
      <c r="AEU3" s="94"/>
      <c r="AEV3" s="94"/>
      <c r="AEW3" s="94"/>
      <c r="AEX3" s="94"/>
      <c r="AEY3" s="94"/>
      <c r="AEZ3" s="94"/>
      <c r="AFA3" s="94"/>
      <c r="AFB3" s="94"/>
      <c r="AFC3" s="94"/>
      <c r="AFD3" s="94"/>
      <c r="AFE3" s="94"/>
      <c r="AFF3" s="94"/>
      <c r="AFG3" s="94"/>
      <c r="AFH3" s="94"/>
      <c r="AFI3" s="94"/>
      <c r="AFJ3" s="94"/>
      <c r="AFK3" s="94"/>
      <c r="AFL3" s="94"/>
      <c r="AFM3" s="94"/>
      <c r="AFN3" s="94"/>
      <c r="AFO3" s="94"/>
      <c r="AFP3" s="94"/>
      <c r="AFQ3" s="94"/>
      <c r="AFR3" s="94"/>
      <c r="AFS3" s="94"/>
      <c r="AFT3" s="94"/>
      <c r="AFU3" s="94"/>
      <c r="AFV3" s="94"/>
      <c r="AFW3" s="94"/>
      <c r="AFX3" s="94"/>
      <c r="AFY3" s="94"/>
      <c r="AFZ3" s="94"/>
      <c r="AGA3" s="94"/>
      <c r="AGB3" s="94"/>
      <c r="AGC3" s="94"/>
      <c r="AGD3" s="94"/>
      <c r="AGE3" s="94"/>
      <c r="AGF3" s="94"/>
      <c r="AGG3" s="94"/>
      <c r="AGH3" s="94"/>
      <c r="AGI3" s="94"/>
      <c r="AGJ3" s="94"/>
      <c r="AGK3" s="94"/>
      <c r="AGL3" s="94"/>
      <c r="AGM3" s="94"/>
      <c r="AGN3" s="94"/>
      <c r="AGO3" s="94"/>
      <c r="AGP3" s="94"/>
      <c r="AGQ3" s="94"/>
      <c r="AGR3" s="94"/>
      <c r="AGS3" s="94"/>
      <c r="AGT3" s="94"/>
      <c r="AGU3" s="94"/>
      <c r="AGV3" s="94"/>
      <c r="AGW3" s="94"/>
      <c r="AGX3" s="94"/>
      <c r="AGY3" s="94"/>
      <c r="AGZ3" s="94"/>
      <c r="AHA3" s="94"/>
      <c r="AHB3" s="94"/>
      <c r="AHC3" s="94"/>
      <c r="AHD3" s="94"/>
      <c r="AHE3" s="94"/>
      <c r="AHF3" s="94"/>
      <c r="AHG3" s="94"/>
      <c r="AHH3" s="94"/>
      <c r="AHI3" s="94"/>
      <c r="AHJ3" s="94"/>
      <c r="AHK3" s="94"/>
      <c r="AHL3" s="94"/>
      <c r="AHM3" s="94"/>
      <c r="AHN3" s="94"/>
      <c r="AHO3" s="94"/>
      <c r="AHP3" s="94"/>
      <c r="AHQ3" s="94"/>
      <c r="AHR3" s="94"/>
      <c r="AHS3" s="94"/>
      <c r="AHT3" s="94"/>
      <c r="AHU3" s="94"/>
      <c r="AHV3" s="94"/>
      <c r="AHW3" s="94"/>
      <c r="AHX3" s="94"/>
      <c r="AHY3" s="94"/>
      <c r="AHZ3" s="94"/>
      <c r="AIA3" s="94"/>
      <c r="AIB3" s="94"/>
      <c r="AIC3" s="94"/>
      <c r="AID3" s="94"/>
      <c r="AIE3" s="94"/>
      <c r="AIF3" s="94"/>
      <c r="AIG3" s="94"/>
      <c r="AIH3" s="94"/>
      <c r="AII3" s="94"/>
      <c r="AIJ3" s="94"/>
      <c r="AIK3" s="94"/>
      <c r="AIL3" s="94"/>
      <c r="AIM3" s="94"/>
      <c r="AIN3" s="94"/>
      <c r="AIO3" s="94"/>
      <c r="AIP3" s="94"/>
      <c r="AIQ3" s="94"/>
      <c r="AIR3" s="94"/>
      <c r="AIS3" s="94"/>
      <c r="AIT3" s="94"/>
      <c r="AIU3" s="94"/>
      <c r="AIV3" s="94"/>
      <c r="AIW3" s="94"/>
      <c r="AIX3" s="94"/>
      <c r="AIY3" s="94"/>
      <c r="AIZ3" s="94"/>
      <c r="AJA3" s="94"/>
      <c r="AJB3" s="94"/>
      <c r="AJC3" s="94"/>
      <c r="AJD3" s="94"/>
      <c r="AJE3" s="94"/>
      <c r="AJF3" s="94"/>
      <c r="AJG3" s="94"/>
      <c r="AJH3" s="94"/>
      <c r="AJI3" s="94"/>
      <c r="AJJ3" s="94"/>
      <c r="AJK3" s="94"/>
      <c r="AJL3" s="94"/>
      <c r="AJM3" s="94"/>
      <c r="AJN3" s="94"/>
      <c r="AJO3" s="94"/>
      <c r="AJP3" s="94"/>
      <c r="AJQ3" s="94"/>
      <c r="AJR3" s="94"/>
      <c r="AJS3" s="94"/>
      <c r="AJT3" s="94"/>
      <c r="AJU3" s="94"/>
      <c r="AJV3" s="94"/>
      <c r="AJW3" s="94"/>
      <c r="AJX3" s="94"/>
      <c r="AJY3" s="94"/>
      <c r="AJZ3" s="94"/>
      <c r="AKA3" s="94"/>
      <c r="AKB3" s="94"/>
      <c r="AKC3" s="94"/>
      <c r="AKD3" s="94"/>
      <c r="AKE3" s="94"/>
      <c r="AKF3" s="94"/>
      <c r="AKG3" s="94"/>
      <c r="AKH3" s="94"/>
      <c r="AKI3" s="94"/>
      <c r="AKJ3" s="94"/>
      <c r="AKK3" s="94"/>
      <c r="AKL3" s="94"/>
      <c r="AKM3" s="94"/>
      <c r="AKN3" s="94"/>
      <c r="AKO3" s="94"/>
      <c r="AKP3" s="94"/>
      <c r="AKQ3" s="94"/>
      <c r="AKR3" s="94"/>
      <c r="AKS3" s="94"/>
      <c r="AKT3" s="94"/>
      <c r="AKU3" s="94"/>
      <c r="AKV3" s="94"/>
      <c r="AKW3" s="94"/>
      <c r="AKX3" s="94"/>
      <c r="AKY3" s="94"/>
      <c r="AKZ3" s="94"/>
      <c r="ALA3" s="94"/>
      <c r="ALB3" s="94"/>
      <c r="ALC3" s="94"/>
      <c r="ALD3" s="94"/>
      <c r="ALE3" s="94"/>
      <c r="ALF3" s="94"/>
      <c r="ALG3" s="94"/>
      <c r="ALH3" s="94"/>
      <c r="ALI3" s="94"/>
      <c r="ALJ3" s="94"/>
      <c r="ALK3" s="94"/>
      <c r="ALL3" s="94"/>
      <c r="ALM3" s="94"/>
      <c r="ALN3" s="94"/>
      <c r="ALO3" s="94"/>
      <c r="ALP3" s="94"/>
      <c r="ALQ3" s="94"/>
      <c r="ALR3" s="94"/>
      <c r="ALS3" s="94"/>
      <c r="ALT3" s="94"/>
      <c r="ALU3" s="94"/>
      <c r="ALV3" s="94"/>
      <c r="ALW3" s="94"/>
      <c r="ALX3" s="94"/>
      <c r="ALY3" s="94"/>
      <c r="ALZ3" s="94"/>
      <c r="AMA3" s="94"/>
      <c r="AMB3" s="94"/>
      <c r="AMC3" s="94"/>
      <c r="AMD3" s="94"/>
      <c r="AME3" s="94"/>
      <c r="AMF3" s="94"/>
      <c r="AMG3" s="94"/>
      <c r="AMH3" s="94"/>
      <c r="AMI3" s="94"/>
      <c r="AMJ3" s="94"/>
    </row>
    <row r="4" spans="1:1024" s="123" customFormat="1" ht="20.25" customHeight="1" x14ac:dyDescent="0.35">
      <c r="A4" s="125"/>
      <c r="B4" s="497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94"/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94"/>
      <c r="MQ4" s="94"/>
      <c r="MR4" s="94"/>
      <c r="MS4" s="94"/>
      <c r="MT4" s="94"/>
      <c r="MU4" s="94"/>
      <c r="MV4" s="94"/>
      <c r="MW4" s="94"/>
      <c r="MX4" s="94"/>
      <c r="MY4" s="94"/>
      <c r="MZ4" s="94"/>
      <c r="NA4" s="94"/>
      <c r="NB4" s="94"/>
      <c r="NC4" s="94"/>
      <c r="ND4" s="94"/>
      <c r="NE4" s="94"/>
      <c r="NF4" s="94"/>
      <c r="NG4" s="94"/>
      <c r="NH4" s="94"/>
      <c r="NI4" s="94"/>
      <c r="NJ4" s="94"/>
      <c r="NK4" s="94"/>
      <c r="NL4" s="94"/>
      <c r="NM4" s="94"/>
      <c r="NN4" s="94"/>
      <c r="NO4" s="94"/>
      <c r="NP4" s="94"/>
      <c r="NQ4" s="94"/>
      <c r="NR4" s="94"/>
      <c r="NS4" s="94"/>
      <c r="NT4" s="94"/>
      <c r="NU4" s="94"/>
      <c r="NV4" s="94"/>
      <c r="NW4" s="94"/>
      <c r="NX4" s="94"/>
      <c r="NY4" s="94"/>
      <c r="NZ4" s="94"/>
      <c r="OA4" s="94"/>
      <c r="OB4" s="94"/>
      <c r="OC4" s="94"/>
      <c r="OD4" s="94"/>
      <c r="OE4" s="94"/>
      <c r="OF4" s="94"/>
      <c r="OG4" s="94"/>
      <c r="OH4" s="94"/>
      <c r="OI4" s="94"/>
      <c r="OJ4" s="94"/>
      <c r="OK4" s="94"/>
      <c r="OL4" s="94"/>
      <c r="OM4" s="94"/>
      <c r="ON4" s="94"/>
      <c r="OO4" s="94"/>
      <c r="OP4" s="94"/>
      <c r="OQ4" s="94"/>
      <c r="OR4" s="94"/>
      <c r="OS4" s="94"/>
      <c r="OT4" s="94"/>
      <c r="OU4" s="94"/>
      <c r="OV4" s="94"/>
      <c r="OW4" s="94"/>
      <c r="OX4" s="94"/>
      <c r="OY4" s="94"/>
      <c r="OZ4" s="94"/>
      <c r="PA4" s="94"/>
      <c r="PB4" s="94"/>
      <c r="PC4" s="94"/>
      <c r="PD4" s="94"/>
      <c r="PE4" s="94"/>
      <c r="PF4" s="94"/>
      <c r="PG4" s="94"/>
      <c r="PH4" s="94"/>
      <c r="PI4" s="94"/>
      <c r="PJ4" s="94"/>
      <c r="PK4" s="94"/>
      <c r="PL4" s="94"/>
      <c r="PM4" s="94"/>
      <c r="PN4" s="94"/>
      <c r="PO4" s="94"/>
      <c r="PP4" s="94"/>
      <c r="PQ4" s="94"/>
      <c r="PR4" s="94"/>
      <c r="PS4" s="94"/>
      <c r="PT4" s="94"/>
      <c r="PU4" s="94"/>
      <c r="PV4" s="94"/>
      <c r="PW4" s="94"/>
      <c r="PX4" s="94"/>
      <c r="PY4" s="94"/>
      <c r="PZ4" s="94"/>
      <c r="QA4" s="94"/>
      <c r="QB4" s="94"/>
      <c r="QC4" s="94"/>
      <c r="QD4" s="94"/>
      <c r="QE4" s="94"/>
      <c r="QF4" s="94"/>
      <c r="QG4" s="94"/>
      <c r="QH4" s="94"/>
      <c r="QI4" s="94"/>
      <c r="QJ4" s="94"/>
      <c r="QK4" s="94"/>
      <c r="QL4" s="94"/>
      <c r="QM4" s="94"/>
      <c r="QN4" s="94"/>
      <c r="QO4" s="94"/>
      <c r="QP4" s="94"/>
      <c r="QQ4" s="94"/>
      <c r="QR4" s="94"/>
      <c r="QS4" s="94"/>
      <c r="QT4" s="94"/>
      <c r="QU4" s="94"/>
      <c r="QV4" s="94"/>
      <c r="QW4" s="94"/>
      <c r="QX4" s="94"/>
      <c r="QY4" s="94"/>
      <c r="QZ4" s="94"/>
      <c r="RA4" s="94"/>
      <c r="RB4" s="94"/>
      <c r="RC4" s="94"/>
      <c r="RD4" s="94"/>
      <c r="RE4" s="94"/>
      <c r="RF4" s="94"/>
      <c r="RG4" s="94"/>
      <c r="RH4" s="94"/>
      <c r="RI4" s="94"/>
      <c r="RJ4" s="94"/>
      <c r="RK4" s="94"/>
      <c r="RL4" s="94"/>
      <c r="RM4" s="94"/>
      <c r="RN4" s="94"/>
      <c r="RO4" s="94"/>
      <c r="RP4" s="94"/>
      <c r="RQ4" s="94"/>
      <c r="RR4" s="94"/>
      <c r="RS4" s="94"/>
      <c r="RT4" s="94"/>
      <c r="RU4" s="94"/>
      <c r="RV4" s="94"/>
      <c r="RW4" s="94"/>
      <c r="RX4" s="94"/>
      <c r="RY4" s="94"/>
      <c r="RZ4" s="94"/>
      <c r="SA4" s="94"/>
      <c r="SB4" s="94"/>
      <c r="SC4" s="94"/>
      <c r="SD4" s="94"/>
      <c r="SE4" s="94"/>
      <c r="SF4" s="94"/>
      <c r="SG4" s="94"/>
      <c r="SH4" s="94"/>
      <c r="SI4" s="94"/>
      <c r="SJ4" s="94"/>
      <c r="SK4" s="94"/>
      <c r="SL4" s="94"/>
      <c r="SM4" s="94"/>
      <c r="SN4" s="94"/>
      <c r="SO4" s="94"/>
      <c r="SP4" s="94"/>
      <c r="SQ4" s="94"/>
      <c r="SR4" s="94"/>
      <c r="SS4" s="94"/>
      <c r="ST4" s="94"/>
      <c r="SU4" s="94"/>
      <c r="SV4" s="94"/>
      <c r="SW4" s="94"/>
      <c r="SX4" s="94"/>
      <c r="SY4" s="94"/>
      <c r="SZ4" s="94"/>
      <c r="TA4" s="94"/>
      <c r="TB4" s="94"/>
      <c r="TC4" s="94"/>
      <c r="TD4" s="94"/>
      <c r="TE4" s="94"/>
      <c r="TF4" s="94"/>
      <c r="TG4" s="94"/>
      <c r="TH4" s="94"/>
      <c r="TI4" s="94"/>
      <c r="TJ4" s="94"/>
      <c r="TK4" s="94"/>
      <c r="TL4" s="94"/>
      <c r="TM4" s="94"/>
      <c r="TN4" s="94"/>
      <c r="TO4" s="94"/>
      <c r="TP4" s="94"/>
      <c r="TQ4" s="94"/>
      <c r="TR4" s="94"/>
      <c r="TS4" s="94"/>
      <c r="TT4" s="94"/>
      <c r="TU4" s="94"/>
      <c r="TV4" s="94"/>
      <c r="TW4" s="94"/>
      <c r="TX4" s="94"/>
      <c r="TY4" s="94"/>
      <c r="TZ4" s="94"/>
      <c r="UA4" s="94"/>
      <c r="UB4" s="94"/>
      <c r="UC4" s="94"/>
      <c r="UD4" s="94"/>
      <c r="UE4" s="94"/>
      <c r="UF4" s="94"/>
      <c r="UG4" s="94"/>
      <c r="UH4" s="94"/>
      <c r="UI4" s="94"/>
      <c r="UJ4" s="94"/>
      <c r="UK4" s="94"/>
      <c r="UL4" s="94"/>
      <c r="UM4" s="94"/>
      <c r="UN4" s="94"/>
      <c r="UO4" s="94"/>
      <c r="UP4" s="94"/>
      <c r="UQ4" s="94"/>
      <c r="UR4" s="94"/>
      <c r="US4" s="94"/>
      <c r="UT4" s="94"/>
      <c r="UU4" s="94"/>
      <c r="UV4" s="94"/>
      <c r="UW4" s="94"/>
      <c r="UX4" s="94"/>
      <c r="UY4" s="94"/>
      <c r="UZ4" s="94"/>
      <c r="VA4" s="94"/>
      <c r="VB4" s="94"/>
      <c r="VC4" s="94"/>
      <c r="VD4" s="94"/>
      <c r="VE4" s="94"/>
      <c r="VF4" s="94"/>
      <c r="VG4" s="94"/>
      <c r="VH4" s="94"/>
      <c r="VI4" s="94"/>
      <c r="VJ4" s="94"/>
      <c r="VK4" s="94"/>
      <c r="VL4" s="94"/>
      <c r="VM4" s="94"/>
      <c r="VN4" s="94"/>
      <c r="VO4" s="94"/>
      <c r="VP4" s="94"/>
      <c r="VQ4" s="94"/>
      <c r="VR4" s="94"/>
      <c r="VS4" s="94"/>
      <c r="VT4" s="94"/>
      <c r="VU4" s="94"/>
      <c r="VV4" s="94"/>
      <c r="VW4" s="94"/>
      <c r="VX4" s="94"/>
      <c r="VY4" s="94"/>
      <c r="VZ4" s="94"/>
      <c r="WA4" s="94"/>
      <c r="WB4" s="94"/>
      <c r="WC4" s="94"/>
      <c r="WD4" s="94"/>
      <c r="WE4" s="94"/>
      <c r="WF4" s="94"/>
      <c r="WG4" s="94"/>
      <c r="WH4" s="94"/>
      <c r="WI4" s="94"/>
      <c r="WJ4" s="94"/>
      <c r="WK4" s="94"/>
      <c r="WL4" s="94"/>
      <c r="WM4" s="94"/>
      <c r="WN4" s="94"/>
      <c r="WO4" s="94"/>
      <c r="WP4" s="94"/>
      <c r="WQ4" s="94"/>
      <c r="WR4" s="94"/>
      <c r="WS4" s="94"/>
      <c r="WT4" s="94"/>
      <c r="WU4" s="94"/>
      <c r="WV4" s="94"/>
      <c r="WW4" s="94"/>
      <c r="WX4" s="94"/>
      <c r="WY4" s="94"/>
      <c r="WZ4" s="94"/>
      <c r="XA4" s="94"/>
      <c r="XB4" s="94"/>
      <c r="XC4" s="94"/>
      <c r="XD4" s="94"/>
      <c r="XE4" s="94"/>
      <c r="XF4" s="94"/>
      <c r="XG4" s="94"/>
      <c r="XH4" s="94"/>
      <c r="XI4" s="94"/>
      <c r="XJ4" s="94"/>
      <c r="XK4" s="94"/>
      <c r="XL4" s="94"/>
      <c r="XM4" s="94"/>
      <c r="XN4" s="94"/>
      <c r="XO4" s="94"/>
      <c r="XP4" s="94"/>
      <c r="XQ4" s="94"/>
      <c r="XR4" s="94"/>
      <c r="XS4" s="94"/>
      <c r="XT4" s="94"/>
      <c r="XU4" s="94"/>
      <c r="XV4" s="94"/>
      <c r="XW4" s="94"/>
      <c r="XX4" s="94"/>
      <c r="XY4" s="94"/>
      <c r="XZ4" s="94"/>
      <c r="YA4" s="94"/>
      <c r="YB4" s="94"/>
      <c r="YC4" s="94"/>
      <c r="YD4" s="94"/>
      <c r="YE4" s="94"/>
      <c r="YF4" s="94"/>
      <c r="YG4" s="94"/>
      <c r="YH4" s="94"/>
      <c r="YI4" s="94"/>
      <c r="YJ4" s="94"/>
      <c r="YK4" s="94"/>
      <c r="YL4" s="94"/>
      <c r="YM4" s="94"/>
      <c r="YN4" s="94"/>
      <c r="YO4" s="94"/>
      <c r="YP4" s="94"/>
      <c r="YQ4" s="94"/>
      <c r="YR4" s="94"/>
      <c r="YS4" s="94"/>
      <c r="YT4" s="94"/>
      <c r="YU4" s="94"/>
      <c r="YV4" s="94"/>
      <c r="YW4" s="94"/>
      <c r="YX4" s="94"/>
      <c r="YY4" s="94"/>
      <c r="YZ4" s="94"/>
      <c r="ZA4" s="94"/>
      <c r="ZB4" s="94"/>
      <c r="ZC4" s="94"/>
      <c r="ZD4" s="94"/>
      <c r="ZE4" s="94"/>
      <c r="ZF4" s="94"/>
      <c r="ZG4" s="94"/>
      <c r="ZH4" s="94"/>
      <c r="ZI4" s="94"/>
      <c r="ZJ4" s="94"/>
      <c r="ZK4" s="94"/>
      <c r="ZL4" s="94"/>
      <c r="ZM4" s="94"/>
      <c r="ZN4" s="94"/>
      <c r="ZO4" s="94"/>
      <c r="ZP4" s="94"/>
      <c r="ZQ4" s="94"/>
      <c r="ZR4" s="94"/>
      <c r="ZS4" s="94"/>
      <c r="ZT4" s="94"/>
      <c r="ZU4" s="94"/>
      <c r="ZV4" s="94"/>
      <c r="ZW4" s="94"/>
      <c r="ZX4" s="94"/>
      <c r="ZY4" s="94"/>
      <c r="ZZ4" s="94"/>
      <c r="AAA4" s="94"/>
      <c r="AAB4" s="94"/>
      <c r="AAC4" s="94"/>
      <c r="AAD4" s="94"/>
      <c r="AAE4" s="94"/>
      <c r="AAF4" s="94"/>
      <c r="AAG4" s="94"/>
      <c r="AAH4" s="94"/>
      <c r="AAI4" s="94"/>
      <c r="AAJ4" s="94"/>
      <c r="AAK4" s="94"/>
      <c r="AAL4" s="94"/>
      <c r="AAM4" s="94"/>
      <c r="AAN4" s="94"/>
      <c r="AAO4" s="94"/>
      <c r="AAP4" s="94"/>
      <c r="AAQ4" s="94"/>
      <c r="AAR4" s="94"/>
      <c r="AAS4" s="94"/>
      <c r="AAT4" s="94"/>
      <c r="AAU4" s="94"/>
      <c r="AAV4" s="94"/>
      <c r="AAW4" s="94"/>
      <c r="AAX4" s="94"/>
      <c r="AAY4" s="94"/>
      <c r="AAZ4" s="94"/>
      <c r="ABA4" s="94"/>
      <c r="ABB4" s="94"/>
      <c r="ABC4" s="94"/>
      <c r="ABD4" s="94"/>
      <c r="ABE4" s="94"/>
      <c r="ABF4" s="94"/>
      <c r="ABG4" s="94"/>
      <c r="ABH4" s="94"/>
      <c r="ABI4" s="94"/>
      <c r="ABJ4" s="94"/>
      <c r="ABK4" s="94"/>
      <c r="ABL4" s="94"/>
      <c r="ABM4" s="94"/>
      <c r="ABN4" s="94"/>
      <c r="ABO4" s="94"/>
      <c r="ABP4" s="94"/>
      <c r="ABQ4" s="94"/>
      <c r="ABR4" s="94"/>
      <c r="ABS4" s="94"/>
      <c r="ABT4" s="94"/>
      <c r="ABU4" s="94"/>
      <c r="ABV4" s="94"/>
      <c r="ABW4" s="94"/>
      <c r="ABX4" s="94"/>
      <c r="ABY4" s="94"/>
      <c r="ABZ4" s="94"/>
      <c r="ACA4" s="94"/>
      <c r="ACB4" s="94"/>
      <c r="ACC4" s="94"/>
      <c r="ACD4" s="94"/>
      <c r="ACE4" s="94"/>
      <c r="ACF4" s="94"/>
      <c r="ACG4" s="94"/>
      <c r="ACH4" s="94"/>
      <c r="ACI4" s="94"/>
      <c r="ACJ4" s="94"/>
      <c r="ACK4" s="94"/>
      <c r="ACL4" s="94"/>
      <c r="ACM4" s="94"/>
      <c r="ACN4" s="94"/>
      <c r="ACO4" s="94"/>
      <c r="ACP4" s="94"/>
      <c r="ACQ4" s="94"/>
      <c r="ACR4" s="94"/>
      <c r="ACS4" s="94"/>
      <c r="ACT4" s="94"/>
      <c r="ACU4" s="94"/>
      <c r="ACV4" s="94"/>
      <c r="ACW4" s="94"/>
      <c r="ACX4" s="94"/>
      <c r="ACY4" s="94"/>
      <c r="ACZ4" s="94"/>
      <c r="ADA4" s="94"/>
      <c r="ADB4" s="94"/>
      <c r="ADC4" s="94"/>
      <c r="ADD4" s="94"/>
      <c r="ADE4" s="94"/>
      <c r="ADF4" s="94"/>
      <c r="ADG4" s="94"/>
      <c r="ADH4" s="94"/>
      <c r="ADI4" s="94"/>
      <c r="ADJ4" s="94"/>
      <c r="ADK4" s="94"/>
      <c r="ADL4" s="94"/>
      <c r="ADM4" s="94"/>
      <c r="ADN4" s="94"/>
      <c r="ADO4" s="94"/>
      <c r="ADP4" s="94"/>
      <c r="ADQ4" s="94"/>
      <c r="ADR4" s="94"/>
      <c r="ADS4" s="94"/>
      <c r="ADT4" s="94"/>
      <c r="ADU4" s="94"/>
      <c r="ADV4" s="94"/>
      <c r="ADW4" s="94"/>
      <c r="ADX4" s="94"/>
      <c r="ADY4" s="94"/>
      <c r="ADZ4" s="94"/>
      <c r="AEA4" s="94"/>
      <c r="AEB4" s="94"/>
      <c r="AEC4" s="94"/>
      <c r="AED4" s="94"/>
      <c r="AEE4" s="94"/>
      <c r="AEF4" s="94"/>
      <c r="AEG4" s="94"/>
      <c r="AEH4" s="94"/>
      <c r="AEI4" s="94"/>
      <c r="AEJ4" s="94"/>
      <c r="AEK4" s="94"/>
      <c r="AEL4" s="94"/>
      <c r="AEM4" s="94"/>
      <c r="AEN4" s="94"/>
      <c r="AEO4" s="94"/>
      <c r="AEP4" s="94"/>
      <c r="AEQ4" s="94"/>
      <c r="AER4" s="94"/>
      <c r="AES4" s="94"/>
      <c r="AET4" s="94"/>
      <c r="AEU4" s="94"/>
      <c r="AEV4" s="94"/>
      <c r="AEW4" s="94"/>
      <c r="AEX4" s="94"/>
      <c r="AEY4" s="94"/>
      <c r="AEZ4" s="94"/>
      <c r="AFA4" s="94"/>
      <c r="AFB4" s="94"/>
      <c r="AFC4" s="94"/>
      <c r="AFD4" s="94"/>
      <c r="AFE4" s="94"/>
      <c r="AFF4" s="94"/>
      <c r="AFG4" s="94"/>
      <c r="AFH4" s="94"/>
      <c r="AFI4" s="94"/>
      <c r="AFJ4" s="94"/>
      <c r="AFK4" s="94"/>
      <c r="AFL4" s="94"/>
      <c r="AFM4" s="94"/>
      <c r="AFN4" s="94"/>
      <c r="AFO4" s="94"/>
      <c r="AFP4" s="94"/>
      <c r="AFQ4" s="94"/>
      <c r="AFR4" s="94"/>
      <c r="AFS4" s="94"/>
      <c r="AFT4" s="94"/>
      <c r="AFU4" s="94"/>
      <c r="AFV4" s="94"/>
      <c r="AFW4" s="94"/>
      <c r="AFX4" s="94"/>
      <c r="AFY4" s="94"/>
      <c r="AFZ4" s="94"/>
      <c r="AGA4" s="94"/>
      <c r="AGB4" s="94"/>
      <c r="AGC4" s="94"/>
      <c r="AGD4" s="94"/>
      <c r="AGE4" s="94"/>
      <c r="AGF4" s="94"/>
      <c r="AGG4" s="94"/>
      <c r="AGH4" s="94"/>
      <c r="AGI4" s="94"/>
      <c r="AGJ4" s="94"/>
      <c r="AGK4" s="94"/>
      <c r="AGL4" s="94"/>
      <c r="AGM4" s="94"/>
      <c r="AGN4" s="94"/>
      <c r="AGO4" s="94"/>
      <c r="AGP4" s="94"/>
      <c r="AGQ4" s="94"/>
      <c r="AGR4" s="94"/>
      <c r="AGS4" s="94"/>
      <c r="AGT4" s="94"/>
      <c r="AGU4" s="94"/>
      <c r="AGV4" s="94"/>
      <c r="AGW4" s="94"/>
      <c r="AGX4" s="94"/>
      <c r="AGY4" s="94"/>
      <c r="AGZ4" s="94"/>
      <c r="AHA4" s="94"/>
      <c r="AHB4" s="94"/>
      <c r="AHC4" s="94"/>
      <c r="AHD4" s="94"/>
      <c r="AHE4" s="94"/>
      <c r="AHF4" s="94"/>
      <c r="AHG4" s="94"/>
      <c r="AHH4" s="94"/>
      <c r="AHI4" s="94"/>
      <c r="AHJ4" s="94"/>
      <c r="AHK4" s="94"/>
      <c r="AHL4" s="94"/>
      <c r="AHM4" s="94"/>
      <c r="AHN4" s="94"/>
      <c r="AHO4" s="94"/>
      <c r="AHP4" s="94"/>
      <c r="AHQ4" s="94"/>
      <c r="AHR4" s="94"/>
      <c r="AHS4" s="94"/>
      <c r="AHT4" s="94"/>
      <c r="AHU4" s="94"/>
      <c r="AHV4" s="94"/>
      <c r="AHW4" s="94"/>
      <c r="AHX4" s="94"/>
      <c r="AHY4" s="94"/>
      <c r="AHZ4" s="94"/>
      <c r="AIA4" s="94"/>
      <c r="AIB4" s="94"/>
      <c r="AIC4" s="94"/>
      <c r="AID4" s="94"/>
      <c r="AIE4" s="94"/>
      <c r="AIF4" s="94"/>
      <c r="AIG4" s="94"/>
      <c r="AIH4" s="94"/>
      <c r="AII4" s="94"/>
      <c r="AIJ4" s="94"/>
      <c r="AIK4" s="94"/>
      <c r="AIL4" s="94"/>
      <c r="AIM4" s="94"/>
      <c r="AIN4" s="94"/>
      <c r="AIO4" s="94"/>
      <c r="AIP4" s="94"/>
      <c r="AIQ4" s="94"/>
      <c r="AIR4" s="94"/>
      <c r="AIS4" s="94"/>
      <c r="AIT4" s="94"/>
      <c r="AIU4" s="94"/>
      <c r="AIV4" s="94"/>
      <c r="AIW4" s="94"/>
      <c r="AIX4" s="94"/>
      <c r="AIY4" s="94"/>
      <c r="AIZ4" s="94"/>
      <c r="AJA4" s="94"/>
      <c r="AJB4" s="94"/>
      <c r="AJC4" s="94"/>
      <c r="AJD4" s="94"/>
      <c r="AJE4" s="94"/>
      <c r="AJF4" s="94"/>
      <c r="AJG4" s="94"/>
      <c r="AJH4" s="94"/>
      <c r="AJI4" s="94"/>
      <c r="AJJ4" s="94"/>
      <c r="AJK4" s="94"/>
      <c r="AJL4" s="94"/>
      <c r="AJM4" s="94"/>
      <c r="AJN4" s="94"/>
      <c r="AJO4" s="94"/>
      <c r="AJP4" s="94"/>
      <c r="AJQ4" s="94"/>
      <c r="AJR4" s="94"/>
      <c r="AJS4" s="94"/>
      <c r="AJT4" s="94"/>
      <c r="AJU4" s="94"/>
      <c r="AJV4" s="94"/>
      <c r="AJW4" s="94"/>
      <c r="AJX4" s="94"/>
      <c r="AJY4" s="94"/>
      <c r="AJZ4" s="94"/>
      <c r="AKA4" s="94"/>
      <c r="AKB4" s="94"/>
      <c r="AKC4" s="94"/>
      <c r="AKD4" s="94"/>
      <c r="AKE4" s="94"/>
      <c r="AKF4" s="94"/>
      <c r="AKG4" s="94"/>
      <c r="AKH4" s="94"/>
      <c r="AKI4" s="94"/>
      <c r="AKJ4" s="94"/>
      <c r="AKK4" s="94"/>
      <c r="AKL4" s="94"/>
      <c r="AKM4" s="94"/>
      <c r="AKN4" s="94"/>
      <c r="AKO4" s="94"/>
      <c r="AKP4" s="94"/>
      <c r="AKQ4" s="94"/>
      <c r="AKR4" s="94"/>
      <c r="AKS4" s="94"/>
      <c r="AKT4" s="94"/>
      <c r="AKU4" s="94"/>
      <c r="AKV4" s="94"/>
      <c r="AKW4" s="94"/>
      <c r="AKX4" s="94"/>
      <c r="AKY4" s="94"/>
      <c r="AKZ4" s="94"/>
      <c r="ALA4" s="94"/>
      <c r="ALB4" s="94"/>
      <c r="ALC4" s="94"/>
      <c r="ALD4" s="94"/>
      <c r="ALE4" s="94"/>
      <c r="ALF4" s="94"/>
      <c r="ALG4" s="94"/>
      <c r="ALH4" s="94"/>
      <c r="ALI4" s="94"/>
      <c r="ALJ4" s="94"/>
      <c r="ALK4" s="94"/>
      <c r="ALL4" s="94"/>
      <c r="ALM4" s="94"/>
      <c r="ALN4" s="94"/>
      <c r="ALO4" s="94"/>
      <c r="ALP4" s="94"/>
      <c r="ALQ4" s="94"/>
      <c r="ALR4" s="94"/>
      <c r="ALS4" s="94"/>
      <c r="ALT4" s="94"/>
      <c r="ALU4" s="94"/>
      <c r="ALV4" s="94"/>
      <c r="ALW4" s="94"/>
      <c r="ALX4" s="94"/>
      <c r="ALY4" s="94"/>
      <c r="ALZ4" s="94"/>
      <c r="AMA4" s="94"/>
      <c r="AMB4" s="94"/>
      <c r="AMC4" s="94"/>
      <c r="AMD4" s="94"/>
      <c r="AME4" s="94"/>
      <c r="AMF4" s="94"/>
      <c r="AMG4" s="94"/>
      <c r="AMH4" s="94"/>
      <c r="AMI4" s="94"/>
      <c r="AMJ4" s="94"/>
    </row>
    <row r="5" spans="1:1024" s="123" customFormat="1" ht="23.25" x14ac:dyDescent="0.35">
      <c r="A5" s="125"/>
      <c r="B5" s="128"/>
      <c r="C5" s="125"/>
      <c r="D5" s="126"/>
      <c r="E5" s="126"/>
      <c r="F5" s="125"/>
      <c r="G5" s="125"/>
      <c r="H5" s="125"/>
      <c r="I5" s="125"/>
      <c r="J5" s="125"/>
      <c r="K5" s="125"/>
      <c r="L5" s="125"/>
      <c r="M5" s="125"/>
      <c r="N5" s="126"/>
      <c r="O5" s="129"/>
      <c r="P5" s="129"/>
      <c r="Q5" s="129"/>
      <c r="R5" s="129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94"/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94"/>
      <c r="OS5" s="94"/>
      <c r="OT5" s="94"/>
      <c r="OU5" s="94"/>
      <c r="OV5" s="94"/>
      <c r="OW5" s="94"/>
      <c r="OX5" s="94"/>
      <c r="OY5" s="94"/>
      <c r="OZ5" s="94"/>
      <c r="PA5" s="94"/>
      <c r="PB5" s="94"/>
      <c r="PC5" s="94"/>
      <c r="PD5" s="94"/>
      <c r="PE5" s="94"/>
      <c r="PF5" s="94"/>
      <c r="PG5" s="94"/>
      <c r="PH5" s="94"/>
      <c r="PI5" s="94"/>
      <c r="PJ5" s="94"/>
      <c r="PK5" s="94"/>
      <c r="PL5" s="94"/>
      <c r="PM5" s="94"/>
      <c r="PN5" s="94"/>
      <c r="PO5" s="94"/>
      <c r="PP5" s="94"/>
      <c r="PQ5" s="94"/>
      <c r="PR5" s="94"/>
      <c r="PS5" s="94"/>
      <c r="PT5" s="94"/>
      <c r="PU5" s="94"/>
      <c r="PV5" s="94"/>
      <c r="PW5" s="94"/>
      <c r="PX5" s="94"/>
      <c r="PY5" s="94"/>
      <c r="PZ5" s="94"/>
      <c r="QA5" s="94"/>
      <c r="QB5" s="94"/>
      <c r="QC5" s="94"/>
      <c r="QD5" s="94"/>
      <c r="QE5" s="94"/>
      <c r="QF5" s="94"/>
      <c r="QG5" s="94"/>
      <c r="QH5" s="94"/>
      <c r="QI5" s="94"/>
      <c r="QJ5" s="94"/>
      <c r="QK5" s="94"/>
      <c r="QL5" s="94"/>
      <c r="QM5" s="94"/>
      <c r="QN5" s="94"/>
      <c r="QO5" s="94"/>
      <c r="QP5" s="94"/>
      <c r="QQ5" s="94"/>
      <c r="QR5" s="94"/>
      <c r="QS5" s="94"/>
      <c r="QT5" s="94"/>
      <c r="QU5" s="94"/>
      <c r="QV5" s="94"/>
      <c r="QW5" s="94"/>
      <c r="QX5" s="94"/>
      <c r="QY5" s="94"/>
      <c r="QZ5" s="94"/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4"/>
      <c r="VM5" s="94"/>
      <c r="VN5" s="94"/>
      <c r="VO5" s="94"/>
      <c r="VP5" s="94"/>
      <c r="VQ5" s="94"/>
      <c r="VR5" s="94"/>
      <c r="VS5" s="94"/>
      <c r="VT5" s="94"/>
      <c r="VU5" s="94"/>
      <c r="VV5" s="94"/>
      <c r="VW5" s="94"/>
      <c r="VX5" s="94"/>
      <c r="VY5" s="94"/>
      <c r="VZ5" s="94"/>
      <c r="WA5" s="94"/>
      <c r="WB5" s="94"/>
      <c r="WC5" s="94"/>
      <c r="WD5" s="94"/>
      <c r="WE5" s="94"/>
      <c r="WF5" s="94"/>
      <c r="WG5" s="94"/>
      <c r="WH5" s="94"/>
      <c r="WI5" s="94"/>
      <c r="WJ5" s="94"/>
      <c r="WK5" s="94"/>
      <c r="WL5" s="94"/>
      <c r="WM5" s="94"/>
      <c r="WN5" s="94"/>
      <c r="WO5" s="94"/>
      <c r="WP5" s="94"/>
      <c r="WQ5" s="94"/>
      <c r="WR5" s="94"/>
      <c r="WS5" s="94"/>
      <c r="WT5" s="94"/>
      <c r="WU5" s="94"/>
      <c r="WV5" s="94"/>
      <c r="WW5" s="94"/>
      <c r="WX5" s="94"/>
      <c r="WY5" s="94"/>
      <c r="WZ5" s="94"/>
      <c r="XA5" s="94"/>
      <c r="XB5" s="94"/>
      <c r="XC5" s="94"/>
      <c r="XD5" s="94"/>
      <c r="XE5" s="94"/>
      <c r="XF5" s="94"/>
      <c r="XG5" s="94"/>
      <c r="XH5" s="94"/>
      <c r="XI5" s="94"/>
      <c r="XJ5" s="94"/>
      <c r="XK5" s="94"/>
      <c r="XL5" s="94"/>
      <c r="XM5" s="94"/>
      <c r="XN5" s="94"/>
      <c r="XO5" s="94"/>
      <c r="XP5" s="94"/>
      <c r="XQ5" s="94"/>
      <c r="XR5" s="94"/>
      <c r="XS5" s="94"/>
      <c r="XT5" s="94"/>
      <c r="XU5" s="94"/>
      <c r="XV5" s="94"/>
      <c r="XW5" s="94"/>
      <c r="XX5" s="94"/>
      <c r="XY5" s="94"/>
      <c r="XZ5" s="94"/>
      <c r="YA5" s="94"/>
      <c r="YB5" s="94"/>
      <c r="YC5" s="94"/>
      <c r="YD5" s="94"/>
      <c r="YE5" s="94"/>
      <c r="YF5" s="94"/>
      <c r="YG5" s="94"/>
      <c r="YH5" s="94"/>
      <c r="YI5" s="94"/>
      <c r="YJ5" s="94"/>
      <c r="YK5" s="94"/>
      <c r="YL5" s="94"/>
      <c r="YM5" s="94"/>
      <c r="YN5" s="94"/>
      <c r="YO5" s="94"/>
      <c r="YP5" s="94"/>
      <c r="YQ5" s="94"/>
      <c r="YR5" s="94"/>
      <c r="YS5" s="94"/>
      <c r="YT5" s="94"/>
      <c r="YU5" s="94"/>
      <c r="YV5" s="94"/>
      <c r="YW5" s="94"/>
      <c r="YX5" s="94"/>
      <c r="YY5" s="94"/>
      <c r="YZ5" s="94"/>
      <c r="ZA5" s="94"/>
      <c r="ZB5" s="94"/>
      <c r="ZC5" s="94"/>
      <c r="ZD5" s="94"/>
      <c r="ZE5" s="94"/>
      <c r="ZF5" s="94"/>
      <c r="ZG5" s="94"/>
      <c r="ZH5" s="94"/>
      <c r="ZI5" s="94"/>
      <c r="ZJ5" s="94"/>
      <c r="ZK5" s="94"/>
      <c r="ZL5" s="94"/>
      <c r="ZM5" s="94"/>
      <c r="ZN5" s="94"/>
      <c r="ZO5" s="94"/>
      <c r="ZP5" s="94"/>
      <c r="ZQ5" s="94"/>
      <c r="ZR5" s="94"/>
      <c r="ZS5" s="94"/>
      <c r="ZT5" s="94"/>
      <c r="ZU5" s="94"/>
      <c r="ZV5" s="94"/>
      <c r="ZW5" s="94"/>
      <c r="ZX5" s="94"/>
      <c r="ZY5" s="94"/>
      <c r="ZZ5" s="94"/>
      <c r="AAA5" s="94"/>
      <c r="AAB5" s="94"/>
      <c r="AAC5" s="94"/>
      <c r="AAD5" s="94"/>
      <c r="AAE5" s="94"/>
      <c r="AAF5" s="94"/>
      <c r="AAG5" s="94"/>
      <c r="AAH5" s="94"/>
      <c r="AAI5" s="94"/>
      <c r="AAJ5" s="94"/>
      <c r="AAK5" s="94"/>
      <c r="AAL5" s="94"/>
      <c r="AAM5" s="94"/>
      <c r="AAN5" s="94"/>
      <c r="AAO5" s="94"/>
      <c r="AAP5" s="94"/>
      <c r="AAQ5" s="94"/>
      <c r="AAR5" s="94"/>
      <c r="AAS5" s="94"/>
      <c r="AAT5" s="94"/>
      <c r="AAU5" s="94"/>
      <c r="AAV5" s="94"/>
      <c r="AAW5" s="94"/>
      <c r="AAX5" s="94"/>
      <c r="AAY5" s="94"/>
      <c r="AAZ5" s="94"/>
      <c r="ABA5" s="94"/>
      <c r="ABB5" s="94"/>
      <c r="ABC5" s="94"/>
      <c r="ABD5" s="94"/>
      <c r="ABE5" s="94"/>
      <c r="ABF5" s="94"/>
      <c r="ABG5" s="94"/>
      <c r="ABH5" s="94"/>
      <c r="ABI5" s="94"/>
      <c r="ABJ5" s="94"/>
      <c r="ABK5" s="94"/>
      <c r="ABL5" s="94"/>
      <c r="ABM5" s="94"/>
      <c r="ABN5" s="94"/>
      <c r="ABO5" s="94"/>
      <c r="ABP5" s="94"/>
      <c r="ABQ5" s="94"/>
      <c r="ABR5" s="94"/>
      <c r="ABS5" s="94"/>
      <c r="ABT5" s="94"/>
      <c r="ABU5" s="94"/>
      <c r="ABV5" s="94"/>
      <c r="ABW5" s="94"/>
      <c r="ABX5" s="94"/>
      <c r="ABY5" s="94"/>
      <c r="ABZ5" s="94"/>
      <c r="ACA5" s="94"/>
      <c r="ACB5" s="94"/>
      <c r="ACC5" s="94"/>
      <c r="ACD5" s="94"/>
      <c r="ACE5" s="94"/>
      <c r="ACF5" s="94"/>
      <c r="ACG5" s="94"/>
      <c r="ACH5" s="94"/>
      <c r="ACI5" s="94"/>
      <c r="ACJ5" s="94"/>
      <c r="ACK5" s="94"/>
      <c r="ACL5" s="94"/>
      <c r="ACM5" s="94"/>
      <c r="ACN5" s="94"/>
      <c r="ACO5" s="94"/>
      <c r="ACP5" s="94"/>
      <c r="ACQ5" s="94"/>
      <c r="ACR5" s="94"/>
      <c r="ACS5" s="94"/>
      <c r="ACT5" s="94"/>
      <c r="ACU5" s="94"/>
      <c r="ACV5" s="94"/>
      <c r="ACW5" s="94"/>
      <c r="ACX5" s="94"/>
      <c r="ACY5" s="94"/>
      <c r="ACZ5" s="94"/>
      <c r="ADA5" s="94"/>
      <c r="ADB5" s="94"/>
      <c r="ADC5" s="94"/>
      <c r="ADD5" s="94"/>
      <c r="ADE5" s="94"/>
      <c r="ADF5" s="94"/>
      <c r="ADG5" s="94"/>
      <c r="ADH5" s="94"/>
      <c r="ADI5" s="94"/>
      <c r="ADJ5" s="94"/>
      <c r="ADK5" s="94"/>
      <c r="ADL5" s="94"/>
      <c r="ADM5" s="94"/>
      <c r="ADN5" s="94"/>
      <c r="ADO5" s="94"/>
      <c r="ADP5" s="94"/>
      <c r="ADQ5" s="94"/>
      <c r="ADR5" s="94"/>
      <c r="ADS5" s="94"/>
      <c r="ADT5" s="94"/>
      <c r="ADU5" s="94"/>
      <c r="ADV5" s="94"/>
      <c r="ADW5" s="94"/>
      <c r="ADX5" s="94"/>
      <c r="ADY5" s="94"/>
      <c r="ADZ5" s="94"/>
      <c r="AEA5" s="94"/>
      <c r="AEB5" s="94"/>
      <c r="AEC5" s="94"/>
      <c r="AED5" s="94"/>
      <c r="AEE5" s="94"/>
      <c r="AEF5" s="94"/>
      <c r="AEG5" s="94"/>
      <c r="AEH5" s="94"/>
      <c r="AEI5" s="94"/>
      <c r="AEJ5" s="94"/>
      <c r="AEK5" s="94"/>
      <c r="AEL5" s="94"/>
      <c r="AEM5" s="94"/>
      <c r="AEN5" s="94"/>
      <c r="AEO5" s="94"/>
      <c r="AEP5" s="94"/>
      <c r="AEQ5" s="94"/>
      <c r="AER5" s="94"/>
      <c r="AES5" s="94"/>
      <c r="AET5" s="94"/>
      <c r="AEU5" s="94"/>
      <c r="AEV5" s="94"/>
      <c r="AEW5" s="94"/>
      <c r="AEX5" s="94"/>
      <c r="AEY5" s="94"/>
      <c r="AEZ5" s="94"/>
      <c r="AFA5" s="94"/>
      <c r="AFB5" s="94"/>
      <c r="AFC5" s="94"/>
      <c r="AFD5" s="94"/>
      <c r="AFE5" s="94"/>
      <c r="AFF5" s="94"/>
      <c r="AFG5" s="94"/>
      <c r="AFH5" s="94"/>
      <c r="AFI5" s="94"/>
      <c r="AFJ5" s="94"/>
      <c r="AFK5" s="94"/>
      <c r="AFL5" s="94"/>
      <c r="AFM5" s="94"/>
      <c r="AFN5" s="94"/>
      <c r="AFO5" s="94"/>
      <c r="AFP5" s="94"/>
      <c r="AFQ5" s="94"/>
      <c r="AFR5" s="94"/>
      <c r="AFS5" s="94"/>
      <c r="AFT5" s="94"/>
      <c r="AFU5" s="94"/>
      <c r="AFV5" s="94"/>
      <c r="AFW5" s="94"/>
      <c r="AFX5" s="94"/>
      <c r="AFY5" s="94"/>
      <c r="AFZ5" s="94"/>
      <c r="AGA5" s="94"/>
      <c r="AGB5" s="94"/>
      <c r="AGC5" s="94"/>
      <c r="AGD5" s="94"/>
      <c r="AGE5" s="94"/>
      <c r="AGF5" s="94"/>
      <c r="AGG5" s="94"/>
      <c r="AGH5" s="94"/>
      <c r="AGI5" s="94"/>
      <c r="AGJ5" s="94"/>
      <c r="AGK5" s="94"/>
      <c r="AGL5" s="94"/>
      <c r="AGM5" s="94"/>
      <c r="AGN5" s="94"/>
      <c r="AGO5" s="94"/>
      <c r="AGP5" s="94"/>
      <c r="AGQ5" s="94"/>
      <c r="AGR5" s="94"/>
      <c r="AGS5" s="94"/>
      <c r="AGT5" s="94"/>
      <c r="AGU5" s="94"/>
      <c r="AGV5" s="94"/>
      <c r="AGW5" s="94"/>
      <c r="AGX5" s="94"/>
      <c r="AGY5" s="94"/>
      <c r="AGZ5" s="94"/>
      <c r="AHA5" s="94"/>
      <c r="AHB5" s="94"/>
      <c r="AHC5" s="94"/>
      <c r="AHD5" s="94"/>
      <c r="AHE5" s="94"/>
      <c r="AHF5" s="94"/>
      <c r="AHG5" s="94"/>
      <c r="AHH5" s="94"/>
      <c r="AHI5" s="94"/>
      <c r="AHJ5" s="94"/>
      <c r="AHK5" s="94"/>
      <c r="AHL5" s="94"/>
      <c r="AHM5" s="94"/>
      <c r="AHN5" s="94"/>
      <c r="AHO5" s="94"/>
      <c r="AHP5" s="94"/>
      <c r="AHQ5" s="94"/>
      <c r="AHR5" s="94"/>
      <c r="AHS5" s="94"/>
      <c r="AHT5" s="94"/>
      <c r="AHU5" s="94"/>
      <c r="AHV5" s="94"/>
      <c r="AHW5" s="94"/>
      <c r="AHX5" s="94"/>
      <c r="AHY5" s="94"/>
      <c r="AHZ5" s="94"/>
      <c r="AIA5" s="94"/>
      <c r="AIB5" s="94"/>
      <c r="AIC5" s="94"/>
      <c r="AID5" s="94"/>
      <c r="AIE5" s="94"/>
      <c r="AIF5" s="94"/>
      <c r="AIG5" s="94"/>
      <c r="AIH5" s="94"/>
      <c r="AII5" s="94"/>
      <c r="AIJ5" s="94"/>
      <c r="AIK5" s="94"/>
      <c r="AIL5" s="94"/>
      <c r="AIM5" s="94"/>
      <c r="AIN5" s="94"/>
      <c r="AIO5" s="94"/>
      <c r="AIP5" s="94"/>
      <c r="AIQ5" s="94"/>
      <c r="AIR5" s="94"/>
      <c r="AIS5" s="94"/>
      <c r="AIT5" s="94"/>
      <c r="AIU5" s="94"/>
      <c r="AIV5" s="94"/>
      <c r="AIW5" s="94"/>
      <c r="AIX5" s="94"/>
      <c r="AIY5" s="94"/>
      <c r="AIZ5" s="94"/>
      <c r="AJA5" s="94"/>
      <c r="AJB5" s="94"/>
      <c r="AJC5" s="94"/>
      <c r="AJD5" s="94"/>
      <c r="AJE5" s="94"/>
      <c r="AJF5" s="94"/>
      <c r="AJG5" s="94"/>
      <c r="AJH5" s="94"/>
      <c r="AJI5" s="94"/>
      <c r="AJJ5" s="94"/>
      <c r="AJK5" s="94"/>
      <c r="AJL5" s="94"/>
      <c r="AJM5" s="94"/>
      <c r="AJN5" s="94"/>
      <c r="AJO5" s="94"/>
      <c r="AJP5" s="94"/>
      <c r="AJQ5" s="94"/>
      <c r="AJR5" s="94"/>
      <c r="AJS5" s="94"/>
      <c r="AJT5" s="94"/>
      <c r="AJU5" s="94"/>
      <c r="AJV5" s="94"/>
      <c r="AJW5" s="94"/>
      <c r="AJX5" s="94"/>
      <c r="AJY5" s="94"/>
      <c r="AJZ5" s="94"/>
      <c r="AKA5" s="94"/>
      <c r="AKB5" s="94"/>
      <c r="AKC5" s="94"/>
      <c r="AKD5" s="94"/>
      <c r="AKE5" s="94"/>
      <c r="AKF5" s="94"/>
      <c r="AKG5" s="94"/>
      <c r="AKH5" s="94"/>
      <c r="AKI5" s="94"/>
      <c r="AKJ5" s="94"/>
      <c r="AKK5" s="94"/>
      <c r="AKL5" s="94"/>
      <c r="AKM5" s="94"/>
      <c r="AKN5" s="94"/>
      <c r="AKO5" s="94"/>
      <c r="AKP5" s="94"/>
      <c r="AKQ5" s="94"/>
      <c r="AKR5" s="94"/>
      <c r="AKS5" s="94"/>
      <c r="AKT5" s="94"/>
      <c r="AKU5" s="94"/>
      <c r="AKV5" s="94"/>
      <c r="AKW5" s="94"/>
      <c r="AKX5" s="94"/>
      <c r="AKY5" s="94"/>
      <c r="AKZ5" s="94"/>
      <c r="ALA5" s="94"/>
      <c r="ALB5" s="94"/>
      <c r="ALC5" s="94"/>
      <c r="ALD5" s="94"/>
      <c r="ALE5" s="94"/>
      <c r="ALF5" s="94"/>
      <c r="ALG5" s="94"/>
      <c r="ALH5" s="94"/>
      <c r="ALI5" s="94"/>
      <c r="ALJ5" s="94"/>
      <c r="ALK5" s="94"/>
      <c r="ALL5" s="94"/>
      <c r="ALM5" s="94"/>
      <c r="ALN5" s="94"/>
      <c r="ALO5" s="94"/>
      <c r="ALP5" s="94"/>
      <c r="ALQ5" s="94"/>
      <c r="ALR5" s="94"/>
      <c r="ALS5" s="94"/>
      <c r="ALT5" s="94"/>
      <c r="ALU5" s="94"/>
      <c r="ALV5" s="94"/>
      <c r="ALW5" s="94"/>
      <c r="ALX5" s="94"/>
      <c r="ALY5" s="94"/>
      <c r="ALZ5" s="94"/>
      <c r="AMA5" s="94"/>
      <c r="AMB5" s="94"/>
      <c r="AMC5" s="94"/>
      <c r="AMD5" s="94"/>
      <c r="AME5" s="94"/>
      <c r="AMF5" s="94"/>
      <c r="AMG5" s="94"/>
      <c r="AMH5" s="94"/>
      <c r="AMI5" s="94"/>
      <c r="AMJ5" s="94"/>
    </row>
    <row r="6" spans="1:1024" s="123" customFormat="1" ht="22.5" x14ac:dyDescent="0.3">
      <c r="A6" s="714" t="s">
        <v>2</v>
      </c>
      <c r="B6" s="714"/>
      <c r="C6" s="714"/>
      <c r="D6" s="714"/>
      <c r="E6" s="714" t="s">
        <v>98</v>
      </c>
      <c r="F6" s="714" t="s">
        <v>99</v>
      </c>
      <c r="G6" s="715" t="s">
        <v>100</v>
      </c>
      <c r="H6" s="715"/>
      <c r="I6" s="715"/>
      <c r="J6" s="715"/>
      <c r="K6" s="715"/>
      <c r="L6" s="715"/>
      <c r="M6" s="715" t="s">
        <v>101</v>
      </c>
      <c r="N6" s="715"/>
      <c r="O6" s="715"/>
      <c r="P6" s="715"/>
      <c r="Q6" s="715" t="s">
        <v>62</v>
      </c>
      <c r="R6" s="715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  <c r="JD6" s="94"/>
      <c r="JE6" s="94"/>
      <c r="JF6" s="94"/>
      <c r="JG6" s="94"/>
      <c r="JH6" s="94"/>
      <c r="JI6" s="94"/>
      <c r="JJ6" s="94"/>
      <c r="JK6" s="94"/>
      <c r="JL6" s="94"/>
      <c r="JM6" s="94"/>
      <c r="JN6" s="94"/>
      <c r="JO6" s="94"/>
      <c r="JP6" s="94"/>
      <c r="JQ6" s="94"/>
      <c r="JR6" s="94"/>
      <c r="JS6" s="94"/>
      <c r="JT6" s="94"/>
      <c r="JU6" s="94"/>
      <c r="JV6" s="94"/>
      <c r="JW6" s="94"/>
      <c r="JX6" s="94"/>
      <c r="JY6" s="94"/>
      <c r="JZ6" s="94"/>
      <c r="KA6" s="94"/>
      <c r="KB6" s="94"/>
      <c r="KC6" s="94"/>
      <c r="KD6" s="94"/>
      <c r="KE6" s="94"/>
      <c r="KF6" s="94"/>
      <c r="KG6" s="94"/>
      <c r="KH6" s="94"/>
      <c r="KI6" s="94"/>
      <c r="KJ6" s="94"/>
      <c r="KK6" s="94"/>
      <c r="KL6" s="94"/>
      <c r="KM6" s="94"/>
      <c r="KN6" s="94"/>
      <c r="KO6" s="94"/>
      <c r="KP6" s="94"/>
      <c r="KQ6" s="94"/>
      <c r="KR6" s="94"/>
      <c r="KS6" s="94"/>
      <c r="KT6" s="94"/>
      <c r="KU6" s="94"/>
      <c r="KV6" s="94"/>
      <c r="KW6" s="94"/>
      <c r="KX6" s="94"/>
      <c r="KY6" s="94"/>
      <c r="KZ6" s="94"/>
      <c r="LA6" s="94"/>
      <c r="LB6" s="94"/>
      <c r="LC6" s="94"/>
      <c r="LD6" s="94"/>
      <c r="LE6" s="94"/>
      <c r="LF6" s="94"/>
      <c r="LG6" s="94"/>
      <c r="LH6" s="94"/>
      <c r="LI6" s="94"/>
      <c r="LJ6" s="94"/>
      <c r="LK6" s="94"/>
      <c r="LL6" s="94"/>
      <c r="LM6" s="94"/>
      <c r="LN6" s="94"/>
      <c r="LO6" s="94"/>
      <c r="LP6" s="94"/>
      <c r="LQ6" s="94"/>
      <c r="LR6" s="94"/>
      <c r="LS6" s="94"/>
      <c r="LT6" s="94"/>
      <c r="LU6" s="94"/>
      <c r="LV6" s="94"/>
      <c r="LW6" s="94"/>
      <c r="LX6" s="94"/>
      <c r="LY6" s="94"/>
      <c r="LZ6" s="94"/>
      <c r="MA6" s="94"/>
      <c r="MB6" s="94"/>
      <c r="MC6" s="94"/>
      <c r="MD6" s="94"/>
      <c r="ME6" s="94"/>
      <c r="MF6" s="94"/>
      <c r="MG6" s="94"/>
      <c r="MH6" s="94"/>
      <c r="MI6" s="94"/>
      <c r="MJ6" s="94"/>
      <c r="MK6" s="94"/>
      <c r="ML6" s="94"/>
      <c r="MM6" s="94"/>
      <c r="MN6" s="94"/>
      <c r="MO6" s="94"/>
      <c r="MP6" s="94"/>
      <c r="MQ6" s="94"/>
      <c r="MR6" s="94"/>
      <c r="MS6" s="94"/>
      <c r="MT6" s="94"/>
      <c r="MU6" s="94"/>
      <c r="MV6" s="94"/>
      <c r="MW6" s="94"/>
      <c r="MX6" s="94"/>
      <c r="MY6" s="94"/>
      <c r="MZ6" s="94"/>
      <c r="NA6" s="94"/>
      <c r="NB6" s="94"/>
      <c r="NC6" s="94"/>
      <c r="ND6" s="94"/>
      <c r="NE6" s="94"/>
      <c r="NF6" s="94"/>
      <c r="NG6" s="94"/>
      <c r="NH6" s="94"/>
      <c r="NI6" s="94"/>
      <c r="NJ6" s="94"/>
      <c r="NK6" s="94"/>
      <c r="NL6" s="94"/>
      <c r="NM6" s="94"/>
      <c r="NN6" s="94"/>
      <c r="NO6" s="94"/>
      <c r="NP6" s="94"/>
      <c r="NQ6" s="94"/>
      <c r="NR6" s="94"/>
      <c r="NS6" s="94"/>
      <c r="NT6" s="94"/>
      <c r="NU6" s="94"/>
      <c r="NV6" s="94"/>
      <c r="NW6" s="94"/>
      <c r="NX6" s="94"/>
      <c r="NY6" s="94"/>
      <c r="NZ6" s="94"/>
      <c r="OA6" s="94"/>
      <c r="OB6" s="94"/>
      <c r="OC6" s="94"/>
      <c r="OD6" s="94"/>
      <c r="OE6" s="94"/>
      <c r="OF6" s="94"/>
      <c r="OG6" s="94"/>
      <c r="OH6" s="94"/>
      <c r="OI6" s="94"/>
      <c r="OJ6" s="94"/>
      <c r="OK6" s="94"/>
      <c r="OL6" s="94"/>
      <c r="OM6" s="94"/>
      <c r="ON6" s="94"/>
      <c r="OO6" s="94"/>
      <c r="OP6" s="94"/>
      <c r="OQ6" s="94"/>
      <c r="OR6" s="94"/>
      <c r="OS6" s="94"/>
      <c r="OT6" s="94"/>
      <c r="OU6" s="94"/>
      <c r="OV6" s="94"/>
      <c r="OW6" s="94"/>
      <c r="OX6" s="94"/>
      <c r="OY6" s="94"/>
      <c r="OZ6" s="94"/>
      <c r="PA6" s="94"/>
      <c r="PB6" s="94"/>
      <c r="PC6" s="94"/>
      <c r="PD6" s="94"/>
      <c r="PE6" s="94"/>
      <c r="PF6" s="94"/>
      <c r="PG6" s="94"/>
      <c r="PH6" s="94"/>
      <c r="PI6" s="94"/>
      <c r="PJ6" s="94"/>
      <c r="PK6" s="94"/>
      <c r="PL6" s="94"/>
      <c r="PM6" s="94"/>
      <c r="PN6" s="94"/>
      <c r="PO6" s="94"/>
      <c r="PP6" s="94"/>
      <c r="PQ6" s="94"/>
      <c r="PR6" s="94"/>
      <c r="PS6" s="94"/>
      <c r="PT6" s="94"/>
      <c r="PU6" s="94"/>
      <c r="PV6" s="94"/>
      <c r="PW6" s="94"/>
      <c r="PX6" s="94"/>
      <c r="PY6" s="94"/>
      <c r="PZ6" s="94"/>
      <c r="QA6" s="94"/>
      <c r="QB6" s="94"/>
      <c r="QC6" s="94"/>
      <c r="QD6" s="94"/>
      <c r="QE6" s="94"/>
      <c r="QF6" s="94"/>
      <c r="QG6" s="94"/>
      <c r="QH6" s="94"/>
      <c r="QI6" s="94"/>
      <c r="QJ6" s="94"/>
      <c r="QK6" s="94"/>
      <c r="QL6" s="94"/>
      <c r="QM6" s="94"/>
      <c r="QN6" s="94"/>
      <c r="QO6" s="94"/>
      <c r="QP6" s="94"/>
      <c r="QQ6" s="94"/>
      <c r="QR6" s="94"/>
      <c r="QS6" s="94"/>
      <c r="QT6" s="94"/>
      <c r="QU6" s="94"/>
      <c r="QV6" s="94"/>
      <c r="QW6" s="94"/>
      <c r="QX6" s="94"/>
      <c r="QY6" s="94"/>
      <c r="QZ6" s="94"/>
      <c r="RA6" s="94"/>
      <c r="RB6" s="94"/>
      <c r="RC6" s="94"/>
      <c r="RD6" s="94"/>
      <c r="RE6" s="94"/>
      <c r="RF6" s="94"/>
      <c r="RG6" s="94"/>
      <c r="RH6" s="94"/>
      <c r="RI6" s="94"/>
      <c r="RJ6" s="94"/>
      <c r="RK6" s="94"/>
      <c r="RL6" s="94"/>
      <c r="RM6" s="94"/>
      <c r="RN6" s="94"/>
      <c r="RO6" s="94"/>
      <c r="RP6" s="94"/>
      <c r="RQ6" s="94"/>
      <c r="RR6" s="94"/>
      <c r="RS6" s="94"/>
      <c r="RT6" s="94"/>
      <c r="RU6" s="94"/>
      <c r="RV6" s="94"/>
      <c r="RW6" s="94"/>
      <c r="RX6" s="94"/>
      <c r="RY6" s="94"/>
      <c r="RZ6" s="94"/>
      <c r="SA6" s="94"/>
      <c r="SB6" s="94"/>
      <c r="SC6" s="94"/>
      <c r="SD6" s="94"/>
      <c r="SE6" s="94"/>
      <c r="SF6" s="94"/>
      <c r="SG6" s="94"/>
      <c r="SH6" s="94"/>
      <c r="SI6" s="94"/>
      <c r="SJ6" s="94"/>
      <c r="SK6" s="94"/>
      <c r="SL6" s="94"/>
      <c r="SM6" s="94"/>
      <c r="SN6" s="94"/>
      <c r="SO6" s="94"/>
      <c r="SP6" s="94"/>
      <c r="SQ6" s="94"/>
      <c r="SR6" s="94"/>
      <c r="SS6" s="94"/>
      <c r="ST6" s="94"/>
      <c r="SU6" s="94"/>
      <c r="SV6" s="94"/>
      <c r="SW6" s="94"/>
      <c r="SX6" s="94"/>
      <c r="SY6" s="94"/>
      <c r="SZ6" s="94"/>
      <c r="TA6" s="94"/>
      <c r="TB6" s="94"/>
      <c r="TC6" s="94"/>
      <c r="TD6" s="94"/>
      <c r="TE6" s="94"/>
      <c r="TF6" s="94"/>
      <c r="TG6" s="94"/>
      <c r="TH6" s="94"/>
      <c r="TI6" s="94"/>
      <c r="TJ6" s="94"/>
      <c r="TK6" s="94"/>
      <c r="TL6" s="94"/>
      <c r="TM6" s="94"/>
      <c r="TN6" s="94"/>
      <c r="TO6" s="94"/>
      <c r="TP6" s="94"/>
      <c r="TQ6" s="94"/>
      <c r="TR6" s="94"/>
      <c r="TS6" s="94"/>
      <c r="TT6" s="94"/>
      <c r="TU6" s="94"/>
      <c r="TV6" s="94"/>
      <c r="TW6" s="94"/>
      <c r="TX6" s="94"/>
      <c r="TY6" s="94"/>
      <c r="TZ6" s="94"/>
      <c r="UA6" s="94"/>
      <c r="UB6" s="94"/>
      <c r="UC6" s="94"/>
      <c r="UD6" s="94"/>
      <c r="UE6" s="94"/>
      <c r="UF6" s="94"/>
      <c r="UG6" s="94"/>
      <c r="UH6" s="94"/>
      <c r="UI6" s="94"/>
      <c r="UJ6" s="94"/>
      <c r="UK6" s="94"/>
      <c r="UL6" s="94"/>
      <c r="UM6" s="94"/>
      <c r="UN6" s="94"/>
      <c r="UO6" s="94"/>
      <c r="UP6" s="94"/>
      <c r="UQ6" s="94"/>
      <c r="UR6" s="94"/>
      <c r="US6" s="94"/>
      <c r="UT6" s="94"/>
      <c r="UU6" s="94"/>
      <c r="UV6" s="94"/>
      <c r="UW6" s="94"/>
      <c r="UX6" s="94"/>
      <c r="UY6" s="94"/>
      <c r="UZ6" s="94"/>
      <c r="VA6" s="94"/>
      <c r="VB6" s="94"/>
      <c r="VC6" s="94"/>
      <c r="VD6" s="94"/>
      <c r="VE6" s="94"/>
      <c r="VF6" s="94"/>
      <c r="VG6" s="94"/>
      <c r="VH6" s="94"/>
      <c r="VI6" s="94"/>
      <c r="VJ6" s="94"/>
      <c r="VK6" s="94"/>
      <c r="VL6" s="94"/>
      <c r="VM6" s="94"/>
      <c r="VN6" s="94"/>
      <c r="VO6" s="94"/>
      <c r="VP6" s="94"/>
      <c r="VQ6" s="94"/>
      <c r="VR6" s="94"/>
      <c r="VS6" s="94"/>
      <c r="VT6" s="94"/>
      <c r="VU6" s="94"/>
      <c r="VV6" s="94"/>
      <c r="VW6" s="94"/>
      <c r="VX6" s="94"/>
      <c r="VY6" s="94"/>
      <c r="VZ6" s="94"/>
      <c r="WA6" s="94"/>
      <c r="WB6" s="94"/>
      <c r="WC6" s="94"/>
      <c r="WD6" s="94"/>
      <c r="WE6" s="94"/>
      <c r="WF6" s="94"/>
      <c r="WG6" s="94"/>
      <c r="WH6" s="94"/>
      <c r="WI6" s="94"/>
      <c r="WJ6" s="94"/>
      <c r="WK6" s="94"/>
      <c r="WL6" s="94"/>
      <c r="WM6" s="94"/>
      <c r="WN6" s="94"/>
      <c r="WO6" s="94"/>
      <c r="WP6" s="94"/>
      <c r="WQ6" s="94"/>
      <c r="WR6" s="94"/>
      <c r="WS6" s="94"/>
      <c r="WT6" s="94"/>
      <c r="WU6" s="94"/>
      <c r="WV6" s="94"/>
      <c r="WW6" s="94"/>
      <c r="WX6" s="94"/>
      <c r="WY6" s="94"/>
      <c r="WZ6" s="94"/>
      <c r="XA6" s="94"/>
      <c r="XB6" s="94"/>
      <c r="XC6" s="94"/>
      <c r="XD6" s="94"/>
      <c r="XE6" s="94"/>
      <c r="XF6" s="94"/>
      <c r="XG6" s="94"/>
      <c r="XH6" s="94"/>
      <c r="XI6" s="94"/>
      <c r="XJ6" s="94"/>
      <c r="XK6" s="94"/>
      <c r="XL6" s="94"/>
      <c r="XM6" s="94"/>
      <c r="XN6" s="94"/>
      <c r="XO6" s="94"/>
      <c r="XP6" s="94"/>
      <c r="XQ6" s="94"/>
      <c r="XR6" s="94"/>
      <c r="XS6" s="94"/>
      <c r="XT6" s="94"/>
      <c r="XU6" s="94"/>
      <c r="XV6" s="94"/>
      <c r="XW6" s="94"/>
      <c r="XX6" s="94"/>
      <c r="XY6" s="94"/>
      <c r="XZ6" s="94"/>
      <c r="YA6" s="94"/>
      <c r="YB6" s="94"/>
      <c r="YC6" s="94"/>
      <c r="YD6" s="94"/>
      <c r="YE6" s="94"/>
      <c r="YF6" s="94"/>
      <c r="YG6" s="94"/>
      <c r="YH6" s="94"/>
      <c r="YI6" s="94"/>
      <c r="YJ6" s="94"/>
      <c r="YK6" s="94"/>
      <c r="YL6" s="94"/>
      <c r="YM6" s="94"/>
      <c r="YN6" s="94"/>
      <c r="YO6" s="94"/>
      <c r="YP6" s="94"/>
      <c r="YQ6" s="94"/>
      <c r="YR6" s="94"/>
      <c r="YS6" s="94"/>
      <c r="YT6" s="94"/>
      <c r="YU6" s="94"/>
      <c r="YV6" s="94"/>
      <c r="YW6" s="94"/>
      <c r="YX6" s="94"/>
      <c r="YY6" s="94"/>
      <c r="YZ6" s="94"/>
      <c r="ZA6" s="94"/>
      <c r="ZB6" s="94"/>
      <c r="ZC6" s="94"/>
      <c r="ZD6" s="94"/>
      <c r="ZE6" s="94"/>
      <c r="ZF6" s="94"/>
      <c r="ZG6" s="94"/>
      <c r="ZH6" s="94"/>
      <c r="ZI6" s="94"/>
      <c r="ZJ6" s="94"/>
      <c r="ZK6" s="94"/>
      <c r="ZL6" s="94"/>
      <c r="ZM6" s="94"/>
      <c r="ZN6" s="94"/>
      <c r="ZO6" s="94"/>
      <c r="ZP6" s="94"/>
      <c r="ZQ6" s="94"/>
      <c r="ZR6" s="94"/>
      <c r="ZS6" s="94"/>
      <c r="ZT6" s="94"/>
      <c r="ZU6" s="94"/>
      <c r="ZV6" s="94"/>
      <c r="ZW6" s="94"/>
      <c r="ZX6" s="94"/>
      <c r="ZY6" s="94"/>
      <c r="ZZ6" s="94"/>
      <c r="AAA6" s="94"/>
      <c r="AAB6" s="94"/>
      <c r="AAC6" s="94"/>
      <c r="AAD6" s="94"/>
      <c r="AAE6" s="94"/>
      <c r="AAF6" s="94"/>
      <c r="AAG6" s="94"/>
      <c r="AAH6" s="94"/>
      <c r="AAI6" s="94"/>
      <c r="AAJ6" s="94"/>
      <c r="AAK6" s="94"/>
      <c r="AAL6" s="94"/>
      <c r="AAM6" s="94"/>
      <c r="AAN6" s="94"/>
      <c r="AAO6" s="94"/>
      <c r="AAP6" s="94"/>
      <c r="AAQ6" s="94"/>
      <c r="AAR6" s="94"/>
      <c r="AAS6" s="94"/>
      <c r="AAT6" s="94"/>
      <c r="AAU6" s="94"/>
      <c r="AAV6" s="94"/>
      <c r="AAW6" s="94"/>
      <c r="AAX6" s="94"/>
      <c r="AAY6" s="94"/>
      <c r="AAZ6" s="94"/>
      <c r="ABA6" s="94"/>
      <c r="ABB6" s="94"/>
      <c r="ABC6" s="94"/>
      <c r="ABD6" s="94"/>
      <c r="ABE6" s="94"/>
      <c r="ABF6" s="94"/>
      <c r="ABG6" s="94"/>
      <c r="ABH6" s="94"/>
      <c r="ABI6" s="94"/>
      <c r="ABJ6" s="94"/>
      <c r="ABK6" s="94"/>
      <c r="ABL6" s="94"/>
      <c r="ABM6" s="94"/>
      <c r="ABN6" s="94"/>
      <c r="ABO6" s="94"/>
      <c r="ABP6" s="94"/>
      <c r="ABQ6" s="94"/>
      <c r="ABR6" s="94"/>
      <c r="ABS6" s="94"/>
      <c r="ABT6" s="94"/>
      <c r="ABU6" s="94"/>
      <c r="ABV6" s="94"/>
      <c r="ABW6" s="94"/>
      <c r="ABX6" s="94"/>
      <c r="ABY6" s="94"/>
      <c r="ABZ6" s="94"/>
      <c r="ACA6" s="94"/>
      <c r="ACB6" s="94"/>
      <c r="ACC6" s="94"/>
      <c r="ACD6" s="94"/>
      <c r="ACE6" s="94"/>
      <c r="ACF6" s="94"/>
      <c r="ACG6" s="94"/>
      <c r="ACH6" s="94"/>
      <c r="ACI6" s="94"/>
      <c r="ACJ6" s="94"/>
      <c r="ACK6" s="94"/>
      <c r="ACL6" s="94"/>
      <c r="ACM6" s="94"/>
      <c r="ACN6" s="94"/>
      <c r="ACO6" s="94"/>
      <c r="ACP6" s="94"/>
      <c r="ACQ6" s="94"/>
      <c r="ACR6" s="94"/>
      <c r="ACS6" s="94"/>
      <c r="ACT6" s="94"/>
      <c r="ACU6" s="94"/>
      <c r="ACV6" s="94"/>
      <c r="ACW6" s="94"/>
      <c r="ACX6" s="94"/>
      <c r="ACY6" s="94"/>
      <c r="ACZ6" s="94"/>
      <c r="ADA6" s="94"/>
      <c r="ADB6" s="94"/>
      <c r="ADC6" s="94"/>
      <c r="ADD6" s="94"/>
      <c r="ADE6" s="94"/>
      <c r="ADF6" s="94"/>
      <c r="ADG6" s="94"/>
      <c r="ADH6" s="94"/>
      <c r="ADI6" s="94"/>
      <c r="ADJ6" s="94"/>
      <c r="ADK6" s="94"/>
      <c r="ADL6" s="94"/>
      <c r="ADM6" s="94"/>
      <c r="ADN6" s="94"/>
      <c r="ADO6" s="94"/>
      <c r="ADP6" s="94"/>
      <c r="ADQ6" s="94"/>
      <c r="ADR6" s="94"/>
      <c r="ADS6" s="94"/>
      <c r="ADT6" s="94"/>
      <c r="ADU6" s="94"/>
      <c r="ADV6" s="94"/>
      <c r="ADW6" s="94"/>
      <c r="ADX6" s="94"/>
      <c r="ADY6" s="94"/>
      <c r="ADZ6" s="94"/>
      <c r="AEA6" s="94"/>
      <c r="AEB6" s="94"/>
      <c r="AEC6" s="94"/>
      <c r="AED6" s="94"/>
      <c r="AEE6" s="94"/>
      <c r="AEF6" s="94"/>
      <c r="AEG6" s="94"/>
      <c r="AEH6" s="94"/>
      <c r="AEI6" s="94"/>
      <c r="AEJ6" s="94"/>
      <c r="AEK6" s="94"/>
      <c r="AEL6" s="94"/>
      <c r="AEM6" s="94"/>
      <c r="AEN6" s="94"/>
      <c r="AEO6" s="94"/>
      <c r="AEP6" s="94"/>
      <c r="AEQ6" s="94"/>
      <c r="AER6" s="94"/>
      <c r="AES6" s="94"/>
      <c r="AET6" s="94"/>
      <c r="AEU6" s="94"/>
      <c r="AEV6" s="94"/>
      <c r="AEW6" s="94"/>
      <c r="AEX6" s="94"/>
      <c r="AEY6" s="94"/>
      <c r="AEZ6" s="94"/>
      <c r="AFA6" s="94"/>
      <c r="AFB6" s="94"/>
      <c r="AFC6" s="94"/>
      <c r="AFD6" s="94"/>
      <c r="AFE6" s="94"/>
      <c r="AFF6" s="94"/>
      <c r="AFG6" s="94"/>
      <c r="AFH6" s="94"/>
      <c r="AFI6" s="94"/>
      <c r="AFJ6" s="94"/>
      <c r="AFK6" s="94"/>
      <c r="AFL6" s="94"/>
      <c r="AFM6" s="94"/>
      <c r="AFN6" s="94"/>
      <c r="AFO6" s="94"/>
      <c r="AFP6" s="94"/>
      <c r="AFQ6" s="94"/>
      <c r="AFR6" s="94"/>
      <c r="AFS6" s="94"/>
      <c r="AFT6" s="94"/>
      <c r="AFU6" s="94"/>
      <c r="AFV6" s="94"/>
      <c r="AFW6" s="94"/>
      <c r="AFX6" s="94"/>
      <c r="AFY6" s="94"/>
      <c r="AFZ6" s="94"/>
      <c r="AGA6" s="94"/>
      <c r="AGB6" s="94"/>
      <c r="AGC6" s="94"/>
      <c r="AGD6" s="94"/>
      <c r="AGE6" s="94"/>
      <c r="AGF6" s="94"/>
      <c r="AGG6" s="94"/>
      <c r="AGH6" s="94"/>
      <c r="AGI6" s="94"/>
      <c r="AGJ6" s="94"/>
      <c r="AGK6" s="94"/>
      <c r="AGL6" s="94"/>
      <c r="AGM6" s="94"/>
      <c r="AGN6" s="94"/>
      <c r="AGO6" s="94"/>
      <c r="AGP6" s="94"/>
      <c r="AGQ6" s="94"/>
      <c r="AGR6" s="94"/>
      <c r="AGS6" s="94"/>
      <c r="AGT6" s="94"/>
      <c r="AGU6" s="94"/>
      <c r="AGV6" s="94"/>
      <c r="AGW6" s="94"/>
      <c r="AGX6" s="94"/>
      <c r="AGY6" s="94"/>
      <c r="AGZ6" s="94"/>
      <c r="AHA6" s="94"/>
      <c r="AHB6" s="94"/>
      <c r="AHC6" s="94"/>
      <c r="AHD6" s="94"/>
      <c r="AHE6" s="94"/>
      <c r="AHF6" s="94"/>
      <c r="AHG6" s="94"/>
      <c r="AHH6" s="94"/>
      <c r="AHI6" s="94"/>
      <c r="AHJ6" s="94"/>
      <c r="AHK6" s="94"/>
      <c r="AHL6" s="94"/>
      <c r="AHM6" s="94"/>
      <c r="AHN6" s="94"/>
      <c r="AHO6" s="94"/>
      <c r="AHP6" s="94"/>
      <c r="AHQ6" s="94"/>
      <c r="AHR6" s="94"/>
      <c r="AHS6" s="94"/>
      <c r="AHT6" s="94"/>
      <c r="AHU6" s="94"/>
      <c r="AHV6" s="94"/>
      <c r="AHW6" s="94"/>
      <c r="AHX6" s="94"/>
      <c r="AHY6" s="94"/>
      <c r="AHZ6" s="94"/>
      <c r="AIA6" s="94"/>
      <c r="AIB6" s="94"/>
      <c r="AIC6" s="94"/>
      <c r="AID6" s="94"/>
      <c r="AIE6" s="94"/>
      <c r="AIF6" s="94"/>
      <c r="AIG6" s="94"/>
      <c r="AIH6" s="94"/>
      <c r="AII6" s="94"/>
      <c r="AIJ6" s="94"/>
      <c r="AIK6" s="94"/>
      <c r="AIL6" s="94"/>
      <c r="AIM6" s="94"/>
      <c r="AIN6" s="94"/>
      <c r="AIO6" s="94"/>
      <c r="AIP6" s="94"/>
      <c r="AIQ6" s="94"/>
      <c r="AIR6" s="94"/>
      <c r="AIS6" s="94"/>
      <c r="AIT6" s="94"/>
      <c r="AIU6" s="94"/>
      <c r="AIV6" s="94"/>
      <c r="AIW6" s="94"/>
      <c r="AIX6" s="94"/>
      <c r="AIY6" s="94"/>
      <c r="AIZ6" s="94"/>
      <c r="AJA6" s="94"/>
      <c r="AJB6" s="94"/>
      <c r="AJC6" s="94"/>
      <c r="AJD6" s="94"/>
      <c r="AJE6" s="94"/>
      <c r="AJF6" s="94"/>
      <c r="AJG6" s="94"/>
      <c r="AJH6" s="94"/>
      <c r="AJI6" s="94"/>
      <c r="AJJ6" s="94"/>
      <c r="AJK6" s="94"/>
      <c r="AJL6" s="94"/>
      <c r="AJM6" s="94"/>
      <c r="AJN6" s="94"/>
      <c r="AJO6" s="94"/>
      <c r="AJP6" s="94"/>
      <c r="AJQ6" s="94"/>
      <c r="AJR6" s="94"/>
      <c r="AJS6" s="94"/>
      <c r="AJT6" s="94"/>
      <c r="AJU6" s="94"/>
      <c r="AJV6" s="94"/>
      <c r="AJW6" s="94"/>
      <c r="AJX6" s="94"/>
      <c r="AJY6" s="94"/>
      <c r="AJZ6" s="94"/>
      <c r="AKA6" s="94"/>
      <c r="AKB6" s="94"/>
      <c r="AKC6" s="94"/>
      <c r="AKD6" s="94"/>
      <c r="AKE6" s="94"/>
      <c r="AKF6" s="94"/>
      <c r="AKG6" s="94"/>
      <c r="AKH6" s="94"/>
      <c r="AKI6" s="94"/>
      <c r="AKJ6" s="94"/>
      <c r="AKK6" s="94"/>
      <c r="AKL6" s="94"/>
      <c r="AKM6" s="94"/>
      <c r="AKN6" s="94"/>
      <c r="AKO6" s="94"/>
      <c r="AKP6" s="94"/>
      <c r="AKQ6" s="94"/>
      <c r="AKR6" s="94"/>
      <c r="AKS6" s="94"/>
      <c r="AKT6" s="94"/>
      <c r="AKU6" s="94"/>
      <c r="AKV6" s="94"/>
      <c r="AKW6" s="94"/>
      <c r="AKX6" s="94"/>
      <c r="AKY6" s="94"/>
      <c r="AKZ6" s="94"/>
      <c r="ALA6" s="94"/>
      <c r="ALB6" s="94"/>
      <c r="ALC6" s="94"/>
      <c r="ALD6" s="94"/>
      <c r="ALE6" s="94"/>
      <c r="ALF6" s="94"/>
      <c r="ALG6" s="94"/>
      <c r="ALH6" s="94"/>
      <c r="ALI6" s="94"/>
      <c r="ALJ6" s="94"/>
      <c r="ALK6" s="94"/>
      <c r="ALL6" s="94"/>
      <c r="ALM6" s="94"/>
      <c r="ALN6" s="94"/>
      <c r="ALO6" s="94"/>
      <c r="ALP6" s="94"/>
      <c r="ALQ6" s="94"/>
      <c r="ALR6" s="94"/>
      <c r="ALS6" s="94"/>
      <c r="ALT6" s="94"/>
      <c r="ALU6" s="94"/>
      <c r="ALV6" s="94"/>
      <c r="ALW6" s="94"/>
      <c r="ALX6" s="94"/>
      <c r="ALY6" s="94"/>
      <c r="ALZ6" s="94"/>
      <c r="AMA6" s="94"/>
      <c r="AMB6" s="94"/>
      <c r="AMC6" s="94"/>
      <c r="AMD6" s="94"/>
      <c r="AME6" s="94"/>
      <c r="AMF6" s="94"/>
      <c r="AMG6" s="94"/>
      <c r="AMH6" s="94"/>
      <c r="AMI6" s="94"/>
      <c r="AMJ6" s="94"/>
    </row>
    <row r="7" spans="1:1024" s="123" customFormat="1" ht="15.75" customHeight="1" x14ac:dyDescent="0.25">
      <c r="A7" s="714"/>
      <c r="B7" s="714"/>
      <c r="C7" s="714"/>
      <c r="D7" s="714"/>
      <c r="E7" s="714"/>
      <c r="F7" s="714"/>
      <c r="G7" s="716" t="s">
        <v>6</v>
      </c>
      <c r="H7" s="716" t="s">
        <v>113</v>
      </c>
      <c r="I7" s="716" t="s">
        <v>102</v>
      </c>
      <c r="J7" s="716" t="s">
        <v>52</v>
      </c>
      <c r="K7" s="716" t="s">
        <v>103</v>
      </c>
      <c r="L7" s="716" t="s">
        <v>21</v>
      </c>
      <c r="M7" s="714" t="s">
        <v>65</v>
      </c>
      <c r="N7" s="714" t="s">
        <v>64</v>
      </c>
      <c r="O7" s="716" t="s">
        <v>34</v>
      </c>
      <c r="P7" s="717" t="s">
        <v>37</v>
      </c>
      <c r="Q7" s="717" t="s">
        <v>104</v>
      </c>
      <c r="R7" s="716" t="s">
        <v>105</v>
      </c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  <c r="JD7" s="94"/>
      <c r="JE7" s="94"/>
      <c r="JF7" s="94"/>
      <c r="JG7" s="94"/>
      <c r="JH7" s="94"/>
      <c r="JI7" s="94"/>
      <c r="JJ7" s="94"/>
      <c r="JK7" s="94"/>
      <c r="JL7" s="94"/>
      <c r="JM7" s="94"/>
      <c r="JN7" s="94"/>
      <c r="JO7" s="94"/>
      <c r="JP7" s="94"/>
      <c r="JQ7" s="94"/>
      <c r="JR7" s="94"/>
      <c r="JS7" s="94"/>
      <c r="JT7" s="94"/>
      <c r="JU7" s="94"/>
      <c r="JV7" s="94"/>
      <c r="JW7" s="94"/>
      <c r="JX7" s="94"/>
      <c r="JY7" s="94"/>
      <c r="JZ7" s="94"/>
      <c r="KA7" s="94"/>
      <c r="KB7" s="94"/>
      <c r="KC7" s="94"/>
      <c r="KD7" s="94"/>
      <c r="KE7" s="94"/>
      <c r="KF7" s="94"/>
      <c r="KG7" s="94"/>
      <c r="KH7" s="94"/>
      <c r="KI7" s="94"/>
      <c r="KJ7" s="94"/>
      <c r="KK7" s="94"/>
      <c r="KL7" s="94"/>
      <c r="KM7" s="94"/>
      <c r="KN7" s="94"/>
      <c r="KO7" s="94"/>
      <c r="KP7" s="94"/>
      <c r="KQ7" s="94"/>
      <c r="KR7" s="94"/>
      <c r="KS7" s="94"/>
      <c r="KT7" s="94"/>
      <c r="KU7" s="94"/>
      <c r="KV7" s="94"/>
      <c r="KW7" s="94"/>
      <c r="KX7" s="94"/>
      <c r="KY7" s="94"/>
      <c r="KZ7" s="94"/>
      <c r="LA7" s="94"/>
      <c r="LB7" s="94"/>
      <c r="LC7" s="94"/>
      <c r="LD7" s="94"/>
      <c r="LE7" s="94"/>
      <c r="LF7" s="94"/>
      <c r="LG7" s="94"/>
      <c r="LH7" s="94"/>
      <c r="LI7" s="94"/>
      <c r="LJ7" s="94"/>
      <c r="LK7" s="94"/>
      <c r="LL7" s="94"/>
      <c r="LM7" s="94"/>
      <c r="LN7" s="94"/>
      <c r="LO7" s="94"/>
      <c r="LP7" s="94"/>
      <c r="LQ7" s="94"/>
      <c r="LR7" s="94"/>
      <c r="LS7" s="94"/>
      <c r="LT7" s="94"/>
      <c r="LU7" s="94"/>
      <c r="LV7" s="94"/>
      <c r="LW7" s="94"/>
      <c r="LX7" s="94"/>
      <c r="LY7" s="94"/>
      <c r="LZ7" s="94"/>
      <c r="MA7" s="94"/>
      <c r="MB7" s="94"/>
      <c r="MC7" s="94"/>
      <c r="MD7" s="94"/>
      <c r="ME7" s="94"/>
      <c r="MF7" s="94"/>
      <c r="MG7" s="94"/>
      <c r="MH7" s="94"/>
      <c r="MI7" s="94"/>
      <c r="MJ7" s="94"/>
      <c r="MK7" s="94"/>
      <c r="ML7" s="94"/>
      <c r="MM7" s="94"/>
      <c r="MN7" s="94"/>
      <c r="MO7" s="94"/>
      <c r="MP7" s="94"/>
      <c r="MQ7" s="94"/>
      <c r="MR7" s="94"/>
      <c r="MS7" s="94"/>
      <c r="MT7" s="94"/>
      <c r="MU7" s="94"/>
      <c r="MV7" s="94"/>
      <c r="MW7" s="94"/>
      <c r="MX7" s="94"/>
      <c r="MY7" s="94"/>
      <c r="MZ7" s="94"/>
      <c r="NA7" s="94"/>
      <c r="NB7" s="94"/>
      <c r="NC7" s="94"/>
      <c r="ND7" s="94"/>
      <c r="NE7" s="94"/>
      <c r="NF7" s="94"/>
      <c r="NG7" s="94"/>
      <c r="NH7" s="94"/>
      <c r="NI7" s="94"/>
      <c r="NJ7" s="94"/>
      <c r="NK7" s="94"/>
      <c r="NL7" s="94"/>
      <c r="NM7" s="94"/>
      <c r="NN7" s="94"/>
      <c r="NO7" s="94"/>
      <c r="NP7" s="94"/>
      <c r="NQ7" s="94"/>
      <c r="NR7" s="94"/>
      <c r="NS7" s="94"/>
      <c r="NT7" s="94"/>
      <c r="NU7" s="94"/>
      <c r="NV7" s="94"/>
      <c r="NW7" s="94"/>
      <c r="NX7" s="94"/>
      <c r="NY7" s="94"/>
      <c r="NZ7" s="94"/>
      <c r="OA7" s="94"/>
      <c r="OB7" s="94"/>
      <c r="OC7" s="94"/>
      <c r="OD7" s="94"/>
      <c r="OE7" s="94"/>
      <c r="OF7" s="94"/>
      <c r="OG7" s="94"/>
      <c r="OH7" s="94"/>
      <c r="OI7" s="94"/>
      <c r="OJ7" s="94"/>
      <c r="OK7" s="94"/>
      <c r="OL7" s="94"/>
      <c r="OM7" s="94"/>
      <c r="ON7" s="94"/>
      <c r="OO7" s="94"/>
      <c r="OP7" s="94"/>
      <c r="OQ7" s="94"/>
      <c r="OR7" s="94"/>
      <c r="OS7" s="94"/>
      <c r="OT7" s="94"/>
      <c r="OU7" s="94"/>
      <c r="OV7" s="94"/>
      <c r="OW7" s="94"/>
      <c r="OX7" s="94"/>
      <c r="OY7" s="94"/>
      <c r="OZ7" s="94"/>
      <c r="PA7" s="94"/>
      <c r="PB7" s="94"/>
      <c r="PC7" s="94"/>
      <c r="PD7" s="94"/>
      <c r="PE7" s="94"/>
      <c r="PF7" s="94"/>
      <c r="PG7" s="94"/>
      <c r="PH7" s="94"/>
      <c r="PI7" s="94"/>
      <c r="PJ7" s="94"/>
      <c r="PK7" s="94"/>
      <c r="PL7" s="94"/>
      <c r="PM7" s="94"/>
      <c r="PN7" s="94"/>
      <c r="PO7" s="94"/>
      <c r="PP7" s="94"/>
      <c r="PQ7" s="94"/>
      <c r="PR7" s="94"/>
      <c r="PS7" s="94"/>
      <c r="PT7" s="94"/>
      <c r="PU7" s="94"/>
      <c r="PV7" s="94"/>
      <c r="PW7" s="94"/>
      <c r="PX7" s="94"/>
      <c r="PY7" s="94"/>
      <c r="PZ7" s="94"/>
      <c r="QA7" s="94"/>
      <c r="QB7" s="94"/>
      <c r="QC7" s="94"/>
      <c r="QD7" s="94"/>
      <c r="QE7" s="94"/>
      <c r="QF7" s="94"/>
      <c r="QG7" s="94"/>
      <c r="QH7" s="94"/>
      <c r="QI7" s="94"/>
      <c r="QJ7" s="94"/>
      <c r="QK7" s="94"/>
      <c r="QL7" s="94"/>
      <c r="QM7" s="94"/>
      <c r="QN7" s="94"/>
      <c r="QO7" s="94"/>
      <c r="QP7" s="94"/>
      <c r="QQ7" s="94"/>
      <c r="QR7" s="94"/>
      <c r="QS7" s="94"/>
      <c r="QT7" s="94"/>
      <c r="QU7" s="94"/>
      <c r="QV7" s="94"/>
      <c r="QW7" s="94"/>
      <c r="QX7" s="94"/>
      <c r="QY7" s="94"/>
      <c r="QZ7" s="94"/>
      <c r="RA7" s="94"/>
      <c r="RB7" s="94"/>
      <c r="RC7" s="94"/>
      <c r="RD7" s="94"/>
      <c r="RE7" s="94"/>
      <c r="RF7" s="94"/>
      <c r="RG7" s="94"/>
      <c r="RH7" s="94"/>
      <c r="RI7" s="94"/>
      <c r="RJ7" s="94"/>
      <c r="RK7" s="94"/>
      <c r="RL7" s="94"/>
      <c r="RM7" s="94"/>
      <c r="RN7" s="94"/>
      <c r="RO7" s="94"/>
      <c r="RP7" s="94"/>
      <c r="RQ7" s="94"/>
      <c r="RR7" s="94"/>
      <c r="RS7" s="94"/>
      <c r="RT7" s="94"/>
      <c r="RU7" s="94"/>
      <c r="RV7" s="94"/>
      <c r="RW7" s="94"/>
      <c r="RX7" s="94"/>
      <c r="RY7" s="94"/>
      <c r="RZ7" s="94"/>
      <c r="SA7" s="94"/>
      <c r="SB7" s="94"/>
      <c r="SC7" s="94"/>
      <c r="SD7" s="94"/>
      <c r="SE7" s="94"/>
      <c r="SF7" s="94"/>
      <c r="SG7" s="94"/>
      <c r="SH7" s="94"/>
      <c r="SI7" s="94"/>
      <c r="SJ7" s="94"/>
      <c r="SK7" s="94"/>
      <c r="SL7" s="94"/>
      <c r="SM7" s="94"/>
      <c r="SN7" s="94"/>
      <c r="SO7" s="94"/>
      <c r="SP7" s="94"/>
      <c r="SQ7" s="94"/>
      <c r="SR7" s="94"/>
      <c r="SS7" s="94"/>
      <c r="ST7" s="94"/>
      <c r="SU7" s="94"/>
      <c r="SV7" s="94"/>
      <c r="SW7" s="94"/>
      <c r="SX7" s="94"/>
      <c r="SY7" s="94"/>
      <c r="SZ7" s="94"/>
      <c r="TA7" s="94"/>
      <c r="TB7" s="94"/>
      <c r="TC7" s="94"/>
      <c r="TD7" s="94"/>
      <c r="TE7" s="94"/>
      <c r="TF7" s="94"/>
      <c r="TG7" s="94"/>
      <c r="TH7" s="94"/>
      <c r="TI7" s="94"/>
      <c r="TJ7" s="94"/>
      <c r="TK7" s="94"/>
      <c r="TL7" s="94"/>
      <c r="TM7" s="94"/>
      <c r="TN7" s="94"/>
      <c r="TO7" s="94"/>
      <c r="TP7" s="94"/>
      <c r="TQ7" s="94"/>
      <c r="TR7" s="94"/>
      <c r="TS7" s="94"/>
      <c r="TT7" s="94"/>
      <c r="TU7" s="94"/>
      <c r="TV7" s="94"/>
      <c r="TW7" s="94"/>
      <c r="TX7" s="94"/>
      <c r="TY7" s="94"/>
      <c r="TZ7" s="94"/>
      <c r="UA7" s="94"/>
      <c r="UB7" s="94"/>
      <c r="UC7" s="94"/>
      <c r="UD7" s="94"/>
      <c r="UE7" s="94"/>
      <c r="UF7" s="94"/>
      <c r="UG7" s="94"/>
      <c r="UH7" s="94"/>
      <c r="UI7" s="94"/>
      <c r="UJ7" s="94"/>
      <c r="UK7" s="94"/>
      <c r="UL7" s="94"/>
      <c r="UM7" s="94"/>
      <c r="UN7" s="94"/>
      <c r="UO7" s="94"/>
      <c r="UP7" s="94"/>
      <c r="UQ7" s="94"/>
      <c r="UR7" s="94"/>
      <c r="US7" s="94"/>
      <c r="UT7" s="94"/>
      <c r="UU7" s="94"/>
      <c r="UV7" s="94"/>
      <c r="UW7" s="94"/>
      <c r="UX7" s="94"/>
      <c r="UY7" s="94"/>
      <c r="UZ7" s="94"/>
      <c r="VA7" s="94"/>
      <c r="VB7" s="94"/>
      <c r="VC7" s="94"/>
      <c r="VD7" s="94"/>
      <c r="VE7" s="94"/>
      <c r="VF7" s="94"/>
      <c r="VG7" s="94"/>
      <c r="VH7" s="94"/>
      <c r="VI7" s="94"/>
      <c r="VJ7" s="94"/>
      <c r="VK7" s="94"/>
      <c r="VL7" s="94"/>
      <c r="VM7" s="94"/>
      <c r="VN7" s="94"/>
      <c r="VO7" s="94"/>
      <c r="VP7" s="94"/>
      <c r="VQ7" s="94"/>
      <c r="VR7" s="94"/>
      <c r="VS7" s="94"/>
      <c r="VT7" s="94"/>
      <c r="VU7" s="94"/>
      <c r="VV7" s="94"/>
      <c r="VW7" s="94"/>
      <c r="VX7" s="94"/>
      <c r="VY7" s="94"/>
      <c r="VZ7" s="94"/>
      <c r="WA7" s="94"/>
      <c r="WB7" s="94"/>
      <c r="WC7" s="94"/>
      <c r="WD7" s="94"/>
      <c r="WE7" s="94"/>
      <c r="WF7" s="94"/>
      <c r="WG7" s="94"/>
      <c r="WH7" s="94"/>
      <c r="WI7" s="94"/>
      <c r="WJ7" s="94"/>
      <c r="WK7" s="94"/>
      <c r="WL7" s="94"/>
      <c r="WM7" s="94"/>
      <c r="WN7" s="94"/>
      <c r="WO7" s="94"/>
      <c r="WP7" s="94"/>
      <c r="WQ7" s="94"/>
      <c r="WR7" s="94"/>
      <c r="WS7" s="94"/>
      <c r="WT7" s="94"/>
      <c r="WU7" s="94"/>
      <c r="WV7" s="94"/>
      <c r="WW7" s="94"/>
      <c r="WX7" s="94"/>
      <c r="WY7" s="94"/>
      <c r="WZ7" s="94"/>
      <c r="XA7" s="94"/>
      <c r="XB7" s="94"/>
      <c r="XC7" s="94"/>
      <c r="XD7" s="94"/>
      <c r="XE7" s="94"/>
      <c r="XF7" s="94"/>
      <c r="XG7" s="94"/>
      <c r="XH7" s="94"/>
      <c r="XI7" s="94"/>
      <c r="XJ7" s="94"/>
      <c r="XK7" s="94"/>
      <c r="XL7" s="94"/>
      <c r="XM7" s="94"/>
      <c r="XN7" s="94"/>
      <c r="XO7" s="94"/>
      <c r="XP7" s="94"/>
      <c r="XQ7" s="94"/>
      <c r="XR7" s="94"/>
      <c r="XS7" s="94"/>
      <c r="XT7" s="94"/>
      <c r="XU7" s="94"/>
      <c r="XV7" s="94"/>
      <c r="XW7" s="94"/>
      <c r="XX7" s="94"/>
      <c r="XY7" s="94"/>
      <c r="XZ7" s="94"/>
      <c r="YA7" s="94"/>
      <c r="YB7" s="94"/>
      <c r="YC7" s="94"/>
      <c r="YD7" s="94"/>
      <c r="YE7" s="94"/>
      <c r="YF7" s="94"/>
      <c r="YG7" s="94"/>
      <c r="YH7" s="94"/>
      <c r="YI7" s="94"/>
      <c r="YJ7" s="94"/>
      <c r="YK7" s="94"/>
      <c r="YL7" s="94"/>
      <c r="YM7" s="94"/>
      <c r="YN7" s="94"/>
      <c r="YO7" s="94"/>
      <c r="YP7" s="94"/>
      <c r="YQ7" s="94"/>
      <c r="YR7" s="94"/>
      <c r="YS7" s="94"/>
      <c r="YT7" s="94"/>
      <c r="YU7" s="94"/>
      <c r="YV7" s="94"/>
      <c r="YW7" s="94"/>
      <c r="YX7" s="94"/>
      <c r="YY7" s="94"/>
      <c r="YZ7" s="94"/>
      <c r="ZA7" s="94"/>
      <c r="ZB7" s="94"/>
      <c r="ZC7" s="94"/>
      <c r="ZD7" s="94"/>
      <c r="ZE7" s="94"/>
      <c r="ZF7" s="94"/>
      <c r="ZG7" s="94"/>
      <c r="ZH7" s="94"/>
      <c r="ZI7" s="94"/>
      <c r="ZJ7" s="94"/>
      <c r="ZK7" s="94"/>
      <c r="ZL7" s="94"/>
      <c r="ZM7" s="94"/>
      <c r="ZN7" s="94"/>
      <c r="ZO7" s="94"/>
      <c r="ZP7" s="94"/>
      <c r="ZQ7" s="94"/>
      <c r="ZR7" s="94"/>
      <c r="ZS7" s="94"/>
      <c r="ZT7" s="94"/>
      <c r="ZU7" s="94"/>
      <c r="ZV7" s="94"/>
      <c r="ZW7" s="94"/>
      <c r="ZX7" s="94"/>
      <c r="ZY7" s="94"/>
      <c r="ZZ7" s="94"/>
      <c r="AAA7" s="94"/>
      <c r="AAB7" s="94"/>
      <c r="AAC7" s="94"/>
      <c r="AAD7" s="94"/>
      <c r="AAE7" s="94"/>
      <c r="AAF7" s="94"/>
      <c r="AAG7" s="94"/>
      <c r="AAH7" s="94"/>
      <c r="AAI7" s="94"/>
      <c r="AAJ7" s="94"/>
      <c r="AAK7" s="94"/>
      <c r="AAL7" s="94"/>
      <c r="AAM7" s="94"/>
      <c r="AAN7" s="94"/>
      <c r="AAO7" s="94"/>
      <c r="AAP7" s="94"/>
      <c r="AAQ7" s="94"/>
      <c r="AAR7" s="94"/>
      <c r="AAS7" s="94"/>
      <c r="AAT7" s="94"/>
      <c r="AAU7" s="94"/>
      <c r="AAV7" s="94"/>
      <c r="AAW7" s="94"/>
      <c r="AAX7" s="94"/>
      <c r="AAY7" s="94"/>
      <c r="AAZ7" s="94"/>
      <c r="ABA7" s="94"/>
      <c r="ABB7" s="94"/>
      <c r="ABC7" s="94"/>
      <c r="ABD7" s="94"/>
      <c r="ABE7" s="94"/>
      <c r="ABF7" s="94"/>
      <c r="ABG7" s="94"/>
      <c r="ABH7" s="94"/>
      <c r="ABI7" s="94"/>
      <c r="ABJ7" s="94"/>
      <c r="ABK7" s="94"/>
      <c r="ABL7" s="94"/>
      <c r="ABM7" s="94"/>
      <c r="ABN7" s="94"/>
      <c r="ABO7" s="94"/>
      <c r="ABP7" s="94"/>
      <c r="ABQ7" s="94"/>
      <c r="ABR7" s="94"/>
      <c r="ABS7" s="94"/>
      <c r="ABT7" s="94"/>
      <c r="ABU7" s="94"/>
      <c r="ABV7" s="94"/>
      <c r="ABW7" s="94"/>
      <c r="ABX7" s="94"/>
      <c r="ABY7" s="94"/>
      <c r="ABZ7" s="94"/>
      <c r="ACA7" s="94"/>
      <c r="ACB7" s="94"/>
      <c r="ACC7" s="94"/>
      <c r="ACD7" s="94"/>
      <c r="ACE7" s="94"/>
      <c r="ACF7" s="94"/>
      <c r="ACG7" s="94"/>
      <c r="ACH7" s="94"/>
      <c r="ACI7" s="94"/>
      <c r="ACJ7" s="94"/>
      <c r="ACK7" s="94"/>
      <c r="ACL7" s="94"/>
      <c r="ACM7" s="94"/>
      <c r="ACN7" s="94"/>
      <c r="ACO7" s="94"/>
      <c r="ACP7" s="94"/>
      <c r="ACQ7" s="94"/>
      <c r="ACR7" s="94"/>
      <c r="ACS7" s="94"/>
      <c r="ACT7" s="94"/>
      <c r="ACU7" s="94"/>
      <c r="ACV7" s="94"/>
      <c r="ACW7" s="94"/>
      <c r="ACX7" s="94"/>
      <c r="ACY7" s="94"/>
      <c r="ACZ7" s="94"/>
      <c r="ADA7" s="94"/>
      <c r="ADB7" s="94"/>
      <c r="ADC7" s="94"/>
      <c r="ADD7" s="94"/>
      <c r="ADE7" s="94"/>
      <c r="ADF7" s="94"/>
      <c r="ADG7" s="94"/>
      <c r="ADH7" s="94"/>
      <c r="ADI7" s="94"/>
      <c r="ADJ7" s="94"/>
      <c r="ADK7" s="94"/>
      <c r="ADL7" s="94"/>
      <c r="ADM7" s="94"/>
      <c r="ADN7" s="94"/>
      <c r="ADO7" s="94"/>
      <c r="ADP7" s="94"/>
      <c r="ADQ7" s="94"/>
      <c r="ADR7" s="94"/>
      <c r="ADS7" s="94"/>
      <c r="ADT7" s="94"/>
      <c r="ADU7" s="94"/>
      <c r="ADV7" s="94"/>
      <c r="ADW7" s="94"/>
      <c r="ADX7" s="94"/>
      <c r="ADY7" s="94"/>
      <c r="ADZ7" s="94"/>
      <c r="AEA7" s="94"/>
      <c r="AEB7" s="94"/>
      <c r="AEC7" s="94"/>
      <c r="AED7" s="94"/>
      <c r="AEE7" s="94"/>
      <c r="AEF7" s="94"/>
      <c r="AEG7" s="94"/>
      <c r="AEH7" s="94"/>
      <c r="AEI7" s="94"/>
      <c r="AEJ7" s="94"/>
      <c r="AEK7" s="94"/>
      <c r="AEL7" s="94"/>
      <c r="AEM7" s="94"/>
      <c r="AEN7" s="94"/>
      <c r="AEO7" s="94"/>
      <c r="AEP7" s="94"/>
      <c r="AEQ7" s="94"/>
      <c r="AER7" s="94"/>
      <c r="AES7" s="94"/>
      <c r="AET7" s="94"/>
      <c r="AEU7" s="94"/>
      <c r="AEV7" s="94"/>
      <c r="AEW7" s="94"/>
      <c r="AEX7" s="94"/>
      <c r="AEY7" s="94"/>
      <c r="AEZ7" s="94"/>
      <c r="AFA7" s="94"/>
      <c r="AFB7" s="94"/>
      <c r="AFC7" s="94"/>
      <c r="AFD7" s="94"/>
      <c r="AFE7" s="94"/>
      <c r="AFF7" s="94"/>
      <c r="AFG7" s="94"/>
      <c r="AFH7" s="94"/>
      <c r="AFI7" s="94"/>
      <c r="AFJ7" s="94"/>
      <c r="AFK7" s="94"/>
      <c r="AFL7" s="94"/>
      <c r="AFM7" s="94"/>
      <c r="AFN7" s="94"/>
      <c r="AFO7" s="94"/>
      <c r="AFP7" s="94"/>
      <c r="AFQ7" s="94"/>
      <c r="AFR7" s="94"/>
      <c r="AFS7" s="94"/>
      <c r="AFT7" s="94"/>
      <c r="AFU7" s="94"/>
      <c r="AFV7" s="94"/>
      <c r="AFW7" s="94"/>
      <c r="AFX7" s="94"/>
      <c r="AFY7" s="94"/>
      <c r="AFZ7" s="94"/>
      <c r="AGA7" s="94"/>
      <c r="AGB7" s="94"/>
      <c r="AGC7" s="94"/>
      <c r="AGD7" s="94"/>
      <c r="AGE7" s="94"/>
      <c r="AGF7" s="94"/>
      <c r="AGG7" s="94"/>
      <c r="AGH7" s="94"/>
      <c r="AGI7" s="94"/>
      <c r="AGJ7" s="94"/>
      <c r="AGK7" s="94"/>
      <c r="AGL7" s="94"/>
      <c r="AGM7" s="94"/>
      <c r="AGN7" s="94"/>
      <c r="AGO7" s="94"/>
      <c r="AGP7" s="94"/>
      <c r="AGQ7" s="94"/>
      <c r="AGR7" s="94"/>
      <c r="AGS7" s="94"/>
      <c r="AGT7" s="94"/>
      <c r="AGU7" s="94"/>
      <c r="AGV7" s="94"/>
      <c r="AGW7" s="94"/>
      <c r="AGX7" s="94"/>
      <c r="AGY7" s="94"/>
      <c r="AGZ7" s="94"/>
      <c r="AHA7" s="94"/>
      <c r="AHB7" s="94"/>
      <c r="AHC7" s="94"/>
      <c r="AHD7" s="94"/>
      <c r="AHE7" s="94"/>
      <c r="AHF7" s="94"/>
      <c r="AHG7" s="94"/>
      <c r="AHH7" s="94"/>
      <c r="AHI7" s="94"/>
      <c r="AHJ7" s="94"/>
      <c r="AHK7" s="94"/>
      <c r="AHL7" s="94"/>
      <c r="AHM7" s="94"/>
      <c r="AHN7" s="94"/>
      <c r="AHO7" s="94"/>
      <c r="AHP7" s="94"/>
      <c r="AHQ7" s="94"/>
      <c r="AHR7" s="94"/>
      <c r="AHS7" s="94"/>
      <c r="AHT7" s="94"/>
      <c r="AHU7" s="94"/>
      <c r="AHV7" s="94"/>
      <c r="AHW7" s="94"/>
      <c r="AHX7" s="94"/>
      <c r="AHY7" s="94"/>
      <c r="AHZ7" s="94"/>
      <c r="AIA7" s="94"/>
      <c r="AIB7" s="94"/>
      <c r="AIC7" s="94"/>
      <c r="AID7" s="94"/>
      <c r="AIE7" s="94"/>
      <c r="AIF7" s="94"/>
      <c r="AIG7" s="94"/>
      <c r="AIH7" s="94"/>
      <c r="AII7" s="94"/>
      <c r="AIJ7" s="94"/>
      <c r="AIK7" s="94"/>
      <c r="AIL7" s="94"/>
      <c r="AIM7" s="94"/>
      <c r="AIN7" s="94"/>
      <c r="AIO7" s="94"/>
      <c r="AIP7" s="94"/>
      <c r="AIQ7" s="94"/>
      <c r="AIR7" s="94"/>
      <c r="AIS7" s="94"/>
      <c r="AIT7" s="94"/>
      <c r="AIU7" s="94"/>
      <c r="AIV7" s="94"/>
      <c r="AIW7" s="94"/>
      <c r="AIX7" s="94"/>
      <c r="AIY7" s="94"/>
      <c r="AIZ7" s="94"/>
      <c r="AJA7" s="94"/>
      <c r="AJB7" s="94"/>
      <c r="AJC7" s="94"/>
      <c r="AJD7" s="94"/>
      <c r="AJE7" s="94"/>
      <c r="AJF7" s="94"/>
      <c r="AJG7" s="94"/>
      <c r="AJH7" s="94"/>
      <c r="AJI7" s="94"/>
      <c r="AJJ7" s="94"/>
      <c r="AJK7" s="94"/>
      <c r="AJL7" s="94"/>
      <c r="AJM7" s="94"/>
      <c r="AJN7" s="94"/>
      <c r="AJO7" s="94"/>
      <c r="AJP7" s="94"/>
      <c r="AJQ7" s="94"/>
      <c r="AJR7" s="94"/>
      <c r="AJS7" s="94"/>
      <c r="AJT7" s="94"/>
      <c r="AJU7" s="94"/>
      <c r="AJV7" s="94"/>
      <c r="AJW7" s="94"/>
      <c r="AJX7" s="94"/>
      <c r="AJY7" s="94"/>
      <c r="AJZ7" s="94"/>
      <c r="AKA7" s="94"/>
      <c r="AKB7" s="94"/>
      <c r="AKC7" s="94"/>
      <c r="AKD7" s="94"/>
      <c r="AKE7" s="94"/>
      <c r="AKF7" s="94"/>
      <c r="AKG7" s="94"/>
      <c r="AKH7" s="94"/>
      <c r="AKI7" s="94"/>
      <c r="AKJ7" s="94"/>
      <c r="AKK7" s="94"/>
      <c r="AKL7" s="94"/>
      <c r="AKM7" s="94"/>
      <c r="AKN7" s="94"/>
      <c r="AKO7" s="94"/>
      <c r="AKP7" s="94"/>
      <c r="AKQ7" s="94"/>
      <c r="AKR7" s="94"/>
      <c r="AKS7" s="94"/>
      <c r="AKT7" s="94"/>
      <c r="AKU7" s="94"/>
      <c r="AKV7" s="94"/>
      <c r="AKW7" s="94"/>
      <c r="AKX7" s="94"/>
      <c r="AKY7" s="94"/>
      <c r="AKZ7" s="94"/>
      <c r="ALA7" s="94"/>
      <c r="ALB7" s="94"/>
      <c r="ALC7" s="94"/>
      <c r="ALD7" s="94"/>
      <c r="ALE7" s="94"/>
      <c r="ALF7" s="94"/>
      <c r="ALG7" s="94"/>
      <c r="ALH7" s="94"/>
      <c r="ALI7" s="94"/>
      <c r="ALJ7" s="94"/>
      <c r="ALK7" s="94"/>
      <c r="ALL7" s="94"/>
      <c r="ALM7" s="94"/>
      <c r="ALN7" s="94"/>
      <c r="ALO7" s="94"/>
      <c r="ALP7" s="94"/>
      <c r="ALQ7" s="94"/>
      <c r="ALR7" s="94"/>
      <c r="ALS7" s="94"/>
      <c r="ALT7" s="94"/>
      <c r="ALU7" s="94"/>
      <c r="ALV7" s="94"/>
      <c r="ALW7" s="94"/>
      <c r="ALX7" s="94"/>
      <c r="ALY7" s="94"/>
      <c r="ALZ7" s="94"/>
      <c r="AMA7" s="94"/>
      <c r="AMB7" s="94"/>
      <c r="AMC7" s="94"/>
      <c r="AMD7" s="94"/>
      <c r="AME7" s="94"/>
      <c r="AMF7" s="94"/>
      <c r="AMG7" s="94"/>
      <c r="AMH7" s="94"/>
      <c r="AMI7" s="94"/>
      <c r="AMJ7" s="94"/>
    </row>
    <row r="8" spans="1:1024" s="123" customFormat="1" ht="60.75" customHeight="1" x14ac:dyDescent="0.25">
      <c r="A8" s="714"/>
      <c r="B8" s="714"/>
      <c r="C8" s="714"/>
      <c r="D8" s="714"/>
      <c r="E8" s="714"/>
      <c r="F8" s="714"/>
      <c r="G8" s="716"/>
      <c r="H8" s="716"/>
      <c r="I8" s="716"/>
      <c r="J8" s="716"/>
      <c r="K8" s="716"/>
      <c r="L8" s="716"/>
      <c r="M8" s="714"/>
      <c r="N8" s="714"/>
      <c r="O8" s="716"/>
      <c r="P8" s="717"/>
      <c r="Q8" s="717"/>
      <c r="R8" s="716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94"/>
      <c r="LK8" s="94"/>
      <c r="LL8" s="94"/>
      <c r="LM8" s="94"/>
      <c r="LN8" s="94"/>
      <c r="LO8" s="94"/>
      <c r="LP8" s="94"/>
      <c r="LQ8" s="94"/>
      <c r="LR8" s="94"/>
      <c r="LS8" s="94"/>
      <c r="LT8" s="94"/>
      <c r="LU8" s="94"/>
      <c r="LV8" s="94"/>
      <c r="LW8" s="94"/>
      <c r="LX8" s="94"/>
      <c r="LY8" s="94"/>
      <c r="LZ8" s="94"/>
      <c r="MA8" s="94"/>
      <c r="MB8" s="94"/>
      <c r="MC8" s="94"/>
      <c r="MD8" s="94"/>
      <c r="ME8" s="94"/>
      <c r="MF8" s="94"/>
      <c r="MG8" s="94"/>
      <c r="MH8" s="94"/>
      <c r="MI8" s="94"/>
      <c r="MJ8" s="94"/>
      <c r="MK8" s="94"/>
      <c r="ML8" s="94"/>
      <c r="MM8" s="94"/>
      <c r="MN8" s="94"/>
      <c r="MO8" s="94"/>
      <c r="MP8" s="94"/>
      <c r="MQ8" s="94"/>
      <c r="MR8" s="94"/>
      <c r="MS8" s="94"/>
      <c r="MT8" s="94"/>
      <c r="MU8" s="94"/>
      <c r="MV8" s="94"/>
      <c r="MW8" s="94"/>
      <c r="MX8" s="94"/>
      <c r="MY8" s="94"/>
      <c r="MZ8" s="94"/>
      <c r="NA8" s="94"/>
      <c r="NB8" s="94"/>
      <c r="NC8" s="94"/>
      <c r="ND8" s="94"/>
      <c r="NE8" s="94"/>
      <c r="NF8" s="94"/>
      <c r="NG8" s="94"/>
      <c r="NH8" s="94"/>
      <c r="NI8" s="94"/>
      <c r="NJ8" s="94"/>
      <c r="NK8" s="94"/>
      <c r="NL8" s="94"/>
      <c r="NM8" s="94"/>
      <c r="NN8" s="94"/>
      <c r="NO8" s="94"/>
      <c r="NP8" s="94"/>
      <c r="NQ8" s="94"/>
      <c r="NR8" s="94"/>
      <c r="NS8" s="94"/>
      <c r="NT8" s="94"/>
      <c r="NU8" s="94"/>
      <c r="NV8" s="94"/>
      <c r="NW8" s="94"/>
      <c r="NX8" s="94"/>
      <c r="NY8" s="94"/>
      <c r="NZ8" s="94"/>
      <c r="OA8" s="94"/>
      <c r="OB8" s="94"/>
      <c r="OC8" s="94"/>
      <c r="OD8" s="94"/>
      <c r="OE8" s="94"/>
      <c r="OF8" s="94"/>
      <c r="OG8" s="94"/>
      <c r="OH8" s="94"/>
      <c r="OI8" s="94"/>
      <c r="OJ8" s="94"/>
      <c r="OK8" s="94"/>
      <c r="OL8" s="94"/>
      <c r="OM8" s="94"/>
      <c r="ON8" s="94"/>
      <c r="OO8" s="94"/>
      <c r="OP8" s="94"/>
      <c r="OQ8" s="94"/>
      <c r="OR8" s="94"/>
      <c r="OS8" s="94"/>
      <c r="OT8" s="94"/>
      <c r="OU8" s="94"/>
      <c r="OV8" s="94"/>
      <c r="OW8" s="94"/>
      <c r="OX8" s="94"/>
      <c r="OY8" s="94"/>
      <c r="OZ8" s="94"/>
      <c r="PA8" s="94"/>
      <c r="PB8" s="94"/>
      <c r="PC8" s="94"/>
      <c r="PD8" s="94"/>
      <c r="PE8" s="94"/>
      <c r="PF8" s="94"/>
      <c r="PG8" s="94"/>
      <c r="PH8" s="94"/>
      <c r="PI8" s="94"/>
      <c r="PJ8" s="94"/>
      <c r="PK8" s="94"/>
      <c r="PL8" s="94"/>
      <c r="PM8" s="94"/>
      <c r="PN8" s="94"/>
      <c r="PO8" s="94"/>
      <c r="PP8" s="94"/>
      <c r="PQ8" s="94"/>
      <c r="PR8" s="94"/>
      <c r="PS8" s="94"/>
      <c r="PT8" s="94"/>
      <c r="PU8" s="94"/>
      <c r="PV8" s="94"/>
      <c r="PW8" s="94"/>
      <c r="PX8" s="94"/>
      <c r="PY8" s="94"/>
      <c r="PZ8" s="94"/>
      <c r="QA8" s="94"/>
      <c r="QB8" s="94"/>
      <c r="QC8" s="94"/>
      <c r="QD8" s="94"/>
      <c r="QE8" s="94"/>
      <c r="QF8" s="94"/>
      <c r="QG8" s="94"/>
      <c r="QH8" s="94"/>
      <c r="QI8" s="94"/>
      <c r="QJ8" s="94"/>
      <c r="QK8" s="94"/>
      <c r="QL8" s="94"/>
      <c r="QM8" s="94"/>
      <c r="QN8" s="94"/>
      <c r="QO8" s="94"/>
      <c r="QP8" s="94"/>
      <c r="QQ8" s="94"/>
      <c r="QR8" s="94"/>
      <c r="QS8" s="94"/>
      <c r="QT8" s="94"/>
      <c r="QU8" s="94"/>
      <c r="QV8" s="94"/>
      <c r="QW8" s="94"/>
      <c r="QX8" s="94"/>
      <c r="QY8" s="94"/>
      <c r="QZ8" s="94"/>
      <c r="RA8" s="94"/>
      <c r="RB8" s="94"/>
      <c r="RC8" s="94"/>
      <c r="RD8" s="94"/>
      <c r="RE8" s="94"/>
      <c r="RF8" s="94"/>
      <c r="RG8" s="94"/>
      <c r="RH8" s="94"/>
      <c r="RI8" s="94"/>
      <c r="RJ8" s="94"/>
      <c r="RK8" s="94"/>
      <c r="RL8" s="94"/>
      <c r="RM8" s="94"/>
      <c r="RN8" s="94"/>
      <c r="RO8" s="94"/>
      <c r="RP8" s="94"/>
      <c r="RQ8" s="94"/>
      <c r="RR8" s="94"/>
      <c r="RS8" s="94"/>
      <c r="RT8" s="94"/>
      <c r="RU8" s="94"/>
      <c r="RV8" s="94"/>
      <c r="RW8" s="94"/>
      <c r="RX8" s="94"/>
      <c r="RY8" s="94"/>
      <c r="RZ8" s="94"/>
      <c r="SA8" s="94"/>
      <c r="SB8" s="94"/>
      <c r="SC8" s="94"/>
      <c r="SD8" s="94"/>
      <c r="SE8" s="94"/>
      <c r="SF8" s="94"/>
      <c r="SG8" s="94"/>
      <c r="SH8" s="94"/>
      <c r="SI8" s="94"/>
      <c r="SJ8" s="94"/>
      <c r="SK8" s="94"/>
      <c r="SL8" s="94"/>
      <c r="SM8" s="94"/>
      <c r="SN8" s="94"/>
      <c r="SO8" s="94"/>
      <c r="SP8" s="94"/>
      <c r="SQ8" s="94"/>
      <c r="SR8" s="94"/>
      <c r="SS8" s="94"/>
      <c r="ST8" s="94"/>
      <c r="SU8" s="94"/>
      <c r="SV8" s="94"/>
      <c r="SW8" s="94"/>
      <c r="SX8" s="94"/>
      <c r="SY8" s="94"/>
      <c r="SZ8" s="94"/>
      <c r="TA8" s="94"/>
      <c r="TB8" s="94"/>
      <c r="TC8" s="94"/>
      <c r="TD8" s="94"/>
      <c r="TE8" s="94"/>
      <c r="TF8" s="94"/>
      <c r="TG8" s="94"/>
      <c r="TH8" s="94"/>
      <c r="TI8" s="94"/>
      <c r="TJ8" s="94"/>
      <c r="TK8" s="94"/>
      <c r="TL8" s="94"/>
      <c r="TM8" s="94"/>
      <c r="TN8" s="94"/>
      <c r="TO8" s="94"/>
      <c r="TP8" s="94"/>
      <c r="TQ8" s="94"/>
      <c r="TR8" s="94"/>
      <c r="TS8" s="94"/>
      <c r="TT8" s="94"/>
      <c r="TU8" s="94"/>
      <c r="TV8" s="94"/>
      <c r="TW8" s="94"/>
      <c r="TX8" s="94"/>
      <c r="TY8" s="94"/>
      <c r="TZ8" s="94"/>
      <c r="UA8" s="94"/>
      <c r="UB8" s="94"/>
      <c r="UC8" s="94"/>
      <c r="UD8" s="94"/>
      <c r="UE8" s="94"/>
      <c r="UF8" s="94"/>
      <c r="UG8" s="94"/>
      <c r="UH8" s="94"/>
      <c r="UI8" s="94"/>
      <c r="UJ8" s="94"/>
      <c r="UK8" s="94"/>
      <c r="UL8" s="94"/>
      <c r="UM8" s="94"/>
      <c r="UN8" s="94"/>
      <c r="UO8" s="94"/>
      <c r="UP8" s="94"/>
      <c r="UQ8" s="94"/>
      <c r="UR8" s="94"/>
      <c r="US8" s="94"/>
      <c r="UT8" s="94"/>
      <c r="UU8" s="94"/>
      <c r="UV8" s="94"/>
      <c r="UW8" s="94"/>
      <c r="UX8" s="94"/>
      <c r="UY8" s="94"/>
      <c r="UZ8" s="94"/>
      <c r="VA8" s="94"/>
      <c r="VB8" s="94"/>
      <c r="VC8" s="94"/>
      <c r="VD8" s="94"/>
      <c r="VE8" s="94"/>
      <c r="VF8" s="94"/>
      <c r="VG8" s="94"/>
      <c r="VH8" s="94"/>
      <c r="VI8" s="94"/>
      <c r="VJ8" s="94"/>
      <c r="VK8" s="94"/>
      <c r="VL8" s="94"/>
      <c r="VM8" s="94"/>
      <c r="VN8" s="94"/>
      <c r="VO8" s="94"/>
      <c r="VP8" s="94"/>
      <c r="VQ8" s="94"/>
      <c r="VR8" s="94"/>
      <c r="VS8" s="94"/>
      <c r="VT8" s="94"/>
      <c r="VU8" s="94"/>
      <c r="VV8" s="94"/>
      <c r="VW8" s="94"/>
      <c r="VX8" s="94"/>
      <c r="VY8" s="94"/>
      <c r="VZ8" s="94"/>
      <c r="WA8" s="94"/>
      <c r="WB8" s="94"/>
      <c r="WC8" s="94"/>
      <c r="WD8" s="94"/>
      <c r="WE8" s="94"/>
      <c r="WF8" s="94"/>
      <c r="WG8" s="94"/>
      <c r="WH8" s="94"/>
      <c r="WI8" s="94"/>
      <c r="WJ8" s="94"/>
      <c r="WK8" s="94"/>
      <c r="WL8" s="94"/>
      <c r="WM8" s="94"/>
      <c r="WN8" s="94"/>
      <c r="WO8" s="94"/>
      <c r="WP8" s="94"/>
      <c r="WQ8" s="94"/>
      <c r="WR8" s="94"/>
      <c r="WS8" s="94"/>
      <c r="WT8" s="94"/>
      <c r="WU8" s="94"/>
      <c r="WV8" s="94"/>
      <c r="WW8" s="94"/>
      <c r="WX8" s="94"/>
      <c r="WY8" s="94"/>
      <c r="WZ8" s="94"/>
      <c r="XA8" s="94"/>
      <c r="XB8" s="94"/>
      <c r="XC8" s="94"/>
      <c r="XD8" s="94"/>
      <c r="XE8" s="94"/>
      <c r="XF8" s="94"/>
      <c r="XG8" s="94"/>
      <c r="XH8" s="94"/>
      <c r="XI8" s="94"/>
      <c r="XJ8" s="94"/>
      <c r="XK8" s="94"/>
      <c r="XL8" s="94"/>
      <c r="XM8" s="94"/>
      <c r="XN8" s="94"/>
      <c r="XO8" s="94"/>
      <c r="XP8" s="94"/>
      <c r="XQ8" s="94"/>
      <c r="XR8" s="94"/>
      <c r="XS8" s="94"/>
      <c r="XT8" s="94"/>
      <c r="XU8" s="94"/>
      <c r="XV8" s="94"/>
      <c r="XW8" s="94"/>
      <c r="XX8" s="94"/>
      <c r="XY8" s="94"/>
      <c r="XZ8" s="94"/>
      <c r="YA8" s="94"/>
      <c r="YB8" s="94"/>
      <c r="YC8" s="94"/>
      <c r="YD8" s="94"/>
      <c r="YE8" s="94"/>
      <c r="YF8" s="94"/>
      <c r="YG8" s="94"/>
      <c r="YH8" s="94"/>
      <c r="YI8" s="94"/>
      <c r="YJ8" s="94"/>
      <c r="YK8" s="94"/>
      <c r="YL8" s="94"/>
      <c r="YM8" s="94"/>
      <c r="YN8" s="94"/>
      <c r="YO8" s="94"/>
      <c r="YP8" s="94"/>
      <c r="YQ8" s="94"/>
      <c r="YR8" s="94"/>
      <c r="YS8" s="94"/>
      <c r="YT8" s="94"/>
      <c r="YU8" s="94"/>
      <c r="YV8" s="94"/>
      <c r="YW8" s="94"/>
      <c r="YX8" s="94"/>
      <c r="YY8" s="94"/>
      <c r="YZ8" s="94"/>
      <c r="ZA8" s="94"/>
      <c r="ZB8" s="94"/>
      <c r="ZC8" s="94"/>
      <c r="ZD8" s="94"/>
      <c r="ZE8" s="94"/>
      <c r="ZF8" s="94"/>
      <c r="ZG8" s="94"/>
      <c r="ZH8" s="94"/>
      <c r="ZI8" s="94"/>
      <c r="ZJ8" s="94"/>
      <c r="ZK8" s="94"/>
      <c r="ZL8" s="94"/>
      <c r="ZM8" s="94"/>
      <c r="ZN8" s="94"/>
      <c r="ZO8" s="94"/>
      <c r="ZP8" s="94"/>
      <c r="ZQ8" s="94"/>
      <c r="ZR8" s="94"/>
      <c r="ZS8" s="94"/>
      <c r="ZT8" s="94"/>
      <c r="ZU8" s="94"/>
      <c r="ZV8" s="94"/>
      <c r="ZW8" s="94"/>
      <c r="ZX8" s="94"/>
      <c r="ZY8" s="94"/>
      <c r="ZZ8" s="94"/>
      <c r="AAA8" s="94"/>
      <c r="AAB8" s="94"/>
      <c r="AAC8" s="94"/>
      <c r="AAD8" s="94"/>
      <c r="AAE8" s="94"/>
      <c r="AAF8" s="94"/>
      <c r="AAG8" s="94"/>
      <c r="AAH8" s="94"/>
      <c r="AAI8" s="94"/>
      <c r="AAJ8" s="94"/>
      <c r="AAK8" s="94"/>
      <c r="AAL8" s="94"/>
      <c r="AAM8" s="94"/>
      <c r="AAN8" s="94"/>
      <c r="AAO8" s="94"/>
      <c r="AAP8" s="94"/>
      <c r="AAQ8" s="94"/>
      <c r="AAR8" s="94"/>
      <c r="AAS8" s="94"/>
      <c r="AAT8" s="94"/>
      <c r="AAU8" s="94"/>
      <c r="AAV8" s="94"/>
      <c r="AAW8" s="94"/>
      <c r="AAX8" s="94"/>
      <c r="AAY8" s="94"/>
      <c r="AAZ8" s="94"/>
      <c r="ABA8" s="94"/>
      <c r="ABB8" s="94"/>
      <c r="ABC8" s="94"/>
      <c r="ABD8" s="94"/>
      <c r="ABE8" s="94"/>
      <c r="ABF8" s="94"/>
      <c r="ABG8" s="94"/>
      <c r="ABH8" s="94"/>
      <c r="ABI8" s="94"/>
      <c r="ABJ8" s="94"/>
      <c r="ABK8" s="94"/>
      <c r="ABL8" s="94"/>
      <c r="ABM8" s="94"/>
      <c r="ABN8" s="94"/>
      <c r="ABO8" s="94"/>
      <c r="ABP8" s="94"/>
      <c r="ABQ8" s="94"/>
      <c r="ABR8" s="94"/>
      <c r="ABS8" s="94"/>
      <c r="ABT8" s="94"/>
      <c r="ABU8" s="94"/>
      <c r="ABV8" s="94"/>
      <c r="ABW8" s="94"/>
      <c r="ABX8" s="94"/>
      <c r="ABY8" s="94"/>
      <c r="ABZ8" s="94"/>
      <c r="ACA8" s="94"/>
      <c r="ACB8" s="94"/>
      <c r="ACC8" s="94"/>
      <c r="ACD8" s="94"/>
      <c r="ACE8" s="94"/>
      <c r="ACF8" s="94"/>
      <c r="ACG8" s="94"/>
      <c r="ACH8" s="94"/>
      <c r="ACI8" s="94"/>
      <c r="ACJ8" s="94"/>
      <c r="ACK8" s="94"/>
      <c r="ACL8" s="94"/>
      <c r="ACM8" s="94"/>
      <c r="ACN8" s="94"/>
      <c r="ACO8" s="94"/>
      <c r="ACP8" s="94"/>
      <c r="ACQ8" s="94"/>
      <c r="ACR8" s="94"/>
      <c r="ACS8" s="94"/>
      <c r="ACT8" s="94"/>
      <c r="ACU8" s="94"/>
      <c r="ACV8" s="94"/>
      <c r="ACW8" s="94"/>
      <c r="ACX8" s="94"/>
      <c r="ACY8" s="94"/>
      <c r="ACZ8" s="94"/>
      <c r="ADA8" s="94"/>
      <c r="ADB8" s="94"/>
      <c r="ADC8" s="94"/>
      <c r="ADD8" s="94"/>
      <c r="ADE8" s="94"/>
      <c r="ADF8" s="94"/>
      <c r="ADG8" s="94"/>
      <c r="ADH8" s="94"/>
      <c r="ADI8" s="94"/>
      <c r="ADJ8" s="94"/>
      <c r="ADK8" s="94"/>
      <c r="ADL8" s="94"/>
      <c r="ADM8" s="94"/>
      <c r="ADN8" s="94"/>
      <c r="ADO8" s="94"/>
      <c r="ADP8" s="94"/>
      <c r="ADQ8" s="94"/>
      <c r="ADR8" s="94"/>
      <c r="ADS8" s="94"/>
      <c r="ADT8" s="94"/>
      <c r="ADU8" s="94"/>
      <c r="ADV8" s="94"/>
      <c r="ADW8" s="94"/>
      <c r="ADX8" s="94"/>
      <c r="ADY8" s="94"/>
      <c r="ADZ8" s="94"/>
      <c r="AEA8" s="94"/>
      <c r="AEB8" s="94"/>
      <c r="AEC8" s="94"/>
      <c r="AED8" s="94"/>
      <c r="AEE8" s="94"/>
      <c r="AEF8" s="94"/>
      <c r="AEG8" s="94"/>
      <c r="AEH8" s="94"/>
      <c r="AEI8" s="94"/>
      <c r="AEJ8" s="94"/>
      <c r="AEK8" s="94"/>
      <c r="AEL8" s="94"/>
      <c r="AEM8" s="94"/>
      <c r="AEN8" s="94"/>
      <c r="AEO8" s="94"/>
      <c r="AEP8" s="94"/>
      <c r="AEQ8" s="94"/>
      <c r="AER8" s="94"/>
      <c r="AES8" s="94"/>
      <c r="AET8" s="94"/>
      <c r="AEU8" s="94"/>
      <c r="AEV8" s="94"/>
      <c r="AEW8" s="94"/>
      <c r="AEX8" s="94"/>
      <c r="AEY8" s="94"/>
      <c r="AEZ8" s="94"/>
      <c r="AFA8" s="94"/>
      <c r="AFB8" s="94"/>
      <c r="AFC8" s="94"/>
      <c r="AFD8" s="94"/>
      <c r="AFE8" s="94"/>
      <c r="AFF8" s="94"/>
      <c r="AFG8" s="94"/>
      <c r="AFH8" s="94"/>
      <c r="AFI8" s="94"/>
      <c r="AFJ8" s="94"/>
      <c r="AFK8" s="94"/>
      <c r="AFL8" s="94"/>
      <c r="AFM8" s="94"/>
      <c r="AFN8" s="94"/>
      <c r="AFO8" s="94"/>
      <c r="AFP8" s="94"/>
      <c r="AFQ8" s="94"/>
      <c r="AFR8" s="94"/>
      <c r="AFS8" s="94"/>
      <c r="AFT8" s="94"/>
      <c r="AFU8" s="94"/>
      <c r="AFV8" s="94"/>
      <c r="AFW8" s="94"/>
      <c r="AFX8" s="94"/>
      <c r="AFY8" s="94"/>
      <c r="AFZ8" s="94"/>
      <c r="AGA8" s="94"/>
      <c r="AGB8" s="94"/>
      <c r="AGC8" s="94"/>
      <c r="AGD8" s="94"/>
      <c r="AGE8" s="94"/>
      <c r="AGF8" s="94"/>
      <c r="AGG8" s="94"/>
      <c r="AGH8" s="94"/>
      <c r="AGI8" s="94"/>
      <c r="AGJ8" s="94"/>
      <c r="AGK8" s="94"/>
      <c r="AGL8" s="94"/>
      <c r="AGM8" s="94"/>
      <c r="AGN8" s="94"/>
      <c r="AGO8" s="94"/>
      <c r="AGP8" s="94"/>
      <c r="AGQ8" s="94"/>
      <c r="AGR8" s="94"/>
      <c r="AGS8" s="94"/>
      <c r="AGT8" s="94"/>
      <c r="AGU8" s="94"/>
      <c r="AGV8" s="94"/>
      <c r="AGW8" s="94"/>
      <c r="AGX8" s="94"/>
      <c r="AGY8" s="94"/>
      <c r="AGZ8" s="94"/>
      <c r="AHA8" s="94"/>
      <c r="AHB8" s="94"/>
      <c r="AHC8" s="94"/>
      <c r="AHD8" s="94"/>
      <c r="AHE8" s="94"/>
      <c r="AHF8" s="94"/>
      <c r="AHG8" s="94"/>
      <c r="AHH8" s="94"/>
      <c r="AHI8" s="94"/>
      <c r="AHJ8" s="94"/>
      <c r="AHK8" s="94"/>
      <c r="AHL8" s="94"/>
      <c r="AHM8" s="94"/>
      <c r="AHN8" s="94"/>
      <c r="AHO8" s="94"/>
      <c r="AHP8" s="94"/>
      <c r="AHQ8" s="94"/>
      <c r="AHR8" s="94"/>
      <c r="AHS8" s="94"/>
      <c r="AHT8" s="94"/>
      <c r="AHU8" s="94"/>
      <c r="AHV8" s="94"/>
      <c r="AHW8" s="94"/>
      <c r="AHX8" s="94"/>
      <c r="AHY8" s="94"/>
      <c r="AHZ8" s="94"/>
      <c r="AIA8" s="94"/>
      <c r="AIB8" s="94"/>
      <c r="AIC8" s="94"/>
      <c r="AID8" s="94"/>
      <c r="AIE8" s="94"/>
      <c r="AIF8" s="94"/>
      <c r="AIG8" s="94"/>
      <c r="AIH8" s="94"/>
      <c r="AII8" s="94"/>
      <c r="AIJ8" s="94"/>
      <c r="AIK8" s="94"/>
      <c r="AIL8" s="94"/>
      <c r="AIM8" s="94"/>
      <c r="AIN8" s="94"/>
      <c r="AIO8" s="94"/>
      <c r="AIP8" s="94"/>
      <c r="AIQ8" s="94"/>
      <c r="AIR8" s="94"/>
      <c r="AIS8" s="94"/>
      <c r="AIT8" s="94"/>
      <c r="AIU8" s="94"/>
      <c r="AIV8" s="94"/>
      <c r="AIW8" s="94"/>
      <c r="AIX8" s="94"/>
      <c r="AIY8" s="94"/>
      <c r="AIZ8" s="94"/>
      <c r="AJA8" s="94"/>
      <c r="AJB8" s="94"/>
      <c r="AJC8" s="94"/>
      <c r="AJD8" s="94"/>
      <c r="AJE8" s="94"/>
      <c r="AJF8" s="94"/>
      <c r="AJG8" s="94"/>
      <c r="AJH8" s="94"/>
      <c r="AJI8" s="94"/>
      <c r="AJJ8" s="94"/>
      <c r="AJK8" s="94"/>
      <c r="AJL8" s="94"/>
      <c r="AJM8" s="94"/>
      <c r="AJN8" s="94"/>
      <c r="AJO8" s="94"/>
      <c r="AJP8" s="94"/>
      <c r="AJQ8" s="94"/>
      <c r="AJR8" s="94"/>
      <c r="AJS8" s="94"/>
      <c r="AJT8" s="94"/>
      <c r="AJU8" s="94"/>
      <c r="AJV8" s="94"/>
      <c r="AJW8" s="94"/>
      <c r="AJX8" s="94"/>
      <c r="AJY8" s="94"/>
      <c r="AJZ8" s="94"/>
      <c r="AKA8" s="94"/>
      <c r="AKB8" s="94"/>
      <c r="AKC8" s="94"/>
      <c r="AKD8" s="94"/>
      <c r="AKE8" s="94"/>
      <c r="AKF8" s="94"/>
      <c r="AKG8" s="94"/>
      <c r="AKH8" s="94"/>
      <c r="AKI8" s="94"/>
      <c r="AKJ8" s="94"/>
      <c r="AKK8" s="94"/>
      <c r="AKL8" s="94"/>
      <c r="AKM8" s="94"/>
      <c r="AKN8" s="94"/>
      <c r="AKO8" s="94"/>
      <c r="AKP8" s="94"/>
      <c r="AKQ8" s="94"/>
      <c r="AKR8" s="94"/>
      <c r="AKS8" s="94"/>
      <c r="AKT8" s="94"/>
      <c r="AKU8" s="94"/>
      <c r="AKV8" s="94"/>
      <c r="AKW8" s="94"/>
      <c r="AKX8" s="94"/>
      <c r="AKY8" s="94"/>
      <c r="AKZ8" s="94"/>
      <c r="ALA8" s="94"/>
      <c r="ALB8" s="94"/>
      <c r="ALC8" s="94"/>
      <c r="ALD8" s="94"/>
      <c r="ALE8" s="94"/>
      <c r="ALF8" s="94"/>
      <c r="ALG8" s="94"/>
      <c r="ALH8" s="94"/>
      <c r="ALI8" s="94"/>
      <c r="ALJ8" s="94"/>
      <c r="ALK8" s="94"/>
      <c r="ALL8" s="94"/>
      <c r="ALM8" s="94"/>
      <c r="ALN8" s="94"/>
      <c r="ALO8" s="94"/>
      <c r="ALP8" s="94"/>
      <c r="ALQ8" s="94"/>
      <c r="ALR8" s="94"/>
      <c r="ALS8" s="94"/>
      <c r="ALT8" s="94"/>
      <c r="ALU8" s="94"/>
      <c r="ALV8" s="94"/>
      <c r="ALW8" s="94"/>
      <c r="ALX8" s="94"/>
      <c r="ALY8" s="94"/>
      <c r="ALZ8" s="94"/>
      <c r="AMA8" s="94"/>
      <c r="AMB8" s="94"/>
      <c r="AMC8" s="94"/>
      <c r="AMD8" s="94"/>
      <c r="AME8" s="94"/>
      <c r="AMF8" s="94"/>
      <c r="AMG8" s="94"/>
      <c r="AMH8" s="94"/>
      <c r="AMI8" s="94"/>
      <c r="AMJ8" s="94"/>
    </row>
    <row r="9" spans="1:1024" s="123" customFormat="1" ht="23.25" x14ac:dyDescent="0.35">
      <c r="A9" s="718" t="s">
        <v>114</v>
      </c>
      <c r="B9" s="718"/>
      <c r="C9" s="718"/>
      <c r="D9" s="130"/>
      <c r="E9" s="131"/>
      <c r="F9" s="131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3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94"/>
      <c r="KX9" s="94"/>
      <c r="KY9" s="94"/>
      <c r="KZ9" s="94"/>
      <c r="LA9" s="94"/>
      <c r="LB9" s="94"/>
      <c r="LC9" s="94"/>
      <c r="LD9" s="94"/>
      <c r="LE9" s="94"/>
      <c r="LF9" s="94"/>
      <c r="LG9" s="94"/>
      <c r="LH9" s="94"/>
      <c r="LI9" s="94"/>
      <c r="LJ9" s="94"/>
      <c r="LK9" s="94"/>
      <c r="LL9" s="94"/>
      <c r="LM9" s="94"/>
      <c r="LN9" s="94"/>
      <c r="LO9" s="94"/>
      <c r="LP9" s="94"/>
      <c r="LQ9" s="94"/>
      <c r="LR9" s="94"/>
      <c r="LS9" s="94"/>
      <c r="LT9" s="94"/>
      <c r="LU9" s="94"/>
      <c r="LV9" s="94"/>
      <c r="LW9" s="94"/>
      <c r="LX9" s="94"/>
      <c r="LY9" s="94"/>
      <c r="LZ9" s="94"/>
      <c r="MA9" s="94"/>
      <c r="MB9" s="94"/>
      <c r="MC9" s="94"/>
      <c r="MD9" s="94"/>
      <c r="ME9" s="94"/>
      <c r="MF9" s="94"/>
      <c r="MG9" s="94"/>
      <c r="MH9" s="94"/>
      <c r="MI9" s="94"/>
      <c r="MJ9" s="94"/>
      <c r="MK9" s="94"/>
      <c r="ML9" s="94"/>
      <c r="MM9" s="94"/>
      <c r="MN9" s="94"/>
      <c r="MO9" s="94"/>
      <c r="MP9" s="94"/>
      <c r="MQ9" s="94"/>
      <c r="MR9" s="94"/>
      <c r="MS9" s="94"/>
      <c r="MT9" s="94"/>
      <c r="MU9" s="94"/>
      <c r="MV9" s="94"/>
      <c r="MW9" s="94"/>
      <c r="MX9" s="94"/>
      <c r="MY9" s="94"/>
      <c r="MZ9" s="94"/>
      <c r="NA9" s="94"/>
      <c r="NB9" s="94"/>
      <c r="NC9" s="94"/>
      <c r="ND9" s="94"/>
      <c r="NE9" s="94"/>
      <c r="NF9" s="94"/>
      <c r="NG9" s="94"/>
      <c r="NH9" s="94"/>
      <c r="NI9" s="94"/>
      <c r="NJ9" s="94"/>
      <c r="NK9" s="94"/>
      <c r="NL9" s="94"/>
      <c r="NM9" s="94"/>
      <c r="NN9" s="94"/>
      <c r="NO9" s="94"/>
      <c r="NP9" s="94"/>
      <c r="NQ9" s="94"/>
      <c r="NR9" s="94"/>
      <c r="NS9" s="94"/>
      <c r="NT9" s="94"/>
      <c r="NU9" s="94"/>
      <c r="NV9" s="94"/>
      <c r="NW9" s="94"/>
      <c r="NX9" s="94"/>
      <c r="NY9" s="94"/>
      <c r="NZ9" s="94"/>
      <c r="OA9" s="94"/>
      <c r="OB9" s="94"/>
      <c r="OC9" s="94"/>
      <c r="OD9" s="94"/>
      <c r="OE9" s="94"/>
      <c r="OF9" s="94"/>
      <c r="OG9" s="94"/>
      <c r="OH9" s="94"/>
      <c r="OI9" s="94"/>
      <c r="OJ9" s="94"/>
      <c r="OK9" s="94"/>
      <c r="OL9" s="94"/>
      <c r="OM9" s="94"/>
      <c r="ON9" s="94"/>
      <c r="OO9" s="94"/>
      <c r="OP9" s="94"/>
      <c r="OQ9" s="94"/>
      <c r="OR9" s="94"/>
      <c r="OS9" s="94"/>
      <c r="OT9" s="94"/>
      <c r="OU9" s="94"/>
      <c r="OV9" s="94"/>
      <c r="OW9" s="94"/>
      <c r="OX9" s="94"/>
      <c r="OY9" s="94"/>
      <c r="OZ9" s="94"/>
      <c r="PA9" s="94"/>
      <c r="PB9" s="94"/>
      <c r="PC9" s="94"/>
      <c r="PD9" s="94"/>
      <c r="PE9" s="94"/>
      <c r="PF9" s="94"/>
      <c r="PG9" s="94"/>
      <c r="PH9" s="94"/>
      <c r="PI9" s="94"/>
      <c r="PJ9" s="94"/>
      <c r="PK9" s="94"/>
      <c r="PL9" s="94"/>
      <c r="PM9" s="94"/>
      <c r="PN9" s="94"/>
      <c r="PO9" s="94"/>
      <c r="PP9" s="94"/>
      <c r="PQ9" s="94"/>
      <c r="PR9" s="94"/>
      <c r="PS9" s="94"/>
      <c r="PT9" s="94"/>
      <c r="PU9" s="94"/>
      <c r="PV9" s="94"/>
      <c r="PW9" s="94"/>
      <c r="PX9" s="94"/>
      <c r="PY9" s="94"/>
      <c r="PZ9" s="94"/>
      <c r="QA9" s="94"/>
      <c r="QB9" s="94"/>
      <c r="QC9" s="94"/>
      <c r="QD9" s="94"/>
      <c r="QE9" s="94"/>
      <c r="QF9" s="94"/>
      <c r="QG9" s="94"/>
      <c r="QH9" s="94"/>
      <c r="QI9" s="94"/>
      <c r="QJ9" s="94"/>
      <c r="QK9" s="94"/>
      <c r="QL9" s="94"/>
      <c r="QM9" s="94"/>
      <c r="QN9" s="94"/>
      <c r="QO9" s="94"/>
      <c r="QP9" s="94"/>
      <c r="QQ9" s="94"/>
      <c r="QR9" s="94"/>
      <c r="QS9" s="94"/>
      <c r="QT9" s="94"/>
      <c r="QU9" s="94"/>
      <c r="QV9" s="94"/>
      <c r="QW9" s="94"/>
      <c r="QX9" s="94"/>
      <c r="QY9" s="94"/>
      <c r="QZ9" s="94"/>
      <c r="RA9" s="94"/>
      <c r="RB9" s="94"/>
      <c r="RC9" s="94"/>
      <c r="RD9" s="94"/>
      <c r="RE9" s="94"/>
      <c r="RF9" s="94"/>
      <c r="RG9" s="94"/>
      <c r="RH9" s="94"/>
      <c r="RI9" s="94"/>
      <c r="RJ9" s="94"/>
      <c r="RK9" s="94"/>
      <c r="RL9" s="94"/>
      <c r="RM9" s="94"/>
      <c r="RN9" s="94"/>
      <c r="RO9" s="94"/>
      <c r="RP9" s="94"/>
      <c r="RQ9" s="94"/>
      <c r="RR9" s="94"/>
      <c r="RS9" s="94"/>
      <c r="RT9" s="94"/>
      <c r="RU9" s="94"/>
      <c r="RV9" s="94"/>
      <c r="RW9" s="94"/>
      <c r="RX9" s="94"/>
      <c r="RY9" s="94"/>
      <c r="RZ9" s="94"/>
      <c r="SA9" s="94"/>
      <c r="SB9" s="94"/>
      <c r="SC9" s="94"/>
      <c r="SD9" s="94"/>
      <c r="SE9" s="94"/>
      <c r="SF9" s="94"/>
      <c r="SG9" s="94"/>
      <c r="SH9" s="94"/>
      <c r="SI9" s="94"/>
      <c r="SJ9" s="94"/>
      <c r="SK9" s="94"/>
      <c r="SL9" s="94"/>
      <c r="SM9" s="94"/>
      <c r="SN9" s="94"/>
      <c r="SO9" s="94"/>
      <c r="SP9" s="94"/>
      <c r="SQ9" s="94"/>
      <c r="SR9" s="94"/>
      <c r="SS9" s="94"/>
      <c r="ST9" s="94"/>
      <c r="SU9" s="94"/>
      <c r="SV9" s="94"/>
      <c r="SW9" s="94"/>
      <c r="SX9" s="94"/>
      <c r="SY9" s="94"/>
      <c r="SZ9" s="94"/>
      <c r="TA9" s="94"/>
      <c r="TB9" s="94"/>
      <c r="TC9" s="94"/>
      <c r="TD9" s="94"/>
      <c r="TE9" s="94"/>
      <c r="TF9" s="94"/>
      <c r="TG9" s="94"/>
      <c r="TH9" s="94"/>
      <c r="TI9" s="94"/>
      <c r="TJ9" s="94"/>
      <c r="TK9" s="94"/>
      <c r="TL9" s="94"/>
      <c r="TM9" s="94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  <c r="ZQ9" s="94"/>
      <c r="ZR9" s="94"/>
      <c r="ZS9" s="94"/>
      <c r="ZT9" s="94"/>
      <c r="ZU9" s="94"/>
      <c r="ZV9" s="94"/>
      <c r="ZW9" s="94"/>
      <c r="ZX9" s="94"/>
      <c r="ZY9" s="94"/>
      <c r="ZZ9" s="94"/>
      <c r="AAA9" s="94"/>
      <c r="AAB9" s="94"/>
      <c r="AAC9" s="94"/>
      <c r="AAD9" s="94"/>
      <c r="AAE9" s="94"/>
      <c r="AAF9" s="94"/>
      <c r="AAG9" s="94"/>
      <c r="AAH9" s="94"/>
      <c r="AAI9" s="94"/>
      <c r="AAJ9" s="94"/>
      <c r="AAK9" s="94"/>
      <c r="AAL9" s="94"/>
      <c r="AAM9" s="94"/>
      <c r="AAN9" s="94"/>
      <c r="AAO9" s="94"/>
      <c r="AAP9" s="94"/>
      <c r="AAQ9" s="94"/>
      <c r="AAR9" s="94"/>
      <c r="AAS9" s="94"/>
      <c r="AAT9" s="94"/>
      <c r="AAU9" s="94"/>
      <c r="AAV9" s="94"/>
      <c r="AAW9" s="94"/>
      <c r="AAX9" s="94"/>
      <c r="AAY9" s="94"/>
      <c r="AAZ9" s="94"/>
      <c r="ABA9" s="94"/>
      <c r="ABB9" s="94"/>
      <c r="ABC9" s="94"/>
      <c r="ABD9" s="94"/>
      <c r="ABE9" s="94"/>
      <c r="ABF9" s="94"/>
      <c r="ABG9" s="94"/>
      <c r="ABH9" s="94"/>
      <c r="ABI9" s="94"/>
      <c r="ABJ9" s="94"/>
      <c r="ABK9" s="94"/>
      <c r="ABL9" s="94"/>
      <c r="ABM9" s="94"/>
      <c r="ABN9" s="94"/>
      <c r="ABO9" s="94"/>
      <c r="ABP9" s="94"/>
      <c r="ABQ9" s="94"/>
      <c r="ABR9" s="94"/>
      <c r="ABS9" s="94"/>
      <c r="ABT9" s="94"/>
      <c r="ABU9" s="94"/>
      <c r="ABV9" s="94"/>
      <c r="ABW9" s="94"/>
      <c r="ABX9" s="94"/>
      <c r="ABY9" s="94"/>
      <c r="ABZ9" s="94"/>
      <c r="ACA9" s="94"/>
      <c r="ACB9" s="94"/>
      <c r="ACC9" s="94"/>
      <c r="ACD9" s="94"/>
      <c r="ACE9" s="94"/>
      <c r="ACF9" s="94"/>
      <c r="ACG9" s="94"/>
      <c r="ACH9" s="94"/>
      <c r="ACI9" s="94"/>
      <c r="ACJ9" s="94"/>
      <c r="ACK9" s="94"/>
      <c r="ACL9" s="94"/>
      <c r="ACM9" s="94"/>
      <c r="ACN9" s="94"/>
      <c r="ACO9" s="94"/>
      <c r="ACP9" s="94"/>
      <c r="ACQ9" s="94"/>
      <c r="ACR9" s="94"/>
      <c r="ACS9" s="94"/>
      <c r="ACT9" s="94"/>
      <c r="ACU9" s="94"/>
      <c r="ACV9" s="94"/>
      <c r="ACW9" s="94"/>
      <c r="ACX9" s="94"/>
      <c r="ACY9" s="94"/>
      <c r="ACZ9" s="94"/>
      <c r="ADA9" s="94"/>
      <c r="ADB9" s="94"/>
      <c r="ADC9" s="94"/>
      <c r="ADD9" s="94"/>
      <c r="ADE9" s="94"/>
      <c r="ADF9" s="94"/>
      <c r="ADG9" s="94"/>
      <c r="ADH9" s="94"/>
      <c r="ADI9" s="94"/>
      <c r="ADJ9" s="94"/>
      <c r="ADK9" s="94"/>
      <c r="ADL9" s="94"/>
      <c r="ADM9" s="94"/>
      <c r="ADN9" s="94"/>
      <c r="ADO9" s="94"/>
      <c r="ADP9" s="94"/>
      <c r="ADQ9" s="94"/>
      <c r="ADR9" s="94"/>
      <c r="ADS9" s="94"/>
      <c r="ADT9" s="94"/>
      <c r="ADU9" s="94"/>
      <c r="ADV9" s="94"/>
      <c r="ADW9" s="94"/>
      <c r="ADX9" s="94"/>
      <c r="ADY9" s="94"/>
      <c r="ADZ9" s="94"/>
      <c r="AEA9" s="94"/>
      <c r="AEB9" s="94"/>
      <c r="AEC9" s="94"/>
      <c r="AED9" s="94"/>
      <c r="AEE9" s="94"/>
      <c r="AEF9" s="94"/>
      <c r="AEG9" s="94"/>
      <c r="AEH9" s="94"/>
      <c r="AEI9" s="94"/>
      <c r="AEJ9" s="94"/>
      <c r="AEK9" s="94"/>
      <c r="AEL9" s="94"/>
      <c r="AEM9" s="94"/>
      <c r="AEN9" s="94"/>
      <c r="AEO9" s="94"/>
      <c r="AEP9" s="94"/>
      <c r="AEQ9" s="94"/>
      <c r="AER9" s="94"/>
      <c r="AES9" s="94"/>
      <c r="AET9" s="94"/>
      <c r="AEU9" s="94"/>
      <c r="AEV9" s="94"/>
      <c r="AEW9" s="94"/>
      <c r="AEX9" s="94"/>
      <c r="AEY9" s="94"/>
      <c r="AEZ9" s="94"/>
      <c r="AFA9" s="94"/>
      <c r="AFB9" s="94"/>
      <c r="AFC9" s="94"/>
      <c r="AFD9" s="94"/>
      <c r="AFE9" s="94"/>
      <c r="AFF9" s="94"/>
      <c r="AFG9" s="94"/>
      <c r="AFH9" s="94"/>
      <c r="AFI9" s="94"/>
      <c r="AFJ9" s="94"/>
      <c r="AFK9" s="94"/>
      <c r="AFL9" s="94"/>
      <c r="AFM9" s="94"/>
      <c r="AFN9" s="94"/>
      <c r="AFO9" s="94"/>
      <c r="AFP9" s="94"/>
      <c r="AFQ9" s="94"/>
      <c r="AFR9" s="94"/>
      <c r="AFS9" s="94"/>
      <c r="AFT9" s="94"/>
      <c r="AFU9" s="94"/>
      <c r="AFV9" s="94"/>
      <c r="AFW9" s="94"/>
      <c r="AFX9" s="94"/>
      <c r="AFY9" s="94"/>
      <c r="AFZ9" s="94"/>
      <c r="AGA9" s="94"/>
      <c r="AGB9" s="94"/>
      <c r="AGC9" s="94"/>
      <c r="AGD9" s="94"/>
      <c r="AGE9" s="94"/>
      <c r="AGF9" s="94"/>
      <c r="AGG9" s="94"/>
      <c r="AGH9" s="94"/>
      <c r="AGI9" s="94"/>
      <c r="AGJ9" s="94"/>
      <c r="AGK9" s="94"/>
      <c r="AGL9" s="94"/>
      <c r="AGM9" s="94"/>
      <c r="AGN9" s="94"/>
      <c r="AGO9" s="94"/>
      <c r="AGP9" s="94"/>
      <c r="AGQ9" s="94"/>
      <c r="AGR9" s="94"/>
      <c r="AGS9" s="94"/>
      <c r="AGT9" s="94"/>
      <c r="AGU9" s="94"/>
      <c r="AGV9" s="94"/>
      <c r="AGW9" s="94"/>
      <c r="AGX9" s="94"/>
      <c r="AGY9" s="94"/>
      <c r="AGZ9" s="94"/>
      <c r="AHA9" s="94"/>
      <c r="AHB9" s="94"/>
      <c r="AHC9" s="94"/>
      <c r="AHD9" s="94"/>
      <c r="AHE9" s="94"/>
      <c r="AHF9" s="94"/>
      <c r="AHG9" s="94"/>
      <c r="AHH9" s="94"/>
      <c r="AHI9" s="94"/>
      <c r="AHJ9" s="94"/>
      <c r="AHK9" s="94"/>
      <c r="AHL9" s="94"/>
      <c r="AHM9" s="94"/>
      <c r="AHN9" s="94"/>
      <c r="AHO9" s="94"/>
      <c r="AHP9" s="94"/>
      <c r="AHQ9" s="94"/>
      <c r="AHR9" s="94"/>
      <c r="AHS9" s="94"/>
      <c r="AHT9" s="94"/>
      <c r="AHU9" s="94"/>
      <c r="AHV9" s="94"/>
      <c r="AHW9" s="94"/>
      <c r="AHX9" s="94"/>
      <c r="AHY9" s="94"/>
      <c r="AHZ9" s="94"/>
      <c r="AIA9" s="94"/>
      <c r="AIB9" s="94"/>
      <c r="AIC9" s="94"/>
      <c r="AID9" s="94"/>
      <c r="AIE9" s="94"/>
      <c r="AIF9" s="94"/>
      <c r="AIG9" s="94"/>
      <c r="AIH9" s="94"/>
      <c r="AII9" s="94"/>
      <c r="AIJ9" s="94"/>
      <c r="AIK9" s="94"/>
      <c r="AIL9" s="94"/>
      <c r="AIM9" s="94"/>
      <c r="AIN9" s="94"/>
      <c r="AIO9" s="94"/>
      <c r="AIP9" s="94"/>
      <c r="AIQ9" s="94"/>
      <c r="AIR9" s="94"/>
      <c r="AIS9" s="94"/>
      <c r="AIT9" s="94"/>
      <c r="AIU9" s="94"/>
      <c r="AIV9" s="94"/>
      <c r="AIW9" s="94"/>
      <c r="AIX9" s="94"/>
      <c r="AIY9" s="94"/>
      <c r="AIZ9" s="94"/>
      <c r="AJA9" s="94"/>
      <c r="AJB9" s="94"/>
      <c r="AJC9" s="94"/>
      <c r="AJD9" s="94"/>
      <c r="AJE9" s="94"/>
      <c r="AJF9" s="94"/>
      <c r="AJG9" s="94"/>
      <c r="AJH9" s="94"/>
      <c r="AJI9" s="94"/>
      <c r="AJJ9" s="94"/>
      <c r="AJK9" s="94"/>
      <c r="AJL9" s="94"/>
      <c r="AJM9" s="94"/>
      <c r="AJN9" s="94"/>
      <c r="AJO9" s="94"/>
      <c r="AJP9" s="94"/>
      <c r="AJQ9" s="94"/>
      <c r="AJR9" s="94"/>
      <c r="AJS9" s="94"/>
      <c r="AJT9" s="94"/>
      <c r="AJU9" s="94"/>
      <c r="AJV9" s="94"/>
      <c r="AJW9" s="94"/>
      <c r="AJX9" s="94"/>
      <c r="AJY9" s="94"/>
      <c r="AJZ9" s="94"/>
      <c r="AKA9" s="94"/>
      <c r="AKB9" s="94"/>
      <c r="AKC9" s="94"/>
      <c r="AKD9" s="94"/>
      <c r="AKE9" s="94"/>
      <c r="AKF9" s="94"/>
      <c r="AKG9" s="94"/>
      <c r="AKH9" s="94"/>
      <c r="AKI9" s="94"/>
      <c r="AKJ9" s="94"/>
      <c r="AKK9" s="94"/>
      <c r="AKL9" s="94"/>
      <c r="AKM9" s="94"/>
      <c r="AKN9" s="94"/>
      <c r="AKO9" s="94"/>
      <c r="AKP9" s="94"/>
      <c r="AKQ9" s="94"/>
      <c r="AKR9" s="94"/>
      <c r="AKS9" s="94"/>
      <c r="AKT9" s="94"/>
      <c r="AKU9" s="94"/>
      <c r="AKV9" s="94"/>
      <c r="AKW9" s="94"/>
      <c r="AKX9" s="94"/>
      <c r="AKY9" s="94"/>
      <c r="AKZ9" s="94"/>
      <c r="ALA9" s="94"/>
      <c r="ALB9" s="94"/>
      <c r="ALC9" s="94"/>
      <c r="ALD9" s="94"/>
      <c r="ALE9" s="94"/>
      <c r="ALF9" s="94"/>
      <c r="ALG9" s="94"/>
      <c r="ALH9" s="94"/>
      <c r="ALI9" s="94"/>
      <c r="ALJ9" s="94"/>
      <c r="ALK9" s="94"/>
      <c r="ALL9" s="94"/>
      <c r="ALM9" s="94"/>
      <c r="ALN9" s="94"/>
      <c r="ALO9" s="94"/>
      <c r="ALP9" s="94"/>
      <c r="ALQ9" s="94"/>
      <c r="ALR9" s="94"/>
      <c r="ALS9" s="94"/>
      <c r="ALT9" s="94"/>
      <c r="ALU9" s="94"/>
      <c r="ALV9" s="94"/>
      <c r="ALW9" s="94"/>
      <c r="ALX9" s="94"/>
      <c r="ALY9" s="94"/>
      <c r="ALZ9" s="94"/>
      <c r="AMA9" s="94"/>
      <c r="AMB9" s="94"/>
      <c r="AMC9" s="94"/>
      <c r="AMD9" s="94"/>
      <c r="AME9" s="94"/>
      <c r="AMF9" s="94"/>
      <c r="AMG9" s="94"/>
      <c r="AMH9" s="94"/>
      <c r="AMI9" s="94"/>
      <c r="AMJ9" s="94"/>
    </row>
    <row r="10" spans="1:1024" s="123" customFormat="1" ht="26.25" customHeight="1" x14ac:dyDescent="0.35">
      <c r="A10" s="133" t="s">
        <v>818</v>
      </c>
      <c r="B10" s="134" t="s">
        <v>115</v>
      </c>
      <c r="C10" s="135" t="s">
        <v>116</v>
      </c>
      <c r="D10" s="130" t="s">
        <v>3</v>
      </c>
      <c r="E10" s="499">
        <v>3405</v>
      </c>
      <c r="F10" s="131">
        <f>SUM(G10:R10)</f>
        <v>329529</v>
      </c>
      <c r="G10" s="136">
        <v>172984</v>
      </c>
      <c r="H10" s="136">
        <v>47639</v>
      </c>
      <c r="I10" s="500">
        <f>126668-26612</f>
        <v>100056</v>
      </c>
      <c r="J10" s="136"/>
      <c r="K10" s="136"/>
      <c r="L10" s="136"/>
      <c r="M10" s="136"/>
      <c r="N10" s="136">
        <v>8850</v>
      </c>
      <c r="O10" s="136"/>
      <c r="P10" s="136"/>
      <c r="Q10" s="136"/>
      <c r="R10" s="133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94"/>
      <c r="KX10" s="94"/>
      <c r="KY10" s="94"/>
      <c r="KZ10" s="94"/>
      <c r="LA10" s="94"/>
      <c r="LB10" s="94"/>
      <c r="LC10" s="94"/>
      <c r="LD10" s="94"/>
      <c r="LE10" s="94"/>
      <c r="LF10" s="94"/>
      <c r="LG10" s="94"/>
      <c r="LH10" s="94"/>
      <c r="LI10" s="94"/>
      <c r="LJ10" s="94"/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94"/>
      <c r="ND10" s="94"/>
      <c r="NE10" s="94"/>
      <c r="NF10" s="94"/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4"/>
      <c r="NR10" s="94"/>
      <c r="NS10" s="94"/>
      <c r="NT10" s="94"/>
      <c r="NU10" s="94"/>
      <c r="NV10" s="94"/>
      <c r="NW10" s="94"/>
      <c r="NX10" s="94"/>
      <c r="NY10" s="94"/>
      <c r="NZ10" s="94"/>
      <c r="OA10" s="94"/>
      <c r="OB10" s="94"/>
      <c r="OC10" s="94"/>
      <c r="OD10" s="94"/>
      <c r="OE10" s="94"/>
      <c r="OF10" s="94"/>
      <c r="OG10" s="94"/>
      <c r="OH10" s="94"/>
      <c r="OI10" s="94"/>
      <c r="OJ10" s="94"/>
      <c r="OK10" s="94"/>
      <c r="OL10" s="94"/>
      <c r="OM10" s="94"/>
      <c r="ON10" s="94"/>
      <c r="OO10" s="94"/>
      <c r="OP10" s="94"/>
      <c r="OQ10" s="94"/>
      <c r="OR10" s="94"/>
      <c r="OS10" s="94"/>
      <c r="OT10" s="94"/>
      <c r="OU10" s="94"/>
      <c r="OV10" s="94"/>
      <c r="OW10" s="94"/>
      <c r="OX10" s="94"/>
      <c r="OY10" s="94"/>
      <c r="OZ10" s="94"/>
      <c r="PA10" s="94"/>
      <c r="PB10" s="94"/>
      <c r="PC10" s="94"/>
      <c r="PD10" s="94"/>
      <c r="PE10" s="94"/>
      <c r="PF10" s="94"/>
      <c r="PG10" s="94"/>
      <c r="PH10" s="94"/>
      <c r="PI10" s="94"/>
      <c r="PJ10" s="94"/>
      <c r="PK10" s="94"/>
      <c r="PL10" s="94"/>
      <c r="PM10" s="94"/>
      <c r="PN10" s="94"/>
      <c r="PO10" s="94"/>
      <c r="PP10" s="94"/>
      <c r="PQ10" s="94"/>
      <c r="PR10" s="94"/>
      <c r="PS10" s="94"/>
      <c r="PT10" s="94"/>
      <c r="PU10" s="94"/>
      <c r="PV10" s="94"/>
      <c r="PW10" s="94"/>
      <c r="PX10" s="94"/>
      <c r="PY10" s="94"/>
      <c r="PZ10" s="94"/>
      <c r="QA10" s="94"/>
      <c r="QB10" s="94"/>
      <c r="QC10" s="94"/>
      <c r="QD10" s="94"/>
      <c r="QE10" s="94"/>
      <c r="QF10" s="94"/>
      <c r="QG10" s="94"/>
      <c r="QH10" s="94"/>
      <c r="QI10" s="94"/>
      <c r="QJ10" s="94"/>
      <c r="QK10" s="94"/>
      <c r="QL10" s="94"/>
      <c r="QM10" s="94"/>
      <c r="QN10" s="94"/>
      <c r="QO10" s="94"/>
      <c r="QP10" s="94"/>
      <c r="QQ10" s="94"/>
      <c r="QR10" s="94"/>
      <c r="QS10" s="94"/>
      <c r="QT10" s="94"/>
      <c r="QU10" s="94"/>
      <c r="QV10" s="94"/>
      <c r="QW10" s="94"/>
      <c r="QX10" s="94"/>
      <c r="QY10" s="94"/>
      <c r="QZ10" s="94"/>
      <c r="RA10" s="94"/>
      <c r="RB10" s="94"/>
      <c r="RC10" s="94"/>
      <c r="RD10" s="94"/>
      <c r="RE10" s="94"/>
      <c r="RF10" s="94"/>
      <c r="RG10" s="94"/>
      <c r="RH10" s="94"/>
      <c r="RI10" s="94"/>
      <c r="RJ10" s="94"/>
      <c r="RK10" s="94"/>
      <c r="RL10" s="94"/>
      <c r="RM10" s="94"/>
      <c r="RN10" s="94"/>
      <c r="RO10" s="94"/>
      <c r="RP10" s="94"/>
      <c r="RQ10" s="94"/>
      <c r="RR10" s="94"/>
      <c r="RS10" s="94"/>
      <c r="RT10" s="94"/>
      <c r="RU10" s="94"/>
      <c r="RV10" s="94"/>
      <c r="RW10" s="94"/>
      <c r="RX10" s="94"/>
      <c r="RY10" s="94"/>
      <c r="RZ10" s="94"/>
      <c r="SA10" s="94"/>
      <c r="SB10" s="94"/>
      <c r="SC10" s="94"/>
      <c r="SD10" s="94"/>
      <c r="SE10" s="94"/>
      <c r="SF10" s="94"/>
      <c r="SG10" s="94"/>
      <c r="SH10" s="94"/>
      <c r="SI10" s="94"/>
      <c r="SJ10" s="94"/>
      <c r="SK10" s="94"/>
      <c r="SL10" s="94"/>
      <c r="SM10" s="94"/>
      <c r="SN10" s="94"/>
      <c r="SO10" s="94"/>
      <c r="SP10" s="94"/>
      <c r="SQ10" s="94"/>
      <c r="SR10" s="94"/>
      <c r="SS10" s="94"/>
      <c r="ST10" s="94"/>
      <c r="SU10" s="94"/>
      <c r="SV10" s="94"/>
      <c r="SW10" s="94"/>
      <c r="SX10" s="94"/>
      <c r="SY10" s="94"/>
      <c r="SZ10" s="94"/>
      <c r="TA10" s="94"/>
      <c r="TB10" s="94"/>
      <c r="TC10" s="94"/>
      <c r="TD10" s="94"/>
      <c r="TE10" s="94"/>
      <c r="TF10" s="94"/>
      <c r="TG10" s="94"/>
      <c r="TH10" s="94"/>
      <c r="TI10" s="94"/>
      <c r="TJ10" s="94"/>
      <c r="TK10" s="94"/>
      <c r="TL10" s="94"/>
      <c r="TM10" s="94"/>
      <c r="TN10" s="94"/>
      <c r="TO10" s="94"/>
      <c r="TP10" s="94"/>
      <c r="TQ10" s="94"/>
      <c r="TR10" s="94"/>
      <c r="TS10" s="94"/>
      <c r="TT10" s="94"/>
      <c r="TU10" s="94"/>
      <c r="TV10" s="94"/>
      <c r="TW10" s="94"/>
      <c r="TX10" s="94"/>
      <c r="TY10" s="94"/>
      <c r="TZ10" s="94"/>
      <c r="UA10" s="94"/>
      <c r="UB10" s="94"/>
      <c r="UC10" s="94"/>
      <c r="UD10" s="94"/>
      <c r="UE10" s="94"/>
      <c r="UF10" s="94"/>
      <c r="UG10" s="94"/>
      <c r="UH10" s="94"/>
      <c r="UI10" s="94"/>
      <c r="UJ10" s="94"/>
      <c r="UK10" s="94"/>
      <c r="UL10" s="94"/>
      <c r="UM10" s="94"/>
      <c r="UN10" s="94"/>
      <c r="UO10" s="94"/>
      <c r="UP10" s="94"/>
      <c r="UQ10" s="94"/>
      <c r="UR10" s="94"/>
      <c r="US10" s="94"/>
      <c r="UT10" s="94"/>
      <c r="UU10" s="94"/>
      <c r="UV10" s="94"/>
      <c r="UW10" s="94"/>
      <c r="UX10" s="94"/>
      <c r="UY10" s="94"/>
      <c r="UZ10" s="94"/>
      <c r="VA10" s="94"/>
      <c r="VB10" s="94"/>
      <c r="VC10" s="94"/>
      <c r="VD10" s="94"/>
      <c r="VE10" s="94"/>
      <c r="VF10" s="94"/>
      <c r="VG10" s="94"/>
      <c r="VH10" s="94"/>
      <c r="VI10" s="94"/>
      <c r="VJ10" s="94"/>
      <c r="VK10" s="94"/>
      <c r="VL10" s="94"/>
      <c r="VM10" s="94"/>
      <c r="VN10" s="94"/>
      <c r="VO10" s="94"/>
      <c r="VP10" s="94"/>
      <c r="VQ10" s="94"/>
      <c r="VR10" s="94"/>
      <c r="VS10" s="94"/>
      <c r="VT10" s="94"/>
      <c r="VU10" s="94"/>
      <c r="VV10" s="94"/>
      <c r="VW10" s="94"/>
      <c r="VX10" s="94"/>
      <c r="VY10" s="94"/>
      <c r="VZ10" s="94"/>
      <c r="WA10" s="94"/>
      <c r="WB10" s="94"/>
      <c r="WC10" s="94"/>
      <c r="WD10" s="94"/>
      <c r="WE10" s="94"/>
      <c r="WF10" s="94"/>
      <c r="WG10" s="94"/>
      <c r="WH10" s="94"/>
      <c r="WI10" s="94"/>
      <c r="WJ10" s="94"/>
      <c r="WK10" s="94"/>
      <c r="WL10" s="94"/>
      <c r="WM10" s="94"/>
      <c r="WN10" s="94"/>
      <c r="WO10" s="94"/>
      <c r="WP10" s="94"/>
      <c r="WQ10" s="94"/>
      <c r="WR10" s="94"/>
      <c r="WS10" s="94"/>
      <c r="WT10" s="94"/>
      <c r="WU10" s="94"/>
      <c r="WV10" s="94"/>
      <c r="WW10" s="94"/>
      <c r="WX10" s="94"/>
      <c r="WY10" s="94"/>
      <c r="WZ10" s="94"/>
      <c r="XA10" s="94"/>
      <c r="XB10" s="94"/>
      <c r="XC10" s="94"/>
      <c r="XD10" s="94"/>
      <c r="XE10" s="94"/>
      <c r="XF10" s="94"/>
      <c r="XG10" s="94"/>
      <c r="XH10" s="94"/>
      <c r="XI10" s="94"/>
      <c r="XJ10" s="94"/>
      <c r="XK10" s="94"/>
      <c r="XL10" s="94"/>
      <c r="XM10" s="94"/>
      <c r="XN10" s="94"/>
      <c r="XO10" s="94"/>
      <c r="XP10" s="94"/>
      <c r="XQ10" s="94"/>
      <c r="XR10" s="94"/>
      <c r="XS10" s="94"/>
      <c r="XT10" s="94"/>
      <c r="XU10" s="94"/>
      <c r="XV10" s="94"/>
      <c r="XW10" s="94"/>
      <c r="XX10" s="94"/>
      <c r="XY10" s="94"/>
      <c r="XZ10" s="94"/>
      <c r="YA10" s="94"/>
      <c r="YB10" s="94"/>
      <c r="YC10" s="94"/>
      <c r="YD10" s="94"/>
      <c r="YE10" s="94"/>
      <c r="YF10" s="94"/>
      <c r="YG10" s="94"/>
      <c r="YH10" s="94"/>
      <c r="YI10" s="94"/>
      <c r="YJ10" s="94"/>
      <c r="YK10" s="94"/>
      <c r="YL10" s="94"/>
      <c r="YM10" s="94"/>
      <c r="YN10" s="94"/>
      <c r="YO10" s="94"/>
      <c r="YP10" s="94"/>
      <c r="YQ10" s="94"/>
      <c r="YR10" s="94"/>
      <c r="YS10" s="94"/>
      <c r="YT10" s="94"/>
      <c r="YU10" s="94"/>
      <c r="YV10" s="94"/>
      <c r="YW10" s="94"/>
      <c r="YX10" s="94"/>
      <c r="YY10" s="94"/>
      <c r="YZ10" s="94"/>
      <c r="ZA10" s="94"/>
      <c r="ZB10" s="94"/>
      <c r="ZC10" s="94"/>
      <c r="ZD10" s="94"/>
      <c r="ZE10" s="94"/>
      <c r="ZF10" s="94"/>
      <c r="ZG10" s="94"/>
      <c r="ZH10" s="94"/>
      <c r="ZI10" s="94"/>
      <c r="ZJ10" s="94"/>
      <c r="ZK10" s="94"/>
      <c r="ZL10" s="94"/>
      <c r="ZM10" s="94"/>
      <c r="ZN10" s="94"/>
      <c r="ZO10" s="94"/>
      <c r="ZP10" s="94"/>
      <c r="ZQ10" s="94"/>
      <c r="ZR10" s="94"/>
      <c r="ZS10" s="94"/>
      <c r="ZT10" s="94"/>
      <c r="ZU10" s="94"/>
      <c r="ZV10" s="94"/>
      <c r="ZW10" s="94"/>
      <c r="ZX10" s="94"/>
      <c r="ZY10" s="94"/>
      <c r="ZZ10" s="94"/>
      <c r="AAA10" s="94"/>
      <c r="AAB10" s="94"/>
      <c r="AAC10" s="94"/>
      <c r="AAD10" s="94"/>
      <c r="AAE10" s="94"/>
      <c r="AAF10" s="94"/>
      <c r="AAG10" s="94"/>
      <c r="AAH10" s="94"/>
      <c r="AAI10" s="94"/>
      <c r="AAJ10" s="94"/>
      <c r="AAK10" s="94"/>
      <c r="AAL10" s="94"/>
      <c r="AAM10" s="94"/>
      <c r="AAN10" s="94"/>
      <c r="AAO10" s="94"/>
      <c r="AAP10" s="94"/>
      <c r="AAQ10" s="94"/>
      <c r="AAR10" s="94"/>
      <c r="AAS10" s="94"/>
      <c r="AAT10" s="94"/>
      <c r="AAU10" s="94"/>
      <c r="AAV10" s="94"/>
      <c r="AAW10" s="94"/>
      <c r="AAX10" s="94"/>
      <c r="AAY10" s="94"/>
      <c r="AAZ10" s="94"/>
      <c r="ABA10" s="94"/>
      <c r="ABB10" s="94"/>
      <c r="ABC10" s="94"/>
      <c r="ABD10" s="94"/>
      <c r="ABE10" s="94"/>
      <c r="ABF10" s="94"/>
      <c r="ABG10" s="94"/>
      <c r="ABH10" s="94"/>
      <c r="ABI10" s="94"/>
      <c r="ABJ10" s="94"/>
      <c r="ABK10" s="94"/>
      <c r="ABL10" s="94"/>
      <c r="ABM10" s="94"/>
      <c r="ABN10" s="94"/>
      <c r="ABO10" s="94"/>
      <c r="ABP10" s="94"/>
      <c r="ABQ10" s="94"/>
      <c r="ABR10" s="94"/>
      <c r="ABS10" s="94"/>
      <c r="ABT10" s="94"/>
      <c r="ABU10" s="94"/>
      <c r="ABV10" s="94"/>
      <c r="ABW10" s="94"/>
      <c r="ABX10" s="94"/>
      <c r="ABY10" s="94"/>
      <c r="ABZ10" s="94"/>
      <c r="ACA10" s="94"/>
      <c r="ACB10" s="94"/>
      <c r="ACC10" s="94"/>
      <c r="ACD10" s="94"/>
      <c r="ACE10" s="94"/>
      <c r="ACF10" s="94"/>
      <c r="ACG10" s="94"/>
      <c r="ACH10" s="94"/>
      <c r="ACI10" s="94"/>
      <c r="ACJ10" s="94"/>
      <c r="ACK10" s="94"/>
      <c r="ACL10" s="94"/>
      <c r="ACM10" s="94"/>
      <c r="ACN10" s="94"/>
      <c r="ACO10" s="94"/>
      <c r="ACP10" s="94"/>
      <c r="ACQ10" s="94"/>
      <c r="ACR10" s="94"/>
      <c r="ACS10" s="94"/>
      <c r="ACT10" s="94"/>
      <c r="ACU10" s="94"/>
      <c r="ACV10" s="94"/>
      <c r="ACW10" s="94"/>
      <c r="ACX10" s="94"/>
      <c r="ACY10" s="94"/>
      <c r="ACZ10" s="94"/>
      <c r="ADA10" s="94"/>
      <c r="ADB10" s="94"/>
      <c r="ADC10" s="94"/>
      <c r="ADD10" s="94"/>
      <c r="ADE10" s="94"/>
      <c r="ADF10" s="94"/>
      <c r="ADG10" s="94"/>
      <c r="ADH10" s="94"/>
      <c r="ADI10" s="94"/>
      <c r="ADJ10" s="94"/>
      <c r="ADK10" s="94"/>
      <c r="ADL10" s="94"/>
      <c r="ADM10" s="94"/>
      <c r="ADN10" s="94"/>
      <c r="ADO10" s="94"/>
      <c r="ADP10" s="94"/>
      <c r="ADQ10" s="94"/>
      <c r="ADR10" s="94"/>
      <c r="ADS10" s="94"/>
      <c r="ADT10" s="94"/>
      <c r="ADU10" s="94"/>
      <c r="ADV10" s="94"/>
      <c r="ADW10" s="94"/>
      <c r="ADX10" s="94"/>
      <c r="ADY10" s="94"/>
      <c r="ADZ10" s="94"/>
      <c r="AEA10" s="94"/>
      <c r="AEB10" s="94"/>
      <c r="AEC10" s="94"/>
      <c r="AED10" s="94"/>
      <c r="AEE10" s="94"/>
      <c r="AEF10" s="94"/>
      <c r="AEG10" s="94"/>
      <c r="AEH10" s="94"/>
      <c r="AEI10" s="94"/>
      <c r="AEJ10" s="94"/>
      <c r="AEK10" s="94"/>
      <c r="AEL10" s="94"/>
      <c r="AEM10" s="94"/>
      <c r="AEN10" s="94"/>
      <c r="AEO10" s="94"/>
      <c r="AEP10" s="94"/>
      <c r="AEQ10" s="94"/>
      <c r="AER10" s="94"/>
      <c r="AES10" s="94"/>
      <c r="AET10" s="94"/>
      <c r="AEU10" s="94"/>
      <c r="AEV10" s="94"/>
      <c r="AEW10" s="94"/>
      <c r="AEX10" s="94"/>
      <c r="AEY10" s="94"/>
      <c r="AEZ10" s="94"/>
      <c r="AFA10" s="94"/>
      <c r="AFB10" s="94"/>
      <c r="AFC10" s="94"/>
      <c r="AFD10" s="94"/>
      <c r="AFE10" s="94"/>
      <c r="AFF10" s="94"/>
      <c r="AFG10" s="94"/>
      <c r="AFH10" s="94"/>
      <c r="AFI10" s="94"/>
      <c r="AFJ10" s="94"/>
      <c r="AFK10" s="94"/>
      <c r="AFL10" s="94"/>
      <c r="AFM10" s="94"/>
      <c r="AFN10" s="94"/>
      <c r="AFO10" s="94"/>
      <c r="AFP10" s="94"/>
      <c r="AFQ10" s="94"/>
      <c r="AFR10" s="94"/>
      <c r="AFS10" s="94"/>
      <c r="AFT10" s="94"/>
      <c r="AFU10" s="94"/>
      <c r="AFV10" s="94"/>
      <c r="AFW10" s="94"/>
      <c r="AFX10" s="94"/>
      <c r="AFY10" s="94"/>
      <c r="AFZ10" s="94"/>
      <c r="AGA10" s="94"/>
      <c r="AGB10" s="94"/>
      <c r="AGC10" s="94"/>
      <c r="AGD10" s="94"/>
      <c r="AGE10" s="94"/>
      <c r="AGF10" s="94"/>
      <c r="AGG10" s="94"/>
      <c r="AGH10" s="94"/>
      <c r="AGI10" s="94"/>
      <c r="AGJ10" s="94"/>
      <c r="AGK10" s="94"/>
      <c r="AGL10" s="94"/>
      <c r="AGM10" s="94"/>
      <c r="AGN10" s="94"/>
      <c r="AGO10" s="94"/>
      <c r="AGP10" s="94"/>
      <c r="AGQ10" s="94"/>
      <c r="AGR10" s="94"/>
      <c r="AGS10" s="94"/>
      <c r="AGT10" s="94"/>
      <c r="AGU10" s="94"/>
      <c r="AGV10" s="94"/>
      <c r="AGW10" s="94"/>
      <c r="AGX10" s="94"/>
      <c r="AGY10" s="94"/>
      <c r="AGZ10" s="94"/>
      <c r="AHA10" s="94"/>
      <c r="AHB10" s="94"/>
      <c r="AHC10" s="94"/>
      <c r="AHD10" s="94"/>
      <c r="AHE10" s="94"/>
      <c r="AHF10" s="94"/>
      <c r="AHG10" s="94"/>
      <c r="AHH10" s="94"/>
      <c r="AHI10" s="94"/>
      <c r="AHJ10" s="94"/>
      <c r="AHK10" s="94"/>
      <c r="AHL10" s="94"/>
      <c r="AHM10" s="94"/>
      <c r="AHN10" s="94"/>
      <c r="AHO10" s="94"/>
      <c r="AHP10" s="94"/>
      <c r="AHQ10" s="94"/>
      <c r="AHR10" s="94"/>
      <c r="AHS10" s="94"/>
      <c r="AHT10" s="94"/>
      <c r="AHU10" s="94"/>
      <c r="AHV10" s="94"/>
      <c r="AHW10" s="94"/>
      <c r="AHX10" s="94"/>
      <c r="AHY10" s="94"/>
      <c r="AHZ10" s="94"/>
      <c r="AIA10" s="94"/>
      <c r="AIB10" s="94"/>
      <c r="AIC10" s="94"/>
      <c r="AID10" s="94"/>
      <c r="AIE10" s="94"/>
      <c r="AIF10" s="94"/>
      <c r="AIG10" s="94"/>
      <c r="AIH10" s="94"/>
      <c r="AII10" s="94"/>
      <c r="AIJ10" s="94"/>
      <c r="AIK10" s="94"/>
      <c r="AIL10" s="94"/>
      <c r="AIM10" s="94"/>
      <c r="AIN10" s="94"/>
      <c r="AIO10" s="94"/>
      <c r="AIP10" s="94"/>
      <c r="AIQ10" s="94"/>
      <c r="AIR10" s="94"/>
      <c r="AIS10" s="94"/>
      <c r="AIT10" s="94"/>
      <c r="AIU10" s="94"/>
      <c r="AIV10" s="94"/>
      <c r="AIW10" s="94"/>
      <c r="AIX10" s="94"/>
      <c r="AIY10" s="94"/>
      <c r="AIZ10" s="94"/>
      <c r="AJA10" s="94"/>
      <c r="AJB10" s="94"/>
      <c r="AJC10" s="94"/>
      <c r="AJD10" s="94"/>
      <c r="AJE10" s="94"/>
      <c r="AJF10" s="94"/>
      <c r="AJG10" s="94"/>
      <c r="AJH10" s="94"/>
      <c r="AJI10" s="94"/>
      <c r="AJJ10" s="94"/>
      <c r="AJK10" s="94"/>
      <c r="AJL10" s="94"/>
      <c r="AJM10" s="94"/>
      <c r="AJN10" s="94"/>
      <c r="AJO10" s="94"/>
      <c r="AJP10" s="94"/>
      <c r="AJQ10" s="94"/>
      <c r="AJR10" s="94"/>
      <c r="AJS10" s="94"/>
      <c r="AJT10" s="94"/>
      <c r="AJU10" s="94"/>
      <c r="AJV10" s="94"/>
      <c r="AJW10" s="94"/>
      <c r="AJX10" s="94"/>
      <c r="AJY10" s="94"/>
      <c r="AJZ10" s="94"/>
      <c r="AKA10" s="94"/>
      <c r="AKB10" s="94"/>
      <c r="AKC10" s="94"/>
      <c r="AKD10" s="94"/>
      <c r="AKE10" s="94"/>
      <c r="AKF10" s="94"/>
      <c r="AKG10" s="94"/>
      <c r="AKH10" s="94"/>
      <c r="AKI10" s="94"/>
      <c r="AKJ10" s="94"/>
      <c r="AKK10" s="94"/>
      <c r="AKL10" s="94"/>
      <c r="AKM10" s="94"/>
      <c r="AKN10" s="94"/>
      <c r="AKO10" s="94"/>
      <c r="AKP10" s="94"/>
      <c r="AKQ10" s="94"/>
      <c r="AKR10" s="94"/>
      <c r="AKS10" s="94"/>
      <c r="AKT10" s="94"/>
      <c r="AKU10" s="94"/>
      <c r="AKV10" s="94"/>
      <c r="AKW10" s="94"/>
      <c r="AKX10" s="94"/>
      <c r="AKY10" s="94"/>
      <c r="AKZ10" s="94"/>
      <c r="ALA10" s="94"/>
      <c r="ALB10" s="94"/>
      <c r="ALC10" s="94"/>
      <c r="ALD10" s="94"/>
      <c r="ALE10" s="94"/>
      <c r="ALF10" s="94"/>
      <c r="ALG10" s="94"/>
      <c r="ALH10" s="94"/>
      <c r="ALI10" s="94"/>
      <c r="ALJ10" s="94"/>
      <c r="ALK10" s="94"/>
      <c r="ALL10" s="94"/>
      <c r="ALM10" s="94"/>
      <c r="ALN10" s="94"/>
      <c r="ALO10" s="94"/>
      <c r="ALP10" s="94"/>
      <c r="ALQ10" s="94"/>
      <c r="ALR10" s="94"/>
      <c r="ALS10" s="94"/>
      <c r="ALT10" s="94"/>
      <c r="ALU10" s="94"/>
      <c r="ALV10" s="94"/>
      <c r="ALW10" s="94"/>
      <c r="ALX10" s="94"/>
      <c r="ALY10" s="94"/>
      <c r="ALZ10" s="94"/>
      <c r="AMA10" s="94"/>
      <c r="AMB10" s="94"/>
      <c r="AMC10" s="94"/>
      <c r="AMD10" s="94"/>
      <c r="AME10" s="94"/>
      <c r="AMF10" s="94"/>
      <c r="AMG10" s="94"/>
      <c r="AMH10" s="94"/>
      <c r="AMI10" s="94"/>
      <c r="AMJ10" s="94"/>
    </row>
    <row r="11" spans="1:1024" s="123" customFormat="1" ht="26.25" customHeight="1" x14ac:dyDescent="0.35">
      <c r="A11" s="133" t="s">
        <v>818</v>
      </c>
      <c r="B11" s="134" t="s">
        <v>117</v>
      </c>
      <c r="C11" s="135" t="s">
        <v>118</v>
      </c>
      <c r="D11" s="130" t="s">
        <v>3</v>
      </c>
      <c r="E11" s="499"/>
      <c r="F11" s="131">
        <f t="shared" ref="F11:F22" si="0">SUM(G11:R11)</f>
        <v>37512</v>
      </c>
      <c r="G11" s="136">
        <v>29264</v>
      </c>
      <c r="H11" s="136">
        <v>8022</v>
      </c>
      <c r="I11" s="136">
        <f>1226-1000</f>
        <v>226</v>
      </c>
      <c r="J11" s="136"/>
      <c r="K11" s="136"/>
      <c r="L11" s="136"/>
      <c r="M11" s="136"/>
      <c r="N11" s="136"/>
      <c r="O11" s="136"/>
      <c r="P11" s="136"/>
      <c r="Q11" s="136"/>
      <c r="R11" s="133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  <c r="IX11" s="94"/>
      <c r="IY11" s="94"/>
      <c r="IZ11" s="94"/>
      <c r="JA11" s="94"/>
      <c r="JB11" s="94"/>
      <c r="JC11" s="94"/>
      <c r="JD11" s="94"/>
      <c r="JE11" s="94"/>
      <c r="JF11" s="94"/>
      <c r="JG11" s="94"/>
      <c r="JH11" s="94"/>
      <c r="JI11" s="94"/>
      <c r="JJ11" s="94"/>
      <c r="JK11" s="94"/>
      <c r="JL11" s="94"/>
      <c r="JM11" s="94"/>
      <c r="JN11" s="94"/>
      <c r="JO11" s="94"/>
      <c r="JP11" s="94"/>
      <c r="JQ11" s="94"/>
      <c r="JR11" s="94"/>
      <c r="JS11" s="94"/>
      <c r="JT11" s="94"/>
      <c r="JU11" s="94"/>
      <c r="JV11" s="94"/>
      <c r="JW11" s="94"/>
      <c r="JX11" s="94"/>
      <c r="JY11" s="94"/>
      <c r="JZ11" s="94"/>
      <c r="KA11" s="94"/>
      <c r="KB11" s="94"/>
      <c r="KC11" s="94"/>
      <c r="KD11" s="94"/>
      <c r="KE11" s="94"/>
      <c r="KF11" s="94"/>
      <c r="KG11" s="94"/>
      <c r="KH11" s="94"/>
      <c r="KI11" s="94"/>
      <c r="KJ11" s="94"/>
      <c r="KK11" s="94"/>
      <c r="KL11" s="94"/>
      <c r="KM11" s="94"/>
      <c r="KN11" s="94"/>
      <c r="KO11" s="94"/>
      <c r="KP11" s="94"/>
      <c r="KQ11" s="94"/>
      <c r="KR11" s="94"/>
      <c r="KS11" s="94"/>
      <c r="KT11" s="94"/>
      <c r="KU11" s="94"/>
      <c r="KV11" s="94"/>
      <c r="KW11" s="94"/>
      <c r="KX11" s="94"/>
      <c r="KY11" s="94"/>
      <c r="KZ11" s="94"/>
      <c r="LA11" s="94"/>
      <c r="LB11" s="94"/>
      <c r="LC11" s="94"/>
      <c r="LD11" s="94"/>
      <c r="LE11" s="94"/>
      <c r="LF11" s="94"/>
      <c r="LG11" s="94"/>
      <c r="LH11" s="94"/>
      <c r="LI11" s="94"/>
      <c r="LJ11" s="94"/>
      <c r="LK11" s="94"/>
      <c r="LL11" s="94"/>
      <c r="LM11" s="94"/>
      <c r="LN11" s="94"/>
      <c r="LO11" s="94"/>
      <c r="LP11" s="94"/>
      <c r="LQ11" s="94"/>
      <c r="LR11" s="94"/>
      <c r="LS11" s="94"/>
      <c r="LT11" s="94"/>
      <c r="LU11" s="94"/>
      <c r="LV11" s="94"/>
      <c r="LW11" s="94"/>
      <c r="LX11" s="94"/>
      <c r="LY11" s="94"/>
      <c r="LZ11" s="94"/>
      <c r="MA11" s="94"/>
      <c r="MB11" s="94"/>
      <c r="MC11" s="94"/>
      <c r="MD11" s="94"/>
      <c r="ME11" s="94"/>
      <c r="MF11" s="94"/>
      <c r="MG11" s="94"/>
      <c r="MH11" s="94"/>
      <c r="MI11" s="94"/>
      <c r="MJ11" s="94"/>
      <c r="MK11" s="94"/>
      <c r="ML11" s="94"/>
      <c r="MM11" s="94"/>
      <c r="MN11" s="94"/>
      <c r="MO11" s="94"/>
      <c r="MP11" s="94"/>
      <c r="MQ11" s="94"/>
      <c r="MR11" s="94"/>
      <c r="MS11" s="94"/>
      <c r="MT11" s="94"/>
      <c r="MU11" s="94"/>
      <c r="MV11" s="94"/>
      <c r="MW11" s="94"/>
      <c r="MX11" s="94"/>
      <c r="MY11" s="94"/>
      <c r="MZ11" s="94"/>
      <c r="NA11" s="94"/>
      <c r="NB11" s="94"/>
      <c r="NC11" s="94"/>
      <c r="ND11" s="94"/>
      <c r="NE11" s="94"/>
      <c r="NF11" s="94"/>
      <c r="NG11" s="94"/>
      <c r="NH11" s="94"/>
      <c r="NI11" s="94"/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  <c r="NX11" s="94"/>
      <c r="NY11" s="94"/>
      <c r="NZ11" s="94"/>
      <c r="OA11" s="94"/>
      <c r="OB11" s="94"/>
      <c r="OC11" s="94"/>
      <c r="OD11" s="94"/>
      <c r="OE11" s="94"/>
      <c r="OF11" s="94"/>
      <c r="OG11" s="94"/>
      <c r="OH11" s="94"/>
      <c r="OI11" s="94"/>
      <c r="OJ11" s="94"/>
      <c r="OK11" s="94"/>
      <c r="OL11" s="94"/>
      <c r="OM11" s="94"/>
      <c r="ON11" s="94"/>
      <c r="OO11" s="94"/>
      <c r="OP11" s="94"/>
      <c r="OQ11" s="94"/>
      <c r="OR11" s="94"/>
      <c r="OS11" s="94"/>
      <c r="OT11" s="94"/>
      <c r="OU11" s="94"/>
      <c r="OV11" s="94"/>
      <c r="OW11" s="94"/>
      <c r="OX11" s="94"/>
      <c r="OY11" s="94"/>
      <c r="OZ11" s="94"/>
      <c r="PA11" s="94"/>
      <c r="PB11" s="94"/>
      <c r="PC11" s="94"/>
      <c r="PD11" s="94"/>
      <c r="PE11" s="94"/>
      <c r="PF11" s="94"/>
      <c r="PG11" s="94"/>
      <c r="PH11" s="94"/>
      <c r="PI11" s="94"/>
      <c r="PJ11" s="94"/>
      <c r="PK11" s="94"/>
      <c r="PL11" s="94"/>
      <c r="PM11" s="94"/>
      <c r="PN11" s="94"/>
      <c r="PO11" s="94"/>
      <c r="PP11" s="94"/>
      <c r="PQ11" s="94"/>
      <c r="PR11" s="94"/>
      <c r="PS11" s="94"/>
      <c r="PT11" s="94"/>
      <c r="PU11" s="94"/>
      <c r="PV11" s="94"/>
      <c r="PW11" s="94"/>
      <c r="PX11" s="94"/>
      <c r="PY11" s="94"/>
      <c r="PZ11" s="94"/>
      <c r="QA11" s="94"/>
      <c r="QB11" s="94"/>
      <c r="QC11" s="94"/>
      <c r="QD11" s="94"/>
      <c r="QE11" s="94"/>
      <c r="QF11" s="94"/>
      <c r="QG11" s="94"/>
      <c r="QH11" s="94"/>
      <c r="QI11" s="94"/>
      <c r="QJ11" s="94"/>
      <c r="QK11" s="94"/>
      <c r="QL11" s="94"/>
      <c r="QM11" s="94"/>
      <c r="QN11" s="94"/>
      <c r="QO11" s="94"/>
      <c r="QP11" s="94"/>
      <c r="QQ11" s="94"/>
      <c r="QR11" s="94"/>
      <c r="QS11" s="94"/>
      <c r="QT11" s="94"/>
      <c r="QU11" s="94"/>
      <c r="QV11" s="94"/>
      <c r="QW11" s="94"/>
      <c r="QX11" s="94"/>
      <c r="QY11" s="94"/>
      <c r="QZ11" s="94"/>
      <c r="RA11" s="94"/>
      <c r="RB11" s="94"/>
      <c r="RC11" s="94"/>
      <c r="RD11" s="94"/>
      <c r="RE11" s="94"/>
      <c r="RF11" s="94"/>
      <c r="RG11" s="94"/>
      <c r="RH11" s="94"/>
      <c r="RI11" s="94"/>
      <c r="RJ11" s="94"/>
      <c r="RK11" s="94"/>
      <c r="RL11" s="94"/>
      <c r="RM11" s="94"/>
      <c r="RN11" s="94"/>
      <c r="RO11" s="94"/>
      <c r="RP11" s="94"/>
      <c r="RQ11" s="94"/>
      <c r="RR11" s="94"/>
      <c r="RS11" s="94"/>
      <c r="RT11" s="94"/>
      <c r="RU11" s="94"/>
      <c r="RV11" s="94"/>
      <c r="RW11" s="94"/>
      <c r="RX11" s="94"/>
      <c r="RY11" s="94"/>
      <c r="RZ11" s="94"/>
      <c r="SA11" s="94"/>
      <c r="SB11" s="94"/>
      <c r="SC11" s="94"/>
      <c r="SD11" s="94"/>
      <c r="SE11" s="94"/>
      <c r="SF11" s="94"/>
      <c r="SG11" s="94"/>
      <c r="SH11" s="94"/>
      <c r="SI11" s="94"/>
      <c r="SJ11" s="94"/>
      <c r="SK11" s="94"/>
      <c r="SL11" s="94"/>
      <c r="SM11" s="94"/>
      <c r="SN11" s="94"/>
      <c r="SO11" s="94"/>
      <c r="SP11" s="94"/>
      <c r="SQ11" s="94"/>
      <c r="SR11" s="94"/>
      <c r="SS11" s="94"/>
      <c r="ST11" s="94"/>
      <c r="SU11" s="94"/>
      <c r="SV11" s="94"/>
      <c r="SW11" s="94"/>
      <c r="SX11" s="94"/>
      <c r="SY11" s="94"/>
      <c r="SZ11" s="94"/>
      <c r="TA11" s="94"/>
      <c r="TB11" s="94"/>
      <c r="TC11" s="94"/>
      <c r="TD11" s="94"/>
      <c r="TE11" s="94"/>
      <c r="TF11" s="94"/>
      <c r="TG11" s="94"/>
      <c r="TH11" s="94"/>
      <c r="TI11" s="94"/>
      <c r="TJ11" s="94"/>
      <c r="TK11" s="94"/>
      <c r="TL11" s="94"/>
      <c r="TM11" s="94"/>
      <c r="TN11" s="94"/>
      <c r="TO11" s="94"/>
      <c r="TP11" s="94"/>
      <c r="TQ11" s="94"/>
      <c r="TR11" s="94"/>
      <c r="TS11" s="94"/>
      <c r="TT11" s="94"/>
      <c r="TU11" s="94"/>
      <c r="TV11" s="94"/>
      <c r="TW11" s="94"/>
      <c r="TX11" s="94"/>
      <c r="TY11" s="94"/>
      <c r="TZ11" s="94"/>
      <c r="UA11" s="94"/>
      <c r="UB11" s="94"/>
      <c r="UC11" s="94"/>
      <c r="UD11" s="94"/>
      <c r="UE11" s="94"/>
      <c r="UF11" s="94"/>
      <c r="UG11" s="94"/>
      <c r="UH11" s="94"/>
      <c r="UI11" s="94"/>
      <c r="UJ11" s="94"/>
      <c r="UK11" s="94"/>
      <c r="UL11" s="94"/>
      <c r="UM11" s="94"/>
      <c r="UN11" s="94"/>
      <c r="UO11" s="94"/>
      <c r="UP11" s="94"/>
      <c r="UQ11" s="94"/>
      <c r="UR11" s="94"/>
      <c r="US11" s="94"/>
      <c r="UT11" s="94"/>
      <c r="UU11" s="94"/>
      <c r="UV11" s="94"/>
      <c r="UW11" s="94"/>
      <c r="UX11" s="94"/>
      <c r="UY11" s="94"/>
      <c r="UZ11" s="94"/>
      <c r="VA11" s="94"/>
      <c r="VB11" s="94"/>
      <c r="VC11" s="94"/>
      <c r="VD11" s="94"/>
      <c r="VE11" s="94"/>
      <c r="VF11" s="94"/>
      <c r="VG11" s="94"/>
      <c r="VH11" s="94"/>
      <c r="VI11" s="94"/>
      <c r="VJ11" s="94"/>
      <c r="VK11" s="94"/>
      <c r="VL11" s="94"/>
      <c r="VM11" s="94"/>
      <c r="VN11" s="94"/>
      <c r="VO11" s="94"/>
      <c r="VP11" s="94"/>
      <c r="VQ11" s="94"/>
      <c r="VR11" s="94"/>
      <c r="VS11" s="94"/>
      <c r="VT11" s="94"/>
      <c r="VU11" s="94"/>
      <c r="VV11" s="94"/>
      <c r="VW11" s="94"/>
      <c r="VX11" s="94"/>
      <c r="VY11" s="94"/>
      <c r="VZ11" s="94"/>
      <c r="WA11" s="94"/>
      <c r="WB11" s="94"/>
      <c r="WC11" s="94"/>
      <c r="WD11" s="94"/>
      <c r="WE11" s="94"/>
      <c r="WF11" s="94"/>
      <c r="WG11" s="94"/>
      <c r="WH11" s="94"/>
      <c r="WI11" s="94"/>
      <c r="WJ11" s="94"/>
      <c r="WK11" s="94"/>
      <c r="WL11" s="94"/>
      <c r="WM11" s="94"/>
      <c r="WN11" s="94"/>
      <c r="WO11" s="94"/>
      <c r="WP11" s="94"/>
      <c r="WQ11" s="94"/>
      <c r="WR11" s="94"/>
      <c r="WS11" s="94"/>
      <c r="WT11" s="94"/>
      <c r="WU11" s="94"/>
      <c r="WV11" s="94"/>
      <c r="WW11" s="94"/>
      <c r="WX11" s="94"/>
      <c r="WY11" s="94"/>
      <c r="WZ11" s="94"/>
      <c r="XA11" s="94"/>
      <c r="XB11" s="94"/>
      <c r="XC11" s="94"/>
      <c r="XD11" s="94"/>
      <c r="XE11" s="94"/>
      <c r="XF11" s="94"/>
      <c r="XG11" s="94"/>
      <c r="XH11" s="94"/>
      <c r="XI11" s="94"/>
      <c r="XJ11" s="94"/>
      <c r="XK11" s="94"/>
      <c r="XL11" s="94"/>
      <c r="XM11" s="94"/>
      <c r="XN11" s="94"/>
      <c r="XO11" s="94"/>
      <c r="XP11" s="94"/>
      <c r="XQ11" s="94"/>
      <c r="XR11" s="94"/>
      <c r="XS11" s="94"/>
      <c r="XT11" s="94"/>
      <c r="XU11" s="94"/>
      <c r="XV11" s="94"/>
      <c r="XW11" s="94"/>
      <c r="XX11" s="94"/>
      <c r="XY11" s="94"/>
      <c r="XZ11" s="94"/>
      <c r="YA11" s="94"/>
      <c r="YB11" s="94"/>
      <c r="YC11" s="94"/>
      <c r="YD11" s="94"/>
      <c r="YE11" s="94"/>
      <c r="YF11" s="94"/>
      <c r="YG11" s="94"/>
      <c r="YH11" s="94"/>
      <c r="YI11" s="94"/>
      <c r="YJ11" s="94"/>
      <c r="YK11" s="94"/>
      <c r="YL11" s="94"/>
      <c r="YM11" s="94"/>
      <c r="YN11" s="94"/>
      <c r="YO11" s="94"/>
      <c r="YP11" s="94"/>
      <c r="YQ11" s="94"/>
      <c r="YR11" s="94"/>
      <c r="YS11" s="94"/>
      <c r="YT11" s="94"/>
      <c r="YU11" s="94"/>
      <c r="YV11" s="94"/>
      <c r="YW11" s="94"/>
      <c r="YX11" s="94"/>
      <c r="YY11" s="94"/>
      <c r="YZ11" s="94"/>
      <c r="ZA11" s="94"/>
      <c r="ZB11" s="94"/>
      <c r="ZC11" s="94"/>
      <c r="ZD11" s="94"/>
      <c r="ZE11" s="94"/>
      <c r="ZF11" s="94"/>
      <c r="ZG11" s="94"/>
      <c r="ZH11" s="94"/>
      <c r="ZI11" s="94"/>
      <c r="ZJ11" s="94"/>
      <c r="ZK11" s="94"/>
      <c r="ZL11" s="94"/>
      <c r="ZM11" s="94"/>
      <c r="ZN11" s="94"/>
      <c r="ZO11" s="94"/>
      <c r="ZP11" s="94"/>
      <c r="ZQ11" s="94"/>
      <c r="ZR11" s="94"/>
      <c r="ZS11" s="94"/>
      <c r="ZT11" s="94"/>
      <c r="ZU11" s="94"/>
      <c r="ZV11" s="94"/>
      <c r="ZW11" s="94"/>
      <c r="ZX11" s="94"/>
      <c r="ZY11" s="94"/>
      <c r="ZZ11" s="94"/>
      <c r="AAA11" s="94"/>
      <c r="AAB11" s="94"/>
      <c r="AAC11" s="94"/>
      <c r="AAD11" s="94"/>
      <c r="AAE11" s="94"/>
      <c r="AAF11" s="94"/>
      <c r="AAG11" s="94"/>
      <c r="AAH11" s="94"/>
      <c r="AAI11" s="94"/>
      <c r="AAJ11" s="94"/>
      <c r="AAK11" s="94"/>
      <c r="AAL11" s="94"/>
      <c r="AAM11" s="94"/>
      <c r="AAN11" s="94"/>
      <c r="AAO11" s="94"/>
      <c r="AAP11" s="94"/>
      <c r="AAQ11" s="94"/>
      <c r="AAR11" s="94"/>
      <c r="AAS11" s="94"/>
      <c r="AAT11" s="94"/>
      <c r="AAU11" s="94"/>
      <c r="AAV11" s="94"/>
      <c r="AAW11" s="94"/>
      <c r="AAX11" s="94"/>
      <c r="AAY11" s="94"/>
      <c r="AAZ11" s="94"/>
      <c r="ABA11" s="94"/>
      <c r="ABB11" s="94"/>
      <c r="ABC11" s="94"/>
      <c r="ABD11" s="94"/>
      <c r="ABE11" s="94"/>
      <c r="ABF11" s="94"/>
      <c r="ABG11" s="94"/>
      <c r="ABH11" s="94"/>
      <c r="ABI11" s="94"/>
      <c r="ABJ11" s="94"/>
      <c r="ABK11" s="94"/>
      <c r="ABL11" s="94"/>
      <c r="ABM11" s="94"/>
      <c r="ABN11" s="94"/>
      <c r="ABO11" s="94"/>
      <c r="ABP11" s="94"/>
      <c r="ABQ11" s="94"/>
      <c r="ABR11" s="94"/>
      <c r="ABS11" s="94"/>
      <c r="ABT11" s="94"/>
      <c r="ABU11" s="94"/>
      <c r="ABV11" s="94"/>
      <c r="ABW11" s="94"/>
      <c r="ABX11" s="94"/>
      <c r="ABY11" s="94"/>
      <c r="ABZ11" s="94"/>
      <c r="ACA11" s="94"/>
      <c r="ACB11" s="94"/>
      <c r="ACC11" s="94"/>
      <c r="ACD11" s="94"/>
      <c r="ACE11" s="94"/>
      <c r="ACF11" s="94"/>
      <c r="ACG11" s="94"/>
      <c r="ACH11" s="94"/>
      <c r="ACI11" s="94"/>
      <c r="ACJ11" s="94"/>
      <c r="ACK11" s="94"/>
      <c r="ACL11" s="94"/>
      <c r="ACM11" s="94"/>
      <c r="ACN11" s="94"/>
      <c r="ACO11" s="94"/>
      <c r="ACP11" s="94"/>
      <c r="ACQ11" s="94"/>
      <c r="ACR11" s="94"/>
      <c r="ACS11" s="94"/>
      <c r="ACT11" s="94"/>
      <c r="ACU11" s="94"/>
      <c r="ACV11" s="94"/>
      <c r="ACW11" s="94"/>
      <c r="ACX11" s="94"/>
      <c r="ACY11" s="94"/>
      <c r="ACZ11" s="94"/>
      <c r="ADA11" s="94"/>
      <c r="ADB11" s="94"/>
      <c r="ADC11" s="94"/>
      <c r="ADD11" s="94"/>
      <c r="ADE11" s="94"/>
      <c r="ADF11" s="94"/>
      <c r="ADG11" s="94"/>
      <c r="ADH11" s="94"/>
      <c r="ADI11" s="94"/>
      <c r="ADJ11" s="94"/>
      <c r="ADK11" s="94"/>
      <c r="ADL11" s="94"/>
      <c r="ADM11" s="94"/>
      <c r="ADN11" s="94"/>
      <c r="ADO11" s="94"/>
      <c r="ADP11" s="94"/>
      <c r="ADQ11" s="94"/>
      <c r="ADR11" s="94"/>
      <c r="ADS11" s="94"/>
      <c r="ADT11" s="94"/>
      <c r="ADU11" s="94"/>
      <c r="ADV11" s="94"/>
      <c r="ADW11" s="94"/>
      <c r="ADX11" s="94"/>
      <c r="ADY11" s="94"/>
      <c r="ADZ11" s="94"/>
      <c r="AEA11" s="94"/>
      <c r="AEB11" s="94"/>
      <c r="AEC11" s="94"/>
      <c r="AED11" s="94"/>
      <c r="AEE11" s="94"/>
      <c r="AEF11" s="94"/>
      <c r="AEG11" s="94"/>
      <c r="AEH11" s="94"/>
      <c r="AEI11" s="94"/>
      <c r="AEJ11" s="94"/>
      <c r="AEK11" s="94"/>
      <c r="AEL11" s="94"/>
      <c r="AEM11" s="94"/>
      <c r="AEN11" s="94"/>
      <c r="AEO11" s="94"/>
      <c r="AEP11" s="94"/>
      <c r="AEQ11" s="94"/>
      <c r="AER11" s="94"/>
      <c r="AES11" s="94"/>
      <c r="AET11" s="94"/>
      <c r="AEU11" s="94"/>
      <c r="AEV11" s="94"/>
      <c r="AEW11" s="94"/>
      <c r="AEX11" s="94"/>
      <c r="AEY11" s="94"/>
      <c r="AEZ11" s="94"/>
      <c r="AFA11" s="94"/>
      <c r="AFB11" s="94"/>
      <c r="AFC11" s="94"/>
      <c r="AFD11" s="94"/>
      <c r="AFE11" s="94"/>
      <c r="AFF11" s="94"/>
      <c r="AFG11" s="94"/>
      <c r="AFH11" s="94"/>
      <c r="AFI11" s="94"/>
      <c r="AFJ11" s="94"/>
      <c r="AFK11" s="94"/>
      <c r="AFL11" s="94"/>
      <c r="AFM11" s="94"/>
      <c r="AFN11" s="94"/>
      <c r="AFO11" s="94"/>
      <c r="AFP11" s="94"/>
      <c r="AFQ11" s="94"/>
      <c r="AFR11" s="94"/>
      <c r="AFS11" s="94"/>
      <c r="AFT11" s="94"/>
      <c r="AFU11" s="94"/>
      <c r="AFV11" s="94"/>
      <c r="AFW11" s="94"/>
      <c r="AFX11" s="94"/>
      <c r="AFY11" s="94"/>
      <c r="AFZ11" s="94"/>
      <c r="AGA11" s="94"/>
      <c r="AGB11" s="94"/>
      <c r="AGC11" s="94"/>
      <c r="AGD11" s="94"/>
      <c r="AGE11" s="94"/>
      <c r="AGF11" s="94"/>
      <c r="AGG11" s="94"/>
      <c r="AGH11" s="94"/>
      <c r="AGI11" s="94"/>
      <c r="AGJ11" s="94"/>
      <c r="AGK11" s="94"/>
      <c r="AGL11" s="94"/>
      <c r="AGM11" s="94"/>
      <c r="AGN11" s="94"/>
      <c r="AGO11" s="94"/>
      <c r="AGP11" s="94"/>
      <c r="AGQ11" s="94"/>
      <c r="AGR11" s="94"/>
      <c r="AGS11" s="94"/>
      <c r="AGT11" s="94"/>
      <c r="AGU11" s="94"/>
      <c r="AGV11" s="94"/>
      <c r="AGW11" s="94"/>
      <c r="AGX11" s="94"/>
      <c r="AGY11" s="94"/>
      <c r="AGZ11" s="94"/>
      <c r="AHA11" s="94"/>
      <c r="AHB11" s="94"/>
      <c r="AHC11" s="94"/>
      <c r="AHD11" s="94"/>
      <c r="AHE11" s="94"/>
      <c r="AHF11" s="94"/>
      <c r="AHG11" s="94"/>
      <c r="AHH11" s="94"/>
      <c r="AHI11" s="94"/>
      <c r="AHJ11" s="94"/>
      <c r="AHK11" s="94"/>
      <c r="AHL11" s="94"/>
      <c r="AHM11" s="94"/>
      <c r="AHN11" s="94"/>
      <c r="AHO11" s="94"/>
      <c r="AHP11" s="94"/>
      <c r="AHQ11" s="94"/>
      <c r="AHR11" s="94"/>
      <c r="AHS11" s="94"/>
      <c r="AHT11" s="94"/>
      <c r="AHU11" s="94"/>
      <c r="AHV11" s="94"/>
      <c r="AHW11" s="94"/>
      <c r="AHX11" s="94"/>
      <c r="AHY11" s="94"/>
      <c r="AHZ11" s="94"/>
      <c r="AIA11" s="94"/>
      <c r="AIB11" s="94"/>
      <c r="AIC11" s="94"/>
      <c r="AID11" s="94"/>
      <c r="AIE11" s="94"/>
      <c r="AIF11" s="94"/>
      <c r="AIG11" s="94"/>
      <c r="AIH11" s="94"/>
      <c r="AII11" s="94"/>
      <c r="AIJ11" s="94"/>
      <c r="AIK11" s="94"/>
      <c r="AIL11" s="94"/>
      <c r="AIM11" s="94"/>
      <c r="AIN11" s="94"/>
      <c r="AIO11" s="94"/>
      <c r="AIP11" s="94"/>
      <c r="AIQ11" s="94"/>
      <c r="AIR11" s="94"/>
      <c r="AIS11" s="94"/>
      <c r="AIT11" s="94"/>
      <c r="AIU11" s="94"/>
      <c r="AIV11" s="94"/>
      <c r="AIW11" s="94"/>
      <c r="AIX11" s="94"/>
      <c r="AIY11" s="94"/>
      <c r="AIZ11" s="94"/>
      <c r="AJA11" s="94"/>
      <c r="AJB11" s="94"/>
      <c r="AJC11" s="94"/>
      <c r="AJD11" s="94"/>
      <c r="AJE11" s="94"/>
      <c r="AJF11" s="94"/>
      <c r="AJG11" s="94"/>
      <c r="AJH11" s="94"/>
      <c r="AJI11" s="94"/>
      <c r="AJJ11" s="94"/>
      <c r="AJK11" s="94"/>
      <c r="AJL11" s="94"/>
      <c r="AJM11" s="94"/>
      <c r="AJN11" s="94"/>
      <c r="AJO11" s="94"/>
      <c r="AJP11" s="94"/>
      <c r="AJQ11" s="94"/>
      <c r="AJR11" s="94"/>
      <c r="AJS11" s="94"/>
      <c r="AJT11" s="94"/>
      <c r="AJU11" s="94"/>
      <c r="AJV11" s="94"/>
      <c r="AJW11" s="94"/>
      <c r="AJX11" s="94"/>
      <c r="AJY11" s="94"/>
      <c r="AJZ11" s="94"/>
      <c r="AKA11" s="94"/>
      <c r="AKB11" s="94"/>
      <c r="AKC11" s="94"/>
      <c r="AKD11" s="94"/>
      <c r="AKE11" s="94"/>
      <c r="AKF11" s="94"/>
      <c r="AKG11" s="94"/>
      <c r="AKH11" s="94"/>
      <c r="AKI11" s="94"/>
      <c r="AKJ11" s="94"/>
      <c r="AKK11" s="94"/>
      <c r="AKL11" s="94"/>
      <c r="AKM11" s="94"/>
      <c r="AKN11" s="94"/>
      <c r="AKO11" s="94"/>
      <c r="AKP11" s="94"/>
      <c r="AKQ11" s="94"/>
      <c r="AKR11" s="94"/>
      <c r="AKS11" s="94"/>
      <c r="AKT11" s="94"/>
      <c r="AKU11" s="94"/>
      <c r="AKV11" s="94"/>
      <c r="AKW11" s="94"/>
      <c r="AKX11" s="94"/>
      <c r="AKY11" s="94"/>
      <c r="AKZ11" s="94"/>
      <c r="ALA11" s="94"/>
      <c r="ALB11" s="94"/>
      <c r="ALC11" s="94"/>
      <c r="ALD11" s="94"/>
      <c r="ALE11" s="94"/>
      <c r="ALF11" s="94"/>
      <c r="ALG11" s="94"/>
      <c r="ALH11" s="94"/>
      <c r="ALI11" s="94"/>
      <c r="ALJ11" s="94"/>
      <c r="ALK11" s="94"/>
      <c r="ALL11" s="94"/>
      <c r="ALM11" s="94"/>
      <c r="ALN11" s="94"/>
      <c r="ALO11" s="94"/>
      <c r="ALP11" s="94"/>
      <c r="ALQ11" s="94"/>
      <c r="ALR11" s="94"/>
      <c r="ALS11" s="94"/>
      <c r="ALT11" s="94"/>
      <c r="ALU11" s="94"/>
      <c r="ALV11" s="94"/>
      <c r="ALW11" s="94"/>
      <c r="ALX11" s="94"/>
      <c r="ALY11" s="94"/>
      <c r="ALZ11" s="94"/>
      <c r="AMA11" s="94"/>
      <c r="AMB11" s="94"/>
      <c r="AMC11" s="94"/>
      <c r="AMD11" s="94"/>
      <c r="AME11" s="94"/>
      <c r="AMF11" s="94"/>
      <c r="AMG11" s="94"/>
      <c r="AMH11" s="94"/>
      <c r="AMI11" s="94"/>
      <c r="AMJ11" s="94"/>
    </row>
    <row r="12" spans="1:1024" s="123" customFormat="1" ht="26.25" customHeight="1" x14ac:dyDescent="0.35">
      <c r="A12" s="133" t="s">
        <v>818</v>
      </c>
      <c r="B12" s="134" t="s">
        <v>119</v>
      </c>
      <c r="C12" s="135" t="s">
        <v>120</v>
      </c>
      <c r="D12" s="130" t="s">
        <v>3</v>
      </c>
      <c r="E12" s="499">
        <v>4100</v>
      </c>
      <c r="F12" s="131">
        <f t="shared" si="0"/>
        <v>4723</v>
      </c>
      <c r="G12" s="136">
        <v>3407</v>
      </c>
      <c r="H12" s="136">
        <v>918</v>
      </c>
      <c r="I12" s="136">
        <f>1028-630</f>
        <v>398</v>
      </c>
      <c r="J12" s="136"/>
      <c r="K12" s="136"/>
      <c r="L12" s="136"/>
      <c r="M12" s="136"/>
      <c r="N12" s="136"/>
      <c r="O12" s="136"/>
      <c r="P12" s="136"/>
      <c r="Q12" s="136"/>
      <c r="R12" s="133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  <c r="IX12" s="94"/>
      <c r="IY12" s="94"/>
      <c r="IZ12" s="94"/>
      <c r="JA12" s="94"/>
      <c r="JB12" s="94"/>
      <c r="JC12" s="94"/>
      <c r="JD12" s="94"/>
      <c r="JE12" s="94"/>
      <c r="JF12" s="94"/>
      <c r="JG12" s="94"/>
      <c r="JH12" s="94"/>
      <c r="JI12" s="94"/>
      <c r="JJ12" s="94"/>
      <c r="JK12" s="94"/>
      <c r="JL12" s="94"/>
      <c r="JM12" s="94"/>
      <c r="JN12" s="94"/>
      <c r="JO12" s="94"/>
      <c r="JP12" s="94"/>
      <c r="JQ12" s="94"/>
      <c r="JR12" s="94"/>
      <c r="JS12" s="94"/>
      <c r="JT12" s="94"/>
      <c r="JU12" s="94"/>
      <c r="JV12" s="94"/>
      <c r="JW12" s="94"/>
      <c r="JX12" s="94"/>
      <c r="JY12" s="94"/>
      <c r="JZ12" s="94"/>
      <c r="KA12" s="94"/>
      <c r="KB12" s="94"/>
      <c r="KC12" s="94"/>
      <c r="KD12" s="94"/>
      <c r="KE12" s="94"/>
      <c r="KF12" s="94"/>
      <c r="KG12" s="94"/>
      <c r="KH12" s="94"/>
      <c r="KI12" s="94"/>
      <c r="KJ12" s="94"/>
      <c r="KK12" s="94"/>
      <c r="KL12" s="94"/>
      <c r="KM12" s="94"/>
      <c r="KN12" s="94"/>
      <c r="KO12" s="94"/>
      <c r="KP12" s="94"/>
      <c r="KQ12" s="94"/>
      <c r="KR12" s="94"/>
      <c r="KS12" s="94"/>
      <c r="KT12" s="94"/>
      <c r="KU12" s="94"/>
      <c r="KV12" s="94"/>
      <c r="KW12" s="94"/>
      <c r="KX12" s="94"/>
      <c r="KY12" s="94"/>
      <c r="KZ12" s="94"/>
      <c r="LA12" s="94"/>
      <c r="LB12" s="94"/>
      <c r="LC12" s="94"/>
      <c r="LD12" s="94"/>
      <c r="LE12" s="94"/>
      <c r="LF12" s="94"/>
      <c r="LG12" s="94"/>
      <c r="LH12" s="94"/>
      <c r="LI12" s="94"/>
      <c r="LJ12" s="94"/>
      <c r="LK12" s="94"/>
      <c r="LL12" s="94"/>
      <c r="LM12" s="94"/>
      <c r="LN12" s="94"/>
      <c r="LO12" s="94"/>
      <c r="LP12" s="94"/>
      <c r="LQ12" s="94"/>
      <c r="LR12" s="94"/>
      <c r="LS12" s="94"/>
      <c r="LT12" s="94"/>
      <c r="LU12" s="94"/>
      <c r="LV12" s="94"/>
      <c r="LW12" s="94"/>
      <c r="LX12" s="94"/>
      <c r="LY12" s="94"/>
      <c r="LZ12" s="94"/>
      <c r="MA12" s="94"/>
      <c r="MB12" s="94"/>
      <c r="MC12" s="94"/>
      <c r="MD12" s="94"/>
      <c r="ME12" s="94"/>
      <c r="MF12" s="94"/>
      <c r="MG12" s="94"/>
      <c r="MH12" s="94"/>
      <c r="MI12" s="94"/>
      <c r="MJ12" s="94"/>
      <c r="MK12" s="94"/>
      <c r="ML12" s="94"/>
      <c r="MM12" s="94"/>
      <c r="MN12" s="94"/>
      <c r="MO12" s="94"/>
      <c r="MP12" s="94"/>
      <c r="MQ12" s="94"/>
      <c r="MR12" s="94"/>
      <c r="MS12" s="94"/>
      <c r="MT12" s="94"/>
      <c r="MU12" s="94"/>
      <c r="MV12" s="94"/>
      <c r="MW12" s="94"/>
      <c r="MX12" s="94"/>
      <c r="MY12" s="94"/>
      <c r="MZ12" s="94"/>
      <c r="NA12" s="94"/>
      <c r="NB12" s="94"/>
      <c r="NC12" s="94"/>
      <c r="ND12" s="94"/>
      <c r="NE12" s="94"/>
      <c r="NF12" s="94"/>
      <c r="NG12" s="94"/>
      <c r="NH12" s="94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  <c r="NX12" s="94"/>
      <c r="NY12" s="94"/>
      <c r="NZ12" s="94"/>
      <c r="OA12" s="94"/>
      <c r="OB12" s="94"/>
      <c r="OC12" s="94"/>
      <c r="OD12" s="94"/>
      <c r="OE12" s="94"/>
      <c r="OF12" s="94"/>
      <c r="OG12" s="94"/>
      <c r="OH12" s="94"/>
      <c r="OI12" s="94"/>
      <c r="OJ12" s="94"/>
      <c r="OK12" s="94"/>
      <c r="OL12" s="94"/>
      <c r="OM12" s="94"/>
      <c r="ON12" s="94"/>
      <c r="OO12" s="94"/>
      <c r="OP12" s="94"/>
      <c r="OQ12" s="94"/>
      <c r="OR12" s="94"/>
      <c r="OS12" s="94"/>
      <c r="OT12" s="94"/>
      <c r="OU12" s="94"/>
      <c r="OV12" s="94"/>
      <c r="OW12" s="94"/>
      <c r="OX12" s="94"/>
      <c r="OY12" s="94"/>
      <c r="OZ12" s="94"/>
      <c r="PA12" s="94"/>
      <c r="PB12" s="94"/>
      <c r="PC12" s="94"/>
      <c r="PD12" s="94"/>
      <c r="PE12" s="94"/>
      <c r="PF12" s="94"/>
      <c r="PG12" s="94"/>
      <c r="PH12" s="94"/>
      <c r="PI12" s="94"/>
      <c r="PJ12" s="94"/>
      <c r="PK12" s="94"/>
      <c r="PL12" s="94"/>
      <c r="PM12" s="94"/>
      <c r="PN12" s="94"/>
      <c r="PO12" s="94"/>
      <c r="PP12" s="94"/>
      <c r="PQ12" s="94"/>
      <c r="PR12" s="94"/>
      <c r="PS12" s="94"/>
      <c r="PT12" s="94"/>
      <c r="PU12" s="94"/>
      <c r="PV12" s="94"/>
      <c r="PW12" s="94"/>
      <c r="PX12" s="94"/>
      <c r="PY12" s="94"/>
      <c r="PZ12" s="94"/>
      <c r="QA12" s="94"/>
      <c r="QB12" s="94"/>
      <c r="QC12" s="94"/>
      <c r="QD12" s="94"/>
      <c r="QE12" s="94"/>
      <c r="QF12" s="94"/>
      <c r="QG12" s="94"/>
      <c r="QH12" s="94"/>
      <c r="QI12" s="94"/>
      <c r="QJ12" s="94"/>
      <c r="QK12" s="94"/>
      <c r="QL12" s="94"/>
      <c r="QM12" s="94"/>
      <c r="QN12" s="94"/>
      <c r="QO12" s="94"/>
      <c r="QP12" s="94"/>
      <c r="QQ12" s="94"/>
      <c r="QR12" s="94"/>
      <c r="QS12" s="94"/>
      <c r="QT12" s="94"/>
      <c r="QU12" s="94"/>
      <c r="QV12" s="94"/>
      <c r="QW12" s="94"/>
      <c r="QX12" s="94"/>
      <c r="QY12" s="94"/>
      <c r="QZ12" s="94"/>
      <c r="RA12" s="94"/>
      <c r="RB12" s="94"/>
      <c r="RC12" s="94"/>
      <c r="RD12" s="94"/>
      <c r="RE12" s="94"/>
      <c r="RF12" s="94"/>
      <c r="RG12" s="94"/>
      <c r="RH12" s="94"/>
      <c r="RI12" s="94"/>
      <c r="RJ12" s="94"/>
      <c r="RK12" s="94"/>
      <c r="RL12" s="94"/>
      <c r="RM12" s="94"/>
      <c r="RN12" s="94"/>
      <c r="RO12" s="94"/>
      <c r="RP12" s="94"/>
      <c r="RQ12" s="94"/>
      <c r="RR12" s="94"/>
      <c r="RS12" s="94"/>
      <c r="RT12" s="94"/>
      <c r="RU12" s="94"/>
      <c r="RV12" s="94"/>
      <c r="RW12" s="94"/>
      <c r="RX12" s="94"/>
      <c r="RY12" s="94"/>
      <c r="RZ12" s="94"/>
      <c r="SA12" s="94"/>
      <c r="SB12" s="94"/>
      <c r="SC12" s="94"/>
      <c r="SD12" s="94"/>
      <c r="SE12" s="94"/>
      <c r="SF12" s="94"/>
      <c r="SG12" s="94"/>
      <c r="SH12" s="94"/>
      <c r="SI12" s="94"/>
      <c r="SJ12" s="94"/>
      <c r="SK12" s="94"/>
      <c r="SL12" s="94"/>
      <c r="SM12" s="94"/>
      <c r="SN12" s="94"/>
      <c r="SO12" s="94"/>
      <c r="SP12" s="94"/>
      <c r="SQ12" s="94"/>
      <c r="SR12" s="94"/>
      <c r="SS12" s="94"/>
      <c r="ST12" s="94"/>
      <c r="SU12" s="94"/>
      <c r="SV12" s="94"/>
      <c r="SW12" s="94"/>
      <c r="SX12" s="94"/>
      <c r="SY12" s="94"/>
      <c r="SZ12" s="94"/>
      <c r="TA12" s="94"/>
      <c r="TB12" s="94"/>
      <c r="TC12" s="94"/>
      <c r="TD12" s="94"/>
      <c r="TE12" s="94"/>
      <c r="TF12" s="94"/>
      <c r="TG12" s="94"/>
      <c r="TH12" s="94"/>
      <c r="TI12" s="94"/>
      <c r="TJ12" s="94"/>
      <c r="TK12" s="94"/>
      <c r="TL12" s="94"/>
      <c r="TM12" s="94"/>
      <c r="TN12" s="94"/>
      <c r="TO12" s="94"/>
      <c r="TP12" s="94"/>
      <c r="TQ12" s="94"/>
      <c r="TR12" s="94"/>
      <c r="TS12" s="94"/>
      <c r="TT12" s="94"/>
      <c r="TU12" s="94"/>
      <c r="TV12" s="94"/>
      <c r="TW12" s="94"/>
      <c r="TX12" s="94"/>
      <c r="TY12" s="94"/>
      <c r="TZ12" s="94"/>
      <c r="UA12" s="94"/>
      <c r="UB12" s="94"/>
      <c r="UC12" s="94"/>
      <c r="UD12" s="94"/>
      <c r="UE12" s="94"/>
      <c r="UF12" s="94"/>
      <c r="UG12" s="94"/>
      <c r="UH12" s="94"/>
      <c r="UI12" s="94"/>
      <c r="UJ12" s="94"/>
      <c r="UK12" s="94"/>
      <c r="UL12" s="94"/>
      <c r="UM12" s="94"/>
      <c r="UN12" s="94"/>
      <c r="UO12" s="94"/>
      <c r="UP12" s="94"/>
      <c r="UQ12" s="94"/>
      <c r="UR12" s="94"/>
      <c r="US12" s="94"/>
      <c r="UT12" s="94"/>
      <c r="UU12" s="94"/>
      <c r="UV12" s="94"/>
      <c r="UW12" s="94"/>
      <c r="UX12" s="94"/>
      <c r="UY12" s="94"/>
      <c r="UZ12" s="94"/>
      <c r="VA12" s="94"/>
      <c r="VB12" s="94"/>
      <c r="VC12" s="94"/>
      <c r="VD12" s="94"/>
      <c r="VE12" s="94"/>
      <c r="VF12" s="94"/>
      <c r="VG12" s="94"/>
      <c r="VH12" s="94"/>
      <c r="VI12" s="94"/>
      <c r="VJ12" s="94"/>
      <c r="VK12" s="94"/>
      <c r="VL12" s="94"/>
      <c r="VM12" s="94"/>
      <c r="VN12" s="94"/>
      <c r="VO12" s="94"/>
      <c r="VP12" s="94"/>
      <c r="VQ12" s="94"/>
      <c r="VR12" s="94"/>
      <c r="VS12" s="94"/>
      <c r="VT12" s="94"/>
      <c r="VU12" s="94"/>
      <c r="VV12" s="94"/>
      <c r="VW12" s="94"/>
      <c r="VX12" s="94"/>
      <c r="VY12" s="94"/>
      <c r="VZ12" s="94"/>
      <c r="WA12" s="94"/>
      <c r="WB12" s="94"/>
      <c r="WC12" s="94"/>
      <c r="WD12" s="94"/>
      <c r="WE12" s="94"/>
      <c r="WF12" s="94"/>
      <c r="WG12" s="94"/>
      <c r="WH12" s="94"/>
      <c r="WI12" s="94"/>
      <c r="WJ12" s="94"/>
      <c r="WK12" s="94"/>
      <c r="WL12" s="94"/>
      <c r="WM12" s="94"/>
      <c r="WN12" s="94"/>
      <c r="WO12" s="94"/>
      <c r="WP12" s="94"/>
      <c r="WQ12" s="94"/>
      <c r="WR12" s="94"/>
      <c r="WS12" s="94"/>
      <c r="WT12" s="94"/>
      <c r="WU12" s="94"/>
      <c r="WV12" s="94"/>
      <c r="WW12" s="94"/>
      <c r="WX12" s="94"/>
      <c r="WY12" s="94"/>
      <c r="WZ12" s="94"/>
      <c r="XA12" s="94"/>
      <c r="XB12" s="94"/>
      <c r="XC12" s="94"/>
      <c r="XD12" s="94"/>
      <c r="XE12" s="94"/>
      <c r="XF12" s="94"/>
      <c r="XG12" s="94"/>
      <c r="XH12" s="94"/>
      <c r="XI12" s="94"/>
      <c r="XJ12" s="94"/>
      <c r="XK12" s="94"/>
      <c r="XL12" s="94"/>
      <c r="XM12" s="94"/>
      <c r="XN12" s="94"/>
      <c r="XO12" s="94"/>
      <c r="XP12" s="94"/>
      <c r="XQ12" s="94"/>
      <c r="XR12" s="94"/>
      <c r="XS12" s="94"/>
      <c r="XT12" s="94"/>
      <c r="XU12" s="94"/>
      <c r="XV12" s="94"/>
      <c r="XW12" s="94"/>
      <c r="XX12" s="94"/>
      <c r="XY12" s="94"/>
      <c r="XZ12" s="94"/>
      <c r="YA12" s="94"/>
      <c r="YB12" s="94"/>
      <c r="YC12" s="94"/>
      <c r="YD12" s="94"/>
      <c r="YE12" s="94"/>
      <c r="YF12" s="94"/>
      <c r="YG12" s="94"/>
      <c r="YH12" s="94"/>
      <c r="YI12" s="94"/>
      <c r="YJ12" s="94"/>
      <c r="YK12" s="94"/>
      <c r="YL12" s="94"/>
      <c r="YM12" s="94"/>
      <c r="YN12" s="94"/>
      <c r="YO12" s="94"/>
      <c r="YP12" s="94"/>
      <c r="YQ12" s="94"/>
      <c r="YR12" s="94"/>
      <c r="YS12" s="94"/>
      <c r="YT12" s="94"/>
      <c r="YU12" s="94"/>
      <c r="YV12" s="94"/>
      <c r="YW12" s="94"/>
      <c r="YX12" s="94"/>
      <c r="YY12" s="94"/>
      <c r="YZ12" s="94"/>
      <c r="ZA12" s="94"/>
      <c r="ZB12" s="94"/>
      <c r="ZC12" s="94"/>
      <c r="ZD12" s="94"/>
      <c r="ZE12" s="94"/>
      <c r="ZF12" s="94"/>
      <c r="ZG12" s="94"/>
      <c r="ZH12" s="94"/>
      <c r="ZI12" s="94"/>
      <c r="ZJ12" s="94"/>
      <c r="ZK12" s="94"/>
      <c r="ZL12" s="94"/>
      <c r="ZM12" s="94"/>
      <c r="ZN12" s="94"/>
      <c r="ZO12" s="94"/>
      <c r="ZP12" s="94"/>
      <c r="ZQ12" s="94"/>
      <c r="ZR12" s="94"/>
      <c r="ZS12" s="94"/>
      <c r="ZT12" s="94"/>
      <c r="ZU12" s="94"/>
      <c r="ZV12" s="94"/>
      <c r="ZW12" s="94"/>
      <c r="ZX12" s="94"/>
      <c r="ZY12" s="94"/>
      <c r="ZZ12" s="94"/>
      <c r="AAA12" s="94"/>
      <c r="AAB12" s="94"/>
      <c r="AAC12" s="94"/>
      <c r="AAD12" s="94"/>
      <c r="AAE12" s="94"/>
      <c r="AAF12" s="94"/>
      <c r="AAG12" s="94"/>
      <c r="AAH12" s="94"/>
      <c r="AAI12" s="94"/>
      <c r="AAJ12" s="94"/>
      <c r="AAK12" s="94"/>
      <c r="AAL12" s="94"/>
      <c r="AAM12" s="94"/>
      <c r="AAN12" s="94"/>
      <c r="AAO12" s="94"/>
      <c r="AAP12" s="94"/>
      <c r="AAQ12" s="94"/>
      <c r="AAR12" s="94"/>
      <c r="AAS12" s="94"/>
      <c r="AAT12" s="94"/>
      <c r="AAU12" s="94"/>
      <c r="AAV12" s="94"/>
      <c r="AAW12" s="94"/>
      <c r="AAX12" s="94"/>
      <c r="AAY12" s="94"/>
      <c r="AAZ12" s="94"/>
      <c r="ABA12" s="94"/>
      <c r="ABB12" s="94"/>
      <c r="ABC12" s="94"/>
      <c r="ABD12" s="94"/>
      <c r="ABE12" s="94"/>
      <c r="ABF12" s="94"/>
      <c r="ABG12" s="94"/>
      <c r="ABH12" s="94"/>
      <c r="ABI12" s="94"/>
      <c r="ABJ12" s="94"/>
      <c r="ABK12" s="94"/>
      <c r="ABL12" s="94"/>
      <c r="ABM12" s="94"/>
      <c r="ABN12" s="94"/>
      <c r="ABO12" s="94"/>
      <c r="ABP12" s="94"/>
      <c r="ABQ12" s="94"/>
      <c r="ABR12" s="94"/>
      <c r="ABS12" s="94"/>
      <c r="ABT12" s="94"/>
      <c r="ABU12" s="94"/>
      <c r="ABV12" s="94"/>
      <c r="ABW12" s="94"/>
      <c r="ABX12" s="94"/>
      <c r="ABY12" s="94"/>
      <c r="ABZ12" s="94"/>
      <c r="ACA12" s="94"/>
      <c r="ACB12" s="94"/>
      <c r="ACC12" s="94"/>
      <c r="ACD12" s="94"/>
      <c r="ACE12" s="94"/>
      <c r="ACF12" s="94"/>
      <c r="ACG12" s="94"/>
      <c r="ACH12" s="94"/>
      <c r="ACI12" s="94"/>
      <c r="ACJ12" s="94"/>
      <c r="ACK12" s="94"/>
      <c r="ACL12" s="94"/>
      <c r="ACM12" s="94"/>
      <c r="ACN12" s="94"/>
      <c r="ACO12" s="94"/>
      <c r="ACP12" s="94"/>
      <c r="ACQ12" s="94"/>
      <c r="ACR12" s="94"/>
      <c r="ACS12" s="94"/>
      <c r="ACT12" s="94"/>
      <c r="ACU12" s="94"/>
      <c r="ACV12" s="94"/>
      <c r="ACW12" s="94"/>
      <c r="ACX12" s="94"/>
      <c r="ACY12" s="94"/>
      <c r="ACZ12" s="94"/>
      <c r="ADA12" s="94"/>
      <c r="ADB12" s="94"/>
      <c r="ADC12" s="94"/>
      <c r="ADD12" s="94"/>
      <c r="ADE12" s="94"/>
      <c r="ADF12" s="94"/>
      <c r="ADG12" s="94"/>
      <c r="ADH12" s="94"/>
      <c r="ADI12" s="94"/>
      <c r="ADJ12" s="94"/>
      <c r="ADK12" s="94"/>
      <c r="ADL12" s="94"/>
      <c r="ADM12" s="94"/>
      <c r="ADN12" s="94"/>
      <c r="ADO12" s="94"/>
      <c r="ADP12" s="94"/>
      <c r="ADQ12" s="94"/>
      <c r="ADR12" s="94"/>
      <c r="ADS12" s="94"/>
      <c r="ADT12" s="94"/>
      <c r="ADU12" s="94"/>
      <c r="ADV12" s="94"/>
      <c r="ADW12" s="94"/>
      <c r="ADX12" s="94"/>
      <c r="ADY12" s="94"/>
      <c r="ADZ12" s="94"/>
      <c r="AEA12" s="94"/>
      <c r="AEB12" s="94"/>
      <c r="AEC12" s="94"/>
      <c r="AED12" s="94"/>
      <c r="AEE12" s="94"/>
      <c r="AEF12" s="94"/>
      <c r="AEG12" s="94"/>
      <c r="AEH12" s="94"/>
      <c r="AEI12" s="94"/>
      <c r="AEJ12" s="94"/>
      <c r="AEK12" s="94"/>
      <c r="AEL12" s="94"/>
      <c r="AEM12" s="94"/>
      <c r="AEN12" s="94"/>
      <c r="AEO12" s="94"/>
      <c r="AEP12" s="94"/>
      <c r="AEQ12" s="94"/>
      <c r="AER12" s="94"/>
      <c r="AES12" s="94"/>
      <c r="AET12" s="94"/>
      <c r="AEU12" s="94"/>
      <c r="AEV12" s="94"/>
      <c r="AEW12" s="94"/>
      <c r="AEX12" s="94"/>
      <c r="AEY12" s="94"/>
      <c r="AEZ12" s="94"/>
      <c r="AFA12" s="94"/>
      <c r="AFB12" s="94"/>
      <c r="AFC12" s="94"/>
      <c r="AFD12" s="94"/>
      <c r="AFE12" s="94"/>
      <c r="AFF12" s="94"/>
      <c r="AFG12" s="94"/>
      <c r="AFH12" s="94"/>
      <c r="AFI12" s="94"/>
      <c r="AFJ12" s="94"/>
      <c r="AFK12" s="94"/>
      <c r="AFL12" s="94"/>
      <c r="AFM12" s="94"/>
      <c r="AFN12" s="94"/>
      <c r="AFO12" s="94"/>
      <c r="AFP12" s="94"/>
      <c r="AFQ12" s="94"/>
      <c r="AFR12" s="94"/>
      <c r="AFS12" s="94"/>
      <c r="AFT12" s="94"/>
      <c r="AFU12" s="94"/>
      <c r="AFV12" s="94"/>
      <c r="AFW12" s="94"/>
      <c r="AFX12" s="94"/>
      <c r="AFY12" s="94"/>
      <c r="AFZ12" s="94"/>
      <c r="AGA12" s="94"/>
      <c r="AGB12" s="94"/>
      <c r="AGC12" s="94"/>
      <c r="AGD12" s="94"/>
      <c r="AGE12" s="94"/>
      <c r="AGF12" s="94"/>
      <c r="AGG12" s="94"/>
      <c r="AGH12" s="94"/>
      <c r="AGI12" s="94"/>
      <c r="AGJ12" s="94"/>
      <c r="AGK12" s="94"/>
      <c r="AGL12" s="94"/>
      <c r="AGM12" s="94"/>
      <c r="AGN12" s="94"/>
      <c r="AGO12" s="94"/>
      <c r="AGP12" s="94"/>
      <c r="AGQ12" s="94"/>
      <c r="AGR12" s="94"/>
      <c r="AGS12" s="94"/>
      <c r="AGT12" s="94"/>
      <c r="AGU12" s="94"/>
      <c r="AGV12" s="94"/>
      <c r="AGW12" s="94"/>
      <c r="AGX12" s="94"/>
      <c r="AGY12" s="94"/>
      <c r="AGZ12" s="94"/>
      <c r="AHA12" s="94"/>
      <c r="AHB12" s="94"/>
      <c r="AHC12" s="94"/>
      <c r="AHD12" s="94"/>
      <c r="AHE12" s="94"/>
      <c r="AHF12" s="94"/>
      <c r="AHG12" s="94"/>
      <c r="AHH12" s="94"/>
      <c r="AHI12" s="94"/>
      <c r="AHJ12" s="94"/>
      <c r="AHK12" s="94"/>
      <c r="AHL12" s="94"/>
      <c r="AHM12" s="94"/>
      <c r="AHN12" s="94"/>
      <c r="AHO12" s="94"/>
      <c r="AHP12" s="94"/>
      <c r="AHQ12" s="94"/>
      <c r="AHR12" s="94"/>
      <c r="AHS12" s="94"/>
      <c r="AHT12" s="94"/>
      <c r="AHU12" s="94"/>
      <c r="AHV12" s="94"/>
      <c r="AHW12" s="94"/>
      <c r="AHX12" s="94"/>
      <c r="AHY12" s="94"/>
      <c r="AHZ12" s="94"/>
      <c r="AIA12" s="94"/>
      <c r="AIB12" s="94"/>
      <c r="AIC12" s="94"/>
      <c r="AID12" s="94"/>
      <c r="AIE12" s="94"/>
      <c r="AIF12" s="94"/>
      <c r="AIG12" s="94"/>
      <c r="AIH12" s="94"/>
      <c r="AII12" s="94"/>
      <c r="AIJ12" s="94"/>
      <c r="AIK12" s="94"/>
      <c r="AIL12" s="94"/>
      <c r="AIM12" s="94"/>
      <c r="AIN12" s="94"/>
      <c r="AIO12" s="94"/>
      <c r="AIP12" s="94"/>
      <c r="AIQ12" s="94"/>
      <c r="AIR12" s="94"/>
      <c r="AIS12" s="94"/>
      <c r="AIT12" s="94"/>
      <c r="AIU12" s="94"/>
      <c r="AIV12" s="94"/>
      <c r="AIW12" s="94"/>
      <c r="AIX12" s="94"/>
      <c r="AIY12" s="94"/>
      <c r="AIZ12" s="94"/>
      <c r="AJA12" s="94"/>
      <c r="AJB12" s="94"/>
      <c r="AJC12" s="94"/>
      <c r="AJD12" s="94"/>
      <c r="AJE12" s="94"/>
      <c r="AJF12" s="94"/>
      <c r="AJG12" s="94"/>
      <c r="AJH12" s="94"/>
      <c r="AJI12" s="94"/>
      <c r="AJJ12" s="94"/>
      <c r="AJK12" s="94"/>
      <c r="AJL12" s="94"/>
      <c r="AJM12" s="94"/>
      <c r="AJN12" s="94"/>
      <c r="AJO12" s="94"/>
      <c r="AJP12" s="94"/>
      <c r="AJQ12" s="94"/>
      <c r="AJR12" s="94"/>
      <c r="AJS12" s="94"/>
      <c r="AJT12" s="94"/>
      <c r="AJU12" s="94"/>
      <c r="AJV12" s="94"/>
      <c r="AJW12" s="94"/>
      <c r="AJX12" s="94"/>
      <c r="AJY12" s="94"/>
      <c r="AJZ12" s="94"/>
      <c r="AKA12" s="94"/>
      <c r="AKB12" s="94"/>
      <c r="AKC12" s="94"/>
      <c r="AKD12" s="94"/>
      <c r="AKE12" s="94"/>
      <c r="AKF12" s="94"/>
      <c r="AKG12" s="94"/>
      <c r="AKH12" s="94"/>
      <c r="AKI12" s="94"/>
      <c r="AKJ12" s="94"/>
      <c r="AKK12" s="94"/>
      <c r="AKL12" s="94"/>
      <c r="AKM12" s="94"/>
      <c r="AKN12" s="94"/>
      <c r="AKO12" s="94"/>
      <c r="AKP12" s="94"/>
      <c r="AKQ12" s="94"/>
      <c r="AKR12" s="94"/>
      <c r="AKS12" s="94"/>
      <c r="AKT12" s="94"/>
      <c r="AKU12" s="94"/>
      <c r="AKV12" s="94"/>
      <c r="AKW12" s="94"/>
      <c r="AKX12" s="94"/>
      <c r="AKY12" s="94"/>
      <c r="AKZ12" s="94"/>
      <c r="ALA12" s="94"/>
      <c r="ALB12" s="94"/>
      <c r="ALC12" s="94"/>
      <c r="ALD12" s="94"/>
      <c r="ALE12" s="94"/>
      <c r="ALF12" s="94"/>
      <c r="ALG12" s="94"/>
      <c r="ALH12" s="94"/>
      <c r="ALI12" s="94"/>
      <c r="ALJ12" s="94"/>
      <c r="ALK12" s="94"/>
      <c r="ALL12" s="94"/>
      <c r="ALM12" s="94"/>
      <c r="ALN12" s="94"/>
      <c r="ALO12" s="94"/>
      <c r="ALP12" s="94"/>
      <c r="ALQ12" s="94"/>
      <c r="ALR12" s="94"/>
      <c r="ALS12" s="94"/>
      <c r="ALT12" s="94"/>
      <c r="ALU12" s="94"/>
      <c r="ALV12" s="94"/>
      <c r="ALW12" s="94"/>
      <c r="ALX12" s="94"/>
      <c r="ALY12" s="94"/>
      <c r="ALZ12" s="94"/>
      <c r="AMA12" s="94"/>
      <c r="AMB12" s="94"/>
      <c r="AMC12" s="94"/>
      <c r="AMD12" s="94"/>
      <c r="AME12" s="94"/>
      <c r="AMF12" s="94"/>
      <c r="AMG12" s="94"/>
      <c r="AMH12" s="94"/>
      <c r="AMI12" s="94"/>
      <c r="AMJ12" s="94"/>
    </row>
    <row r="13" spans="1:1024" s="123" customFormat="1" ht="26.25" customHeight="1" x14ac:dyDescent="0.35">
      <c r="A13" s="133" t="s">
        <v>818</v>
      </c>
      <c r="B13" s="134" t="s">
        <v>121</v>
      </c>
      <c r="C13" s="135" t="s">
        <v>108</v>
      </c>
      <c r="D13" s="130" t="s">
        <v>3</v>
      </c>
      <c r="E13" s="499">
        <v>492596</v>
      </c>
      <c r="F13" s="131">
        <f t="shared" si="0"/>
        <v>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2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  <c r="IY13" s="94"/>
      <c r="IZ13" s="94"/>
      <c r="JA13" s="94"/>
      <c r="JB13" s="94"/>
      <c r="JC13" s="94"/>
      <c r="JD13" s="94"/>
      <c r="JE13" s="94"/>
      <c r="JF13" s="94"/>
      <c r="JG13" s="94"/>
      <c r="JH13" s="94"/>
      <c r="JI13" s="94"/>
      <c r="JJ13" s="94"/>
      <c r="JK13" s="94"/>
      <c r="JL13" s="94"/>
      <c r="JM13" s="94"/>
      <c r="JN13" s="94"/>
      <c r="JO13" s="94"/>
      <c r="JP13" s="94"/>
      <c r="JQ13" s="94"/>
      <c r="JR13" s="94"/>
      <c r="JS13" s="94"/>
      <c r="JT13" s="94"/>
      <c r="JU13" s="94"/>
      <c r="JV13" s="94"/>
      <c r="JW13" s="94"/>
      <c r="JX13" s="94"/>
      <c r="JY13" s="94"/>
      <c r="JZ13" s="94"/>
      <c r="KA13" s="94"/>
      <c r="KB13" s="94"/>
      <c r="KC13" s="94"/>
      <c r="KD13" s="94"/>
      <c r="KE13" s="94"/>
      <c r="KF13" s="94"/>
      <c r="KG13" s="94"/>
      <c r="KH13" s="94"/>
      <c r="KI13" s="94"/>
      <c r="KJ13" s="94"/>
      <c r="KK13" s="94"/>
      <c r="KL13" s="94"/>
      <c r="KM13" s="94"/>
      <c r="KN13" s="94"/>
      <c r="KO13" s="94"/>
      <c r="KP13" s="94"/>
      <c r="KQ13" s="94"/>
      <c r="KR13" s="94"/>
      <c r="KS13" s="94"/>
      <c r="KT13" s="94"/>
      <c r="KU13" s="94"/>
      <c r="KV13" s="94"/>
      <c r="KW13" s="94"/>
      <c r="KX13" s="94"/>
      <c r="KY13" s="94"/>
      <c r="KZ13" s="94"/>
      <c r="LA13" s="94"/>
      <c r="LB13" s="94"/>
      <c r="LC13" s="94"/>
      <c r="LD13" s="94"/>
      <c r="LE13" s="94"/>
      <c r="LF13" s="94"/>
      <c r="LG13" s="94"/>
      <c r="LH13" s="94"/>
      <c r="LI13" s="94"/>
      <c r="LJ13" s="94"/>
      <c r="LK13" s="94"/>
      <c r="LL13" s="94"/>
      <c r="LM13" s="94"/>
      <c r="LN13" s="94"/>
      <c r="LO13" s="94"/>
      <c r="LP13" s="94"/>
      <c r="LQ13" s="94"/>
      <c r="LR13" s="94"/>
      <c r="LS13" s="94"/>
      <c r="LT13" s="94"/>
      <c r="LU13" s="94"/>
      <c r="LV13" s="94"/>
      <c r="LW13" s="94"/>
      <c r="LX13" s="94"/>
      <c r="LY13" s="94"/>
      <c r="LZ13" s="94"/>
      <c r="MA13" s="94"/>
      <c r="MB13" s="94"/>
      <c r="MC13" s="94"/>
      <c r="MD13" s="94"/>
      <c r="ME13" s="94"/>
      <c r="MF13" s="94"/>
      <c r="MG13" s="94"/>
      <c r="MH13" s="94"/>
      <c r="MI13" s="94"/>
      <c r="MJ13" s="94"/>
      <c r="MK13" s="94"/>
      <c r="ML13" s="94"/>
      <c r="MM13" s="94"/>
      <c r="MN13" s="94"/>
      <c r="MO13" s="94"/>
      <c r="MP13" s="94"/>
      <c r="MQ13" s="94"/>
      <c r="MR13" s="94"/>
      <c r="MS13" s="94"/>
      <c r="MT13" s="94"/>
      <c r="MU13" s="94"/>
      <c r="MV13" s="94"/>
      <c r="MW13" s="94"/>
      <c r="MX13" s="94"/>
      <c r="MY13" s="94"/>
      <c r="MZ13" s="94"/>
      <c r="NA13" s="94"/>
      <c r="NB13" s="94"/>
      <c r="NC13" s="94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  <c r="NX13" s="94"/>
      <c r="NY13" s="94"/>
      <c r="NZ13" s="94"/>
      <c r="OA13" s="94"/>
      <c r="OB13" s="94"/>
      <c r="OC13" s="94"/>
      <c r="OD13" s="94"/>
      <c r="OE13" s="94"/>
      <c r="OF13" s="94"/>
      <c r="OG13" s="94"/>
      <c r="OH13" s="94"/>
      <c r="OI13" s="94"/>
      <c r="OJ13" s="94"/>
      <c r="OK13" s="94"/>
      <c r="OL13" s="94"/>
      <c r="OM13" s="94"/>
      <c r="ON13" s="94"/>
      <c r="OO13" s="94"/>
      <c r="OP13" s="94"/>
      <c r="OQ13" s="94"/>
      <c r="OR13" s="94"/>
      <c r="OS13" s="94"/>
      <c r="OT13" s="94"/>
      <c r="OU13" s="94"/>
      <c r="OV13" s="94"/>
      <c r="OW13" s="94"/>
      <c r="OX13" s="94"/>
      <c r="OY13" s="94"/>
      <c r="OZ13" s="94"/>
      <c r="PA13" s="94"/>
      <c r="PB13" s="94"/>
      <c r="PC13" s="94"/>
      <c r="PD13" s="94"/>
      <c r="PE13" s="94"/>
      <c r="PF13" s="94"/>
      <c r="PG13" s="94"/>
      <c r="PH13" s="94"/>
      <c r="PI13" s="94"/>
      <c r="PJ13" s="94"/>
      <c r="PK13" s="94"/>
      <c r="PL13" s="94"/>
      <c r="PM13" s="94"/>
      <c r="PN13" s="94"/>
      <c r="PO13" s="94"/>
      <c r="PP13" s="94"/>
      <c r="PQ13" s="94"/>
      <c r="PR13" s="94"/>
      <c r="PS13" s="94"/>
      <c r="PT13" s="94"/>
      <c r="PU13" s="94"/>
      <c r="PV13" s="94"/>
      <c r="PW13" s="94"/>
      <c r="PX13" s="94"/>
      <c r="PY13" s="94"/>
      <c r="PZ13" s="94"/>
      <c r="QA13" s="94"/>
      <c r="QB13" s="94"/>
      <c r="QC13" s="94"/>
      <c r="QD13" s="94"/>
      <c r="QE13" s="94"/>
      <c r="QF13" s="94"/>
      <c r="QG13" s="94"/>
      <c r="QH13" s="94"/>
      <c r="QI13" s="94"/>
      <c r="QJ13" s="94"/>
      <c r="QK13" s="94"/>
      <c r="QL13" s="94"/>
      <c r="QM13" s="94"/>
      <c r="QN13" s="94"/>
      <c r="QO13" s="94"/>
      <c r="QP13" s="94"/>
      <c r="QQ13" s="94"/>
      <c r="QR13" s="94"/>
      <c r="QS13" s="94"/>
      <c r="QT13" s="94"/>
      <c r="QU13" s="94"/>
      <c r="QV13" s="94"/>
      <c r="QW13" s="94"/>
      <c r="QX13" s="94"/>
      <c r="QY13" s="94"/>
      <c r="QZ13" s="94"/>
      <c r="RA13" s="94"/>
      <c r="RB13" s="94"/>
      <c r="RC13" s="94"/>
      <c r="RD13" s="94"/>
      <c r="RE13" s="94"/>
      <c r="RF13" s="94"/>
      <c r="RG13" s="94"/>
      <c r="RH13" s="94"/>
      <c r="RI13" s="94"/>
      <c r="RJ13" s="94"/>
      <c r="RK13" s="94"/>
      <c r="RL13" s="94"/>
      <c r="RM13" s="94"/>
      <c r="RN13" s="94"/>
      <c r="RO13" s="94"/>
      <c r="RP13" s="94"/>
      <c r="RQ13" s="94"/>
      <c r="RR13" s="94"/>
      <c r="RS13" s="94"/>
      <c r="RT13" s="94"/>
      <c r="RU13" s="94"/>
      <c r="RV13" s="94"/>
      <c r="RW13" s="94"/>
      <c r="RX13" s="94"/>
      <c r="RY13" s="94"/>
      <c r="RZ13" s="94"/>
      <c r="SA13" s="94"/>
      <c r="SB13" s="94"/>
      <c r="SC13" s="94"/>
      <c r="SD13" s="94"/>
      <c r="SE13" s="94"/>
      <c r="SF13" s="94"/>
      <c r="SG13" s="94"/>
      <c r="SH13" s="94"/>
      <c r="SI13" s="94"/>
      <c r="SJ13" s="94"/>
      <c r="SK13" s="94"/>
      <c r="SL13" s="94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  <c r="TB13" s="94"/>
      <c r="TC13" s="94"/>
      <c r="TD13" s="94"/>
      <c r="TE13" s="94"/>
      <c r="TF13" s="94"/>
      <c r="TG13" s="94"/>
      <c r="TH13" s="94"/>
      <c r="TI13" s="94"/>
      <c r="TJ13" s="94"/>
      <c r="TK13" s="94"/>
      <c r="TL13" s="94"/>
      <c r="TM13" s="94"/>
      <c r="TN13" s="94"/>
      <c r="TO13" s="94"/>
      <c r="TP13" s="94"/>
      <c r="TQ13" s="94"/>
      <c r="TR13" s="94"/>
      <c r="TS13" s="94"/>
      <c r="TT13" s="94"/>
      <c r="TU13" s="94"/>
      <c r="TV13" s="94"/>
      <c r="TW13" s="94"/>
      <c r="TX13" s="94"/>
      <c r="TY13" s="94"/>
      <c r="TZ13" s="94"/>
      <c r="UA13" s="94"/>
      <c r="UB13" s="94"/>
      <c r="UC13" s="94"/>
      <c r="UD13" s="94"/>
      <c r="UE13" s="94"/>
      <c r="UF13" s="94"/>
      <c r="UG13" s="94"/>
      <c r="UH13" s="94"/>
      <c r="UI13" s="94"/>
      <c r="UJ13" s="94"/>
      <c r="UK13" s="94"/>
      <c r="UL13" s="94"/>
      <c r="UM13" s="94"/>
      <c r="UN13" s="94"/>
      <c r="UO13" s="94"/>
      <c r="UP13" s="94"/>
      <c r="UQ13" s="94"/>
      <c r="UR13" s="94"/>
      <c r="US13" s="94"/>
      <c r="UT13" s="94"/>
      <c r="UU13" s="94"/>
      <c r="UV13" s="94"/>
      <c r="UW13" s="94"/>
      <c r="UX13" s="94"/>
      <c r="UY13" s="94"/>
      <c r="UZ13" s="94"/>
      <c r="VA13" s="94"/>
      <c r="VB13" s="94"/>
      <c r="VC13" s="94"/>
      <c r="VD13" s="94"/>
      <c r="VE13" s="94"/>
      <c r="VF13" s="94"/>
      <c r="VG13" s="94"/>
      <c r="VH13" s="94"/>
      <c r="VI13" s="94"/>
      <c r="VJ13" s="94"/>
      <c r="VK13" s="94"/>
      <c r="VL13" s="94"/>
      <c r="VM13" s="94"/>
      <c r="VN13" s="94"/>
      <c r="VO13" s="94"/>
      <c r="VP13" s="94"/>
      <c r="VQ13" s="94"/>
      <c r="VR13" s="94"/>
      <c r="VS13" s="94"/>
      <c r="VT13" s="94"/>
      <c r="VU13" s="94"/>
      <c r="VV13" s="94"/>
      <c r="VW13" s="94"/>
      <c r="VX13" s="94"/>
      <c r="VY13" s="94"/>
      <c r="VZ13" s="94"/>
      <c r="WA13" s="94"/>
      <c r="WB13" s="94"/>
      <c r="WC13" s="94"/>
      <c r="WD13" s="94"/>
      <c r="WE13" s="94"/>
      <c r="WF13" s="94"/>
      <c r="WG13" s="94"/>
      <c r="WH13" s="94"/>
      <c r="WI13" s="94"/>
      <c r="WJ13" s="94"/>
      <c r="WK13" s="94"/>
      <c r="WL13" s="94"/>
      <c r="WM13" s="94"/>
      <c r="WN13" s="94"/>
      <c r="WO13" s="94"/>
      <c r="WP13" s="94"/>
      <c r="WQ13" s="94"/>
      <c r="WR13" s="94"/>
      <c r="WS13" s="94"/>
      <c r="WT13" s="94"/>
      <c r="WU13" s="94"/>
      <c r="WV13" s="94"/>
      <c r="WW13" s="94"/>
      <c r="WX13" s="94"/>
      <c r="WY13" s="94"/>
      <c r="WZ13" s="94"/>
      <c r="XA13" s="94"/>
      <c r="XB13" s="94"/>
      <c r="XC13" s="94"/>
      <c r="XD13" s="94"/>
      <c r="XE13" s="94"/>
      <c r="XF13" s="94"/>
      <c r="XG13" s="94"/>
      <c r="XH13" s="94"/>
      <c r="XI13" s="94"/>
      <c r="XJ13" s="94"/>
      <c r="XK13" s="94"/>
      <c r="XL13" s="94"/>
      <c r="XM13" s="94"/>
      <c r="XN13" s="94"/>
      <c r="XO13" s="94"/>
      <c r="XP13" s="94"/>
      <c r="XQ13" s="94"/>
      <c r="XR13" s="94"/>
      <c r="XS13" s="94"/>
      <c r="XT13" s="94"/>
      <c r="XU13" s="94"/>
      <c r="XV13" s="94"/>
      <c r="XW13" s="94"/>
      <c r="XX13" s="94"/>
      <c r="XY13" s="94"/>
      <c r="XZ13" s="94"/>
      <c r="YA13" s="94"/>
      <c r="YB13" s="94"/>
      <c r="YC13" s="94"/>
      <c r="YD13" s="94"/>
      <c r="YE13" s="94"/>
      <c r="YF13" s="94"/>
      <c r="YG13" s="94"/>
      <c r="YH13" s="94"/>
      <c r="YI13" s="94"/>
      <c r="YJ13" s="94"/>
      <c r="YK13" s="94"/>
      <c r="YL13" s="94"/>
      <c r="YM13" s="94"/>
      <c r="YN13" s="94"/>
      <c r="YO13" s="94"/>
      <c r="YP13" s="94"/>
      <c r="YQ13" s="94"/>
      <c r="YR13" s="94"/>
      <c r="YS13" s="94"/>
      <c r="YT13" s="94"/>
      <c r="YU13" s="94"/>
      <c r="YV13" s="94"/>
      <c r="YW13" s="94"/>
      <c r="YX13" s="94"/>
      <c r="YY13" s="94"/>
      <c r="YZ13" s="94"/>
      <c r="ZA13" s="94"/>
      <c r="ZB13" s="94"/>
      <c r="ZC13" s="94"/>
      <c r="ZD13" s="94"/>
      <c r="ZE13" s="94"/>
      <c r="ZF13" s="94"/>
      <c r="ZG13" s="94"/>
      <c r="ZH13" s="94"/>
      <c r="ZI13" s="94"/>
      <c r="ZJ13" s="94"/>
      <c r="ZK13" s="94"/>
      <c r="ZL13" s="94"/>
      <c r="ZM13" s="94"/>
      <c r="ZN13" s="94"/>
      <c r="ZO13" s="94"/>
      <c r="ZP13" s="94"/>
      <c r="ZQ13" s="94"/>
      <c r="ZR13" s="94"/>
      <c r="ZS13" s="94"/>
      <c r="ZT13" s="94"/>
      <c r="ZU13" s="94"/>
      <c r="ZV13" s="94"/>
      <c r="ZW13" s="94"/>
      <c r="ZX13" s="94"/>
      <c r="ZY13" s="94"/>
      <c r="ZZ13" s="94"/>
      <c r="AAA13" s="94"/>
      <c r="AAB13" s="94"/>
      <c r="AAC13" s="94"/>
      <c r="AAD13" s="94"/>
      <c r="AAE13" s="94"/>
      <c r="AAF13" s="94"/>
      <c r="AAG13" s="94"/>
      <c r="AAH13" s="94"/>
      <c r="AAI13" s="94"/>
      <c r="AAJ13" s="94"/>
      <c r="AAK13" s="94"/>
      <c r="AAL13" s="94"/>
      <c r="AAM13" s="94"/>
      <c r="AAN13" s="94"/>
      <c r="AAO13" s="94"/>
      <c r="AAP13" s="94"/>
      <c r="AAQ13" s="94"/>
      <c r="AAR13" s="94"/>
      <c r="AAS13" s="94"/>
      <c r="AAT13" s="94"/>
      <c r="AAU13" s="94"/>
      <c r="AAV13" s="94"/>
      <c r="AAW13" s="94"/>
      <c r="AAX13" s="94"/>
      <c r="AAY13" s="94"/>
      <c r="AAZ13" s="94"/>
      <c r="ABA13" s="94"/>
      <c r="ABB13" s="94"/>
      <c r="ABC13" s="94"/>
      <c r="ABD13" s="94"/>
      <c r="ABE13" s="94"/>
      <c r="ABF13" s="94"/>
      <c r="ABG13" s="94"/>
      <c r="ABH13" s="94"/>
      <c r="ABI13" s="94"/>
      <c r="ABJ13" s="94"/>
      <c r="ABK13" s="94"/>
      <c r="ABL13" s="94"/>
      <c r="ABM13" s="94"/>
      <c r="ABN13" s="94"/>
      <c r="ABO13" s="94"/>
      <c r="ABP13" s="94"/>
      <c r="ABQ13" s="94"/>
      <c r="ABR13" s="94"/>
      <c r="ABS13" s="94"/>
      <c r="ABT13" s="94"/>
      <c r="ABU13" s="94"/>
      <c r="ABV13" s="94"/>
      <c r="ABW13" s="94"/>
      <c r="ABX13" s="94"/>
      <c r="ABY13" s="94"/>
      <c r="ABZ13" s="94"/>
      <c r="ACA13" s="94"/>
      <c r="ACB13" s="94"/>
      <c r="ACC13" s="94"/>
      <c r="ACD13" s="94"/>
      <c r="ACE13" s="94"/>
      <c r="ACF13" s="94"/>
      <c r="ACG13" s="94"/>
      <c r="ACH13" s="94"/>
      <c r="ACI13" s="94"/>
      <c r="ACJ13" s="94"/>
      <c r="ACK13" s="94"/>
      <c r="ACL13" s="94"/>
      <c r="ACM13" s="94"/>
      <c r="ACN13" s="94"/>
      <c r="ACO13" s="94"/>
      <c r="ACP13" s="94"/>
      <c r="ACQ13" s="94"/>
      <c r="ACR13" s="94"/>
      <c r="ACS13" s="94"/>
      <c r="ACT13" s="94"/>
      <c r="ACU13" s="94"/>
      <c r="ACV13" s="94"/>
      <c r="ACW13" s="94"/>
      <c r="ACX13" s="94"/>
      <c r="ACY13" s="94"/>
      <c r="ACZ13" s="94"/>
      <c r="ADA13" s="94"/>
      <c r="ADB13" s="94"/>
      <c r="ADC13" s="94"/>
      <c r="ADD13" s="94"/>
      <c r="ADE13" s="94"/>
      <c r="ADF13" s="94"/>
      <c r="ADG13" s="94"/>
      <c r="ADH13" s="94"/>
      <c r="ADI13" s="94"/>
      <c r="ADJ13" s="94"/>
      <c r="ADK13" s="94"/>
      <c r="ADL13" s="94"/>
      <c r="ADM13" s="94"/>
      <c r="ADN13" s="94"/>
      <c r="ADO13" s="94"/>
      <c r="ADP13" s="94"/>
      <c r="ADQ13" s="94"/>
      <c r="ADR13" s="94"/>
      <c r="ADS13" s="94"/>
      <c r="ADT13" s="94"/>
      <c r="ADU13" s="94"/>
      <c r="ADV13" s="94"/>
      <c r="ADW13" s="94"/>
      <c r="ADX13" s="94"/>
      <c r="ADY13" s="94"/>
      <c r="ADZ13" s="94"/>
      <c r="AEA13" s="94"/>
      <c r="AEB13" s="94"/>
      <c r="AEC13" s="94"/>
      <c r="AED13" s="94"/>
      <c r="AEE13" s="94"/>
      <c r="AEF13" s="94"/>
      <c r="AEG13" s="94"/>
      <c r="AEH13" s="94"/>
      <c r="AEI13" s="94"/>
      <c r="AEJ13" s="94"/>
      <c r="AEK13" s="94"/>
      <c r="AEL13" s="94"/>
      <c r="AEM13" s="94"/>
      <c r="AEN13" s="94"/>
      <c r="AEO13" s="94"/>
      <c r="AEP13" s="94"/>
      <c r="AEQ13" s="94"/>
      <c r="AER13" s="94"/>
      <c r="AES13" s="94"/>
      <c r="AET13" s="94"/>
      <c r="AEU13" s="94"/>
      <c r="AEV13" s="94"/>
      <c r="AEW13" s="94"/>
      <c r="AEX13" s="94"/>
      <c r="AEY13" s="94"/>
      <c r="AEZ13" s="94"/>
      <c r="AFA13" s="94"/>
      <c r="AFB13" s="94"/>
      <c r="AFC13" s="94"/>
      <c r="AFD13" s="94"/>
      <c r="AFE13" s="94"/>
      <c r="AFF13" s="94"/>
      <c r="AFG13" s="94"/>
      <c r="AFH13" s="94"/>
      <c r="AFI13" s="94"/>
      <c r="AFJ13" s="94"/>
      <c r="AFK13" s="94"/>
      <c r="AFL13" s="94"/>
      <c r="AFM13" s="94"/>
      <c r="AFN13" s="94"/>
      <c r="AFO13" s="94"/>
      <c r="AFP13" s="94"/>
      <c r="AFQ13" s="94"/>
      <c r="AFR13" s="94"/>
      <c r="AFS13" s="94"/>
      <c r="AFT13" s="94"/>
      <c r="AFU13" s="94"/>
      <c r="AFV13" s="94"/>
      <c r="AFW13" s="94"/>
      <c r="AFX13" s="94"/>
      <c r="AFY13" s="94"/>
      <c r="AFZ13" s="94"/>
      <c r="AGA13" s="94"/>
      <c r="AGB13" s="94"/>
      <c r="AGC13" s="94"/>
      <c r="AGD13" s="94"/>
      <c r="AGE13" s="94"/>
      <c r="AGF13" s="94"/>
      <c r="AGG13" s="94"/>
      <c r="AGH13" s="94"/>
      <c r="AGI13" s="94"/>
      <c r="AGJ13" s="94"/>
      <c r="AGK13" s="94"/>
      <c r="AGL13" s="94"/>
      <c r="AGM13" s="94"/>
      <c r="AGN13" s="94"/>
      <c r="AGO13" s="94"/>
      <c r="AGP13" s="94"/>
      <c r="AGQ13" s="94"/>
      <c r="AGR13" s="94"/>
      <c r="AGS13" s="94"/>
      <c r="AGT13" s="94"/>
      <c r="AGU13" s="94"/>
      <c r="AGV13" s="94"/>
      <c r="AGW13" s="94"/>
      <c r="AGX13" s="94"/>
      <c r="AGY13" s="94"/>
      <c r="AGZ13" s="94"/>
      <c r="AHA13" s="94"/>
      <c r="AHB13" s="94"/>
      <c r="AHC13" s="94"/>
      <c r="AHD13" s="94"/>
      <c r="AHE13" s="94"/>
      <c r="AHF13" s="94"/>
      <c r="AHG13" s="94"/>
      <c r="AHH13" s="94"/>
      <c r="AHI13" s="94"/>
      <c r="AHJ13" s="94"/>
      <c r="AHK13" s="94"/>
      <c r="AHL13" s="94"/>
      <c r="AHM13" s="94"/>
      <c r="AHN13" s="94"/>
      <c r="AHO13" s="94"/>
      <c r="AHP13" s="94"/>
      <c r="AHQ13" s="94"/>
      <c r="AHR13" s="94"/>
      <c r="AHS13" s="94"/>
      <c r="AHT13" s="94"/>
      <c r="AHU13" s="94"/>
      <c r="AHV13" s="94"/>
      <c r="AHW13" s="94"/>
      <c r="AHX13" s="94"/>
      <c r="AHY13" s="94"/>
      <c r="AHZ13" s="94"/>
      <c r="AIA13" s="94"/>
      <c r="AIB13" s="94"/>
      <c r="AIC13" s="94"/>
      <c r="AID13" s="94"/>
      <c r="AIE13" s="94"/>
      <c r="AIF13" s="94"/>
      <c r="AIG13" s="94"/>
      <c r="AIH13" s="94"/>
      <c r="AII13" s="94"/>
      <c r="AIJ13" s="94"/>
      <c r="AIK13" s="94"/>
      <c r="AIL13" s="94"/>
      <c r="AIM13" s="94"/>
      <c r="AIN13" s="94"/>
      <c r="AIO13" s="94"/>
      <c r="AIP13" s="94"/>
      <c r="AIQ13" s="94"/>
      <c r="AIR13" s="94"/>
      <c r="AIS13" s="94"/>
      <c r="AIT13" s="94"/>
      <c r="AIU13" s="94"/>
      <c r="AIV13" s="94"/>
      <c r="AIW13" s="94"/>
      <c r="AIX13" s="94"/>
      <c r="AIY13" s="94"/>
      <c r="AIZ13" s="94"/>
      <c r="AJA13" s="94"/>
      <c r="AJB13" s="94"/>
      <c r="AJC13" s="94"/>
      <c r="AJD13" s="94"/>
      <c r="AJE13" s="94"/>
      <c r="AJF13" s="94"/>
      <c r="AJG13" s="94"/>
      <c r="AJH13" s="94"/>
      <c r="AJI13" s="94"/>
      <c r="AJJ13" s="94"/>
      <c r="AJK13" s="94"/>
      <c r="AJL13" s="94"/>
      <c r="AJM13" s="94"/>
      <c r="AJN13" s="94"/>
      <c r="AJO13" s="94"/>
      <c r="AJP13" s="94"/>
      <c r="AJQ13" s="94"/>
      <c r="AJR13" s="94"/>
      <c r="AJS13" s="94"/>
      <c r="AJT13" s="94"/>
      <c r="AJU13" s="94"/>
      <c r="AJV13" s="94"/>
      <c r="AJW13" s="94"/>
      <c r="AJX13" s="94"/>
      <c r="AJY13" s="94"/>
      <c r="AJZ13" s="94"/>
      <c r="AKA13" s="94"/>
      <c r="AKB13" s="94"/>
      <c r="AKC13" s="94"/>
      <c r="AKD13" s="94"/>
      <c r="AKE13" s="94"/>
      <c r="AKF13" s="94"/>
      <c r="AKG13" s="94"/>
      <c r="AKH13" s="94"/>
      <c r="AKI13" s="94"/>
      <c r="AKJ13" s="94"/>
      <c r="AKK13" s="94"/>
      <c r="AKL13" s="94"/>
      <c r="AKM13" s="94"/>
      <c r="AKN13" s="94"/>
      <c r="AKO13" s="94"/>
      <c r="AKP13" s="94"/>
      <c r="AKQ13" s="94"/>
      <c r="AKR13" s="94"/>
      <c r="AKS13" s="94"/>
      <c r="AKT13" s="94"/>
      <c r="AKU13" s="94"/>
      <c r="AKV13" s="94"/>
      <c r="AKW13" s="94"/>
      <c r="AKX13" s="94"/>
      <c r="AKY13" s="94"/>
      <c r="AKZ13" s="94"/>
      <c r="ALA13" s="94"/>
      <c r="ALB13" s="94"/>
      <c r="ALC13" s="94"/>
      <c r="ALD13" s="94"/>
      <c r="ALE13" s="94"/>
      <c r="ALF13" s="94"/>
      <c r="ALG13" s="94"/>
      <c r="ALH13" s="94"/>
      <c r="ALI13" s="94"/>
      <c r="ALJ13" s="94"/>
      <c r="ALK13" s="94"/>
      <c r="ALL13" s="94"/>
      <c r="ALM13" s="94"/>
      <c r="ALN13" s="94"/>
      <c r="ALO13" s="94"/>
      <c r="ALP13" s="94"/>
      <c r="ALQ13" s="94"/>
      <c r="ALR13" s="94"/>
      <c r="ALS13" s="94"/>
      <c r="ALT13" s="94"/>
      <c r="ALU13" s="94"/>
      <c r="ALV13" s="94"/>
      <c r="ALW13" s="94"/>
      <c r="ALX13" s="94"/>
      <c r="ALY13" s="94"/>
      <c r="ALZ13" s="94"/>
      <c r="AMA13" s="94"/>
      <c r="AMB13" s="94"/>
      <c r="AMC13" s="94"/>
      <c r="AMD13" s="94"/>
      <c r="AME13" s="94"/>
      <c r="AMF13" s="94"/>
      <c r="AMG13" s="94"/>
      <c r="AMH13" s="94"/>
      <c r="AMI13" s="94"/>
      <c r="AMJ13" s="94"/>
    </row>
    <row r="14" spans="1:1024" s="123" customFormat="1" ht="26.25" customHeight="1" x14ac:dyDescent="0.35">
      <c r="A14" s="133" t="s">
        <v>107</v>
      </c>
      <c r="B14" s="134" t="s">
        <v>122</v>
      </c>
      <c r="C14" s="135" t="s">
        <v>783</v>
      </c>
      <c r="D14" s="130" t="s">
        <v>3</v>
      </c>
      <c r="E14" s="499"/>
      <c r="F14" s="131">
        <f t="shared" si="0"/>
        <v>22295</v>
      </c>
      <c r="G14" s="136">
        <v>13827</v>
      </c>
      <c r="H14" s="136">
        <v>3691</v>
      </c>
      <c r="I14" s="136">
        <f>5095-318</f>
        <v>4777</v>
      </c>
      <c r="J14" s="136"/>
      <c r="K14" s="136"/>
      <c r="L14" s="136"/>
      <c r="M14" s="136"/>
      <c r="N14" s="136"/>
      <c r="O14" s="136"/>
      <c r="P14" s="136"/>
      <c r="Q14" s="136"/>
      <c r="R14" s="133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  <c r="IY14" s="94"/>
      <c r="IZ14" s="94"/>
      <c r="JA14" s="94"/>
      <c r="JB14" s="94"/>
      <c r="JC14" s="94"/>
      <c r="JD14" s="94"/>
      <c r="JE14" s="94"/>
      <c r="JF14" s="94"/>
      <c r="JG14" s="94"/>
      <c r="JH14" s="94"/>
      <c r="JI14" s="94"/>
      <c r="JJ14" s="94"/>
      <c r="JK14" s="94"/>
      <c r="JL14" s="94"/>
      <c r="JM14" s="94"/>
      <c r="JN14" s="94"/>
      <c r="JO14" s="94"/>
      <c r="JP14" s="94"/>
      <c r="JQ14" s="94"/>
      <c r="JR14" s="94"/>
      <c r="JS14" s="94"/>
      <c r="JT14" s="94"/>
      <c r="JU14" s="94"/>
      <c r="JV14" s="94"/>
      <c r="JW14" s="94"/>
      <c r="JX14" s="94"/>
      <c r="JY14" s="94"/>
      <c r="JZ14" s="94"/>
      <c r="KA14" s="94"/>
      <c r="KB14" s="94"/>
      <c r="KC14" s="94"/>
      <c r="KD14" s="94"/>
      <c r="KE14" s="94"/>
      <c r="KF14" s="94"/>
      <c r="KG14" s="94"/>
      <c r="KH14" s="94"/>
      <c r="KI14" s="94"/>
      <c r="KJ14" s="94"/>
      <c r="KK14" s="94"/>
      <c r="KL14" s="94"/>
      <c r="KM14" s="94"/>
      <c r="KN14" s="94"/>
      <c r="KO14" s="94"/>
      <c r="KP14" s="94"/>
      <c r="KQ14" s="94"/>
      <c r="KR14" s="94"/>
      <c r="KS14" s="94"/>
      <c r="KT14" s="94"/>
      <c r="KU14" s="94"/>
      <c r="KV14" s="94"/>
      <c r="KW14" s="94"/>
      <c r="KX14" s="94"/>
      <c r="KY14" s="94"/>
      <c r="KZ14" s="94"/>
      <c r="LA14" s="94"/>
      <c r="LB14" s="94"/>
      <c r="LC14" s="94"/>
      <c r="LD14" s="94"/>
      <c r="LE14" s="94"/>
      <c r="LF14" s="94"/>
      <c r="LG14" s="94"/>
      <c r="LH14" s="94"/>
      <c r="LI14" s="94"/>
      <c r="LJ14" s="94"/>
      <c r="LK14" s="94"/>
      <c r="LL14" s="94"/>
      <c r="LM14" s="94"/>
      <c r="LN14" s="94"/>
      <c r="LO14" s="94"/>
      <c r="LP14" s="94"/>
      <c r="LQ14" s="94"/>
      <c r="LR14" s="94"/>
      <c r="LS14" s="94"/>
      <c r="LT14" s="94"/>
      <c r="LU14" s="94"/>
      <c r="LV14" s="94"/>
      <c r="LW14" s="94"/>
      <c r="LX14" s="94"/>
      <c r="LY14" s="94"/>
      <c r="LZ14" s="94"/>
      <c r="MA14" s="94"/>
      <c r="MB14" s="94"/>
      <c r="MC14" s="94"/>
      <c r="MD14" s="94"/>
      <c r="ME14" s="94"/>
      <c r="MF14" s="94"/>
      <c r="MG14" s="94"/>
      <c r="MH14" s="94"/>
      <c r="MI14" s="94"/>
      <c r="MJ14" s="94"/>
      <c r="MK14" s="94"/>
      <c r="ML14" s="94"/>
      <c r="MM14" s="94"/>
      <c r="MN14" s="94"/>
      <c r="MO14" s="94"/>
      <c r="MP14" s="94"/>
      <c r="MQ14" s="94"/>
      <c r="MR14" s="94"/>
      <c r="MS14" s="94"/>
      <c r="MT14" s="94"/>
      <c r="MU14" s="94"/>
      <c r="MV14" s="94"/>
      <c r="MW14" s="94"/>
      <c r="MX14" s="94"/>
      <c r="MY14" s="94"/>
      <c r="MZ14" s="94"/>
      <c r="NA14" s="94"/>
      <c r="NB14" s="94"/>
      <c r="NC14" s="94"/>
      <c r="ND14" s="94"/>
      <c r="NE14" s="94"/>
      <c r="NF14" s="94"/>
      <c r="NG14" s="94"/>
      <c r="NH14" s="94"/>
      <c r="NI14" s="94"/>
      <c r="NJ14" s="94"/>
      <c r="NK14" s="94"/>
      <c r="NL14" s="94"/>
      <c r="NM14" s="94"/>
      <c r="NN14" s="94"/>
      <c r="NO14" s="94"/>
      <c r="NP14" s="94"/>
      <c r="NQ14" s="94"/>
      <c r="NR14" s="94"/>
      <c r="NS14" s="94"/>
      <c r="NT14" s="94"/>
      <c r="NU14" s="94"/>
      <c r="NV14" s="94"/>
      <c r="NW14" s="94"/>
      <c r="NX14" s="94"/>
      <c r="NY14" s="94"/>
      <c r="NZ14" s="94"/>
      <c r="OA14" s="94"/>
      <c r="OB14" s="94"/>
      <c r="OC14" s="94"/>
      <c r="OD14" s="94"/>
      <c r="OE14" s="94"/>
      <c r="OF14" s="94"/>
      <c r="OG14" s="94"/>
      <c r="OH14" s="94"/>
      <c r="OI14" s="94"/>
      <c r="OJ14" s="94"/>
      <c r="OK14" s="94"/>
      <c r="OL14" s="94"/>
      <c r="OM14" s="94"/>
      <c r="ON14" s="94"/>
      <c r="OO14" s="94"/>
      <c r="OP14" s="94"/>
      <c r="OQ14" s="94"/>
      <c r="OR14" s="94"/>
      <c r="OS14" s="94"/>
      <c r="OT14" s="94"/>
      <c r="OU14" s="94"/>
      <c r="OV14" s="94"/>
      <c r="OW14" s="94"/>
      <c r="OX14" s="94"/>
      <c r="OY14" s="94"/>
      <c r="OZ14" s="94"/>
      <c r="PA14" s="94"/>
      <c r="PB14" s="94"/>
      <c r="PC14" s="94"/>
      <c r="PD14" s="94"/>
      <c r="PE14" s="94"/>
      <c r="PF14" s="94"/>
      <c r="PG14" s="94"/>
      <c r="PH14" s="94"/>
      <c r="PI14" s="94"/>
      <c r="PJ14" s="94"/>
      <c r="PK14" s="94"/>
      <c r="PL14" s="94"/>
      <c r="PM14" s="94"/>
      <c r="PN14" s="94"/>
      <c r="PO14" s="94"/>
      <c r="PP14" s="94"/>
      <c r="PQ14" s="94"/>
      <c r="PR14" s="94"/>
      <c r="PS14" s="94"/>
      <c r="PT14" s="94"/>
      <c r="PU14" s="94"/>
      <c r="PV14" s="94"/>
      <c r="PW14" s="94"/>
      <c r="PX14" s="94"/>
      <c r="PY14" s="94"/>
      <c r="PZ14" s="94"/>
      <c r="QA14" s="94"/>
      <c r="QB14" s="94"/>
      <c r="QC14" s="94"/>
      <c r="QD14" s="94"/>
      <c r="QE14" s="94"/>
      <c r="QF14" s="94"/>
      <c r="QG14" s="94"/>
      <c r="QH14" s="94"/>
      <c r="QI14" s="94"/>
      <c r="QJ14" s="94"/>
      <c r="QK14" s="94"/>
      <c r="QL14" s="94"/>
      <c r="QM14" s="94"/>
      <c r="QN14" s="94"/>
      <c r="QO14" s="94"/>
      <c r="QP14" s="94"/>
      <c r="QQ14" s="94"/>
      <c r="QR14" s="94"/>
      <c r="QS14" s="94"/>
      <c r="QT14" s="94"/>
      <c r="QU14" s="94"/>
      <c r="QV14" s="94"/>
      <c r="QW14" s="94"/>
      <c r="QX14" s="94"/>
      <c r="QY14" s="94"/>
      <c r="QZ14" s="94"/>
      <c r="RA14" s="94"/>
      <c r="RB14" s="94"/>
      <c r="RC14" s="94"/>
      <c r="RD14" s="94"/>
      <c r="RE14" s="94"/>
      <c r="RF14" s="94"/>
      <c r="RG14" s="94"/>
      <c r="RH14" s="94"/>
      <c r="RI14" s="94"/>
      <c r="RJ14" s="94"/>
      <c r="RK14" s="94"/>
      <c r="RL14" s="94"/>
      <c r="RM14" s="94"/>
      <c r="RN14" s="94"/>
      <c r="RO14" s="94"/>
      <c r="RP14" s="94"/>
      <c r="RQ14" s="94"/>
      <c r="RR14" s="94"/>
      <c r="RS14" s="94"/>
      <c r="RT14" s="94"/>
      <c r="RU14" s="94"/>
      <c r="RV14" s="94"/>
      <c r="RW14" s="94"/>
      <c r="RX14" s="94"/>
      <c r="RY14" s="94"/>
      <c r="RZ14" s="94"/>
      <c r="SA14" s="94"/>
      <c r="SB14" s="94"/>
      <c r="SC14" s="94"/>
      <c r="SD14" s="94"/>
      <c r="SE14" s="94"/>
      <c r="SF14" s="94"/>
      <c r="SG14" s="94"/>
      <c r="SH14" s="94"/>
      <c r="SI14" s="94"/>
      <c r="SJ14" s="94"/>
      <c r="SK14" s="94"/>
      <c r="SL14" s="94"/>
      <c r="SM14" s="94"/>
      <c r="SN14" s="94"/>
      <c r="SO14" s="94"/>
      <c r="SP14" s="94"/>
      <c r="SQ14" s="94"/>
      <c r="SR14" s="94"/>
      <c r="SS14" s="94"/>
      <c r="ST14" s="94"/>
      <c r="SU14" s="94"/>
      <c r="SV14" s="94"/>
      <c r="SW14" s="94"/>
      <c r="SX14" s="94"/>
      <c r="SY14" s="94"/>
      <c r="SZ14" s="94"/>
      <c r="TA14" s="94"/>
      <c r="TB14" s="94"/>
      <c r="TC14" s="94"/>
      <c r="TD14" s="94"/>
      <c r="TE14" s="94"/>
      <c r="TF14" s="94"/>
      <c r="TG14" s="94"/>
      <c r="TH14" s="94"/>
      <c r="TI14" s="94"/>
      <c r="TJ14" s="94"/>
      <c r="TK14" s="94"/>
      <c r="TL14" s="94"/>
      <c r="TM14" s="94"/>
      <c r="TN14" s="94"/>
      <c r="TO14" s="94"/>
      <c r="TP14" s="94"/>
      <c r="TQ14" s="94"/>
      <c r="TR14" s="94"/>
      <c r="TS14" s="94"/>
      <c r="TT14" s="94"/>
      <c r="TU14" s="94"/>
      <c r="TV14" s="94"/>
      <c r="TW14" s="94"/>
      <c r="TX14" s="94"/>
      <c r="TY14" s="94"/>
      <c r="TZ14" s="94"/>
      <c r="UA14" s="94"/>
      <c r="UB14" s="94"/>
      <c r="UC14" s="94"/>
      <c r="UD14" s="94"/>
      <c r="UE14" s="94"/>
      <c r="UF14" s="94"/>
      <c r="UG14" s="94"/>
      <c r="UH14" s="94"/>
      <c r="UI14" s="94"/>
      <c r="UJ14" s="94"/>
      <c r="UK14" s="94"/>
      <c r="UL14" s="94"/>
      <c r="UM14" s="94"/>
      <c r="UN14" s="94"/>
      <c r="UO14" s="94"/>
      <c r="UP14" s="94"/>
      <c r="UQ14" s="94"/>
      <c r="UR14" s="94"/>
      <c r="US14" s="94"/>
      <c r="UT14" s="94"/>
      <c r="UU14" s="94"/>
      <c r="UV14" s="94"/>
      <c r="UW14" s="94"/>
      <c r="UX14" s="94"/>
      <c r="UY14" s="94"/>
      <c r="UZ14" s="94"/>
      <c r="VA14" s="94"/>
      <c r="VB14" s="94"/>
      <c r="VC14" s="94"/>
      <c r="VD14" s="94"/>
      <c r="VE14" s="94"/>
      <c r="VF14" s="94"/>
      <c r="VG14" s="94"/>
      <c r="VH14" s="94"/>
      <c r="VI14" s="94"/>
      <c r="VJ14" s="94"/>
      <c r="VK14" s="94"/>
      <c r="VL14" s="94"/>
      <c r="VM14" s="94"/>
      <c r="VN14" s="94"/>
      <c r="VO14" s="94"/>
      <c r="VP14" s="94"/>
      <c r="VQ14" s="94"/>
      <c r="VR14" s="94"/>
      <c r="VS14" s="94"/>
      <c r="VT14" s="94"/>
      <c r="VU14" s="94"/>
      <c r="VV14" s="94"/>
      <c r="VW14" s="94"/>
      <c r="VX14" s="94"/>
      <c r="VY14" s="94"/>
      <c r="VZ14" s="94"/>
      <c r="WA14" s="94"/>
      <c r="WB14" s="94"/>
      <c r="WC14" s="94"/>
      <c r="WD14" s="94"/>
      <c r="WE14" s="94"/>
      <c r="WF14" s="94"/>
      <c r="WG14" s="94"/>
      <c r="WH14" s="94"/>
      <c r="WI14" s="94"/>
      <c r="WJ14" s="94"/>
      <c r="WK14" s="94"/>
      <c r="WL14" s="94"/>
      <c r="WM14" s="94"/>
      <c r="WN14" s="94"/>
      <c r="WO14" s="94"/>
      <c r="WP14" s="94"/>
      <c r="WQ14" s="94"/>
      <c r="WR14" s="94"/>
      <c r="WS14" s="94"/>
      <c r="WT14" s="94"/>
      <c r="WU14" s="94"/>
      <c r="WV14" s="94"/>
      <c r="WW14" s="94"/>
      <c r="WX14" s="94"/>
      <c r="WY14" s="94"/>
      <c r="WZ14" s="94"/>
      <c r="XA14" s="94"/>
      <c r="XB14" s="94"/>
      <c r="XC14" s="94"/>
      <c r="XD14" s="94"/>
      <c r="XE14" s="94"/>
      <c r="XF14" s="94"/>
      <c r="XG14" s="94"/>
      <c r="XH14" s="94"/>
      <c r="XI14" s="94"/>
      <c r="XJ14" s="94"/>
      <c r="XK14" s="94"/>
      <c r="XL14" s="94"/>
      <c r="XM14" s="94"/>
      <c r="XN14" s="94"/>
      <c r="XO14" s="94"/>
      <c r="XP14" s="94"/>
      <c r="XQ14" s="94"/>
      <c r="XR14" s="94"/>
      <c r="XS14" s="94"/>
      <c r="XT14" s="94"/>
      <c r="XU14" s="94"/>
      <c r="XV14" s="94"/>
      <c r="XW14" s="94"/>
      <c r="XX14" s="94"/>
      <c r="XY14" s="94"/>
      <c r="XZ14" s="94"/>
      <c r="YA14" s="94"/>
      <c r="YB14" s="94"/>
      <c r="YC14" s="94"/>
      <c r="YD14" s="94"/>
      <c r="YE14" s="94"/>
      <c r="YF14" s="94"/>
      <c r="YG14" s="94"/>
      <c r="YH14" s="94"/>
      <c r="YI14" s="94"/>
      <c r="YJ14" s="94"/>
      <c r="YK14" s="94"/>
      <c r="YL14" s="94"/>
      <c r="YM14" s="94"/>
      <c r="YN14" s="94"/>
      <c r="YO14" s="94"/>
      <c r="YP14" s="94"/>
      <c r="YQ14" s="94"/>
      <c r="YR14" s="94"/>
      <c r="YS14" s="94"/>
      <c r="YT14" s="94"/>
      <c r="YU14" s="94"/>
      <c r="YV14" s="94"/>
      <c r="YW14" s="94"/>
      <c r="YX14" s="94"/>
      <c r="YY14" s="94"/>
      <c r="YZ14" s="94"/>
      <c r="ZA14" s="94"/>
      <c r="ZB14" s="94"/>
      <c r="ZC14" s="94"/>
      <c r="ZD14" s="94"/>
      <c r="ZE14" s="94"/>
      <c r="ZF14" s="94"/>
      <c r="ZG14" s="94"/>
      <c r="ZH14" s="94"/>
      <c r="ZI14" s="94"/>
      <c r="ZJ14" s="94"/>
      <c r="ZK14" s="94"/>
      <c r="ZL14" s="94"/>
      <c r="ZM14" s="94"/>
      <c r="ZN14" s="94"/>
      <c r="ZO14" s="94"/>
      <c r="ZP14" s="94"/>
      <c r="ZQ14" s="94"/>
      <c r="ZR14" s="94"/>
      <c r="ZS14" s="94"/>
      <c r="ZT14" s="94"/>
      <c r="ZU14" s="94"/>
      <c r="ZV14" s="94"/>
      <c r="ZW14" s="94"/>
      <c r="ZX14" s="94"/>
      <c r="ZY14" s="94"/>
      <c r="ZZ14" s="94"/>
      <c r="AAA14" s="94"/>
      <c r="AAB14" s="94"/>
      <c r="AAC14" s="94"/>
      <c r="AAD14" s="94"/>
      <c r="AAE14" s="94"/>
      <c r="AAF14" s="94"/>
      <c r="AAG14" s="94"/>
      <c r="AAH14" s="94"/>
      <c r="AAI14" s="94"/>
      <c r="AAJ14" s="94"/>
      <c r="AAK14" s="94"/>
      <c r="AAL14" s="94"/>
      <c r="AAM14" s="94"/>
      <c r="AAN14" s="94"/>
      <c r="AAO14" s="94"/>
      <c r="AAP14" s="94"/>
      <c r="AAQ14" s="94"/>
      <c r="AAR14" s="94"/>
      <c r="AAS14" s="94"/>
      <c r="AAT14" s="94"/>
      <c r="AAU14" s="94"/>
      <c r="AAV14" s="94"/>
      <c r="AAW14" s="94"/>
      <c r="AAX14" s="94"/>
      <c r="AAY14" s="94"/>
      <c r="AAZ14" s="94"/>
      <c r="ABA14" s="94"/>
      <c r="ABB14" s="94"/>
      <c r="ABC14" s="94"/>
      <c r="ABD14" s="94"/>
      <c r="ABE14" s="94"/>
      <c r="ABF14" s="94"/>
      <c r="ABG14" s="94"/>
      <c r="ABH14" s="94"/>
      <c r="ABI14" s="94"/>
      <c r="ABJ14" s="94"/>
      <c r="ABK14" s="94"/>
      <c r="ABL14" s="94"/>
      <c r="ABM14" s="94"/>
      <c r="ABN14" s="94"/>
      <c r="ABO14" s="94"/>
      <c r="ABP14" s="94"/>
      <c r="ABQ14" s="94"/>
      <c r="ABR14" s="94"/>
      <c r="ABS14" s="94"/>
      <c r="ABT14" s="94"/>
      <c r="ABU14" s="94"/>
      <c r="ABV14" s="94"/>
      <c r="ABW14" s="94"/>
      <c r="ABX14" s="94"/>
      <c r="ABY14" s="94"/>
      <c r="ABZ14" s="94"/>
      <c r="ACA14" s="94"/>
      <c r="ACB14" s="94"/>
      <c r="ACC14" s="94"/>
      <c r="ACD14" s="94"/>
      <c r="ACE14" s="94"/>
      <c r="ACF14" s="94"/>
      <c r="ACG14" s="94"/>
      <c r="ACH14" s="94"/>
      <c r="ACI14" s="94"/>
      <c r="ACJ14" s="94"/>
      <c r="ACK14" s="94"/>
      <c r="ACL14" s="94"/>
      <c r="ACM14" s="94"/>
      <c r="ACN14" s="94"/>
      <c r="ACO14" s="94"/>
      <c r="ACP14" s="94"/>
      <c r="ACQ14" s="94"/>
      <c r="ACR14" s="94"/>
      <c r="ACS14" s="94"/>
      <c r="ACT14" s="94"/>
      <c r="ACU14" s="94"/>
      <c r="ACV14" s="94"/>
      <c r="ACW14" s="94"/>
      <c r="ACX14" s="94"/>
      <c r="ACY14" s="94"/>
      <c r="ACZ14" s="94"/>
      <c r="ADA14" s="94"/>
      <c r="ADB14" s="94"/>
      <c r="ADC14" s="94"/>
      <c r="ADD14" s="94"/>
      <c r="ADE14" s="94"/>
      <c r="ADF14" s="94"/>
      <c r="ADG14" s="94"/>
      <c r="ADH14" s="94"/>
      <c r="ADI14" s="94"/>
      <c r="ADJ14" s="94"/>
      <c r="ADK14" s="94"/>
      <c r="ADL14" s="94"/>
      <c r="ADM14" s="94"/>
      <c r="ADN14" s="94"/>
      <c r="ADO14" s="94"/>
      <c r="ADP14" s="94"/>
      <c r="ADQ14" s="94"/>
      <c r="ADR14" s="94"/>
      <c r="ADS14" s="94"/>
      <c r="ADT14" s="94"/>
      <c r="ADU14" s="94"/>
      <c r="ADV14" s="94"/>
      <c r="ADW14" s="94"/>
      <c r="ADX14" s="94"/>
      <c r="ADY14" s="94"/>
      <c r="ADZ14" s="94"/>
      <c r="AEA14" s="94"/>
      <c r="AEB14" s="94"/>
      <c r="AEC14" s="94"/>
      <c r="AED14" s="94"/>
      <c r="AEE14" s="94"/>
      <c r="AEF14" s="94"/>
      <c r="AEG14" s="94"/>
      <c r="AEH14" s="94"/>
      <c r="AEI14" s="94"/>
      <c r="AEJ14" s="94"/>
      <c r="AEK14" s="94"/>
      <c r="AEL14" s="94"/>
      <c r="AEM14" s="94"/>
      <c r="AEN14" s="94"/>
      <c r="AEO14" s="94"/>
      <c r="AEP14" s="94"/>
      <c r="AEQ14" s="94"/>
      <c r="AER14" s="94"/>
      <c r="AES14" s="94"/>
      <c r="AET14" s="94"/>
      <c r="AEU14" s="94"/>
      <c r="AEV14" s="94"/>
      <c r="AEW14" s="94"/>
      <c r="AEX14" s="94"/>
      <c r="AEY14" s="94"/>
      <c r="AEZ14" s="94"/>
      <c r="AFA14" s="94"/>
      <c r="AFB14" s="94"/>
      <c r="AFC14" s="94"/>
      <c r="AFD14" s="94"/>
      <c r="AFE14" s="94"/>
      <c r="AFF14" s="94"/>
      <c r="AFG14" s="94"/>
      <c r="AFH14" s="94"/>
      <c r="AFI14" s="94"/>
      <c r="AFJ14" s="94"/>
      <c r="AFK14" s="94"/>
      <c r="AFL14" s="94"/>
      <c r="AFM14" s="94"/>
      <c r="AFN14" s="94"/>
      <c r="AFO14" s="94"/>
      <c r="AFP14" s="94"/>
      <c r="AFQ14" s="94"/>
      <c r="AFR14" s="94"/>
      <c r="AFS14" s="94"/>
      <c r="AFT14" s="94"/>
      <c r="AFU14" s="94"/>
      <c r="AFV14" s="94"/>
      <c r="AFW14" s="94"/>
      <c r="AFX14" s="94"/>
      <c r="AFY14" s="94"/>
      <c r="AFZ14" s="94"/>
      <c r="AGA14" s="94"/>
      <c r="AGB14" s="94"/>
      <c r="AGC14" s="94"/>
      <c r="AGD14" s="94"/>
      <c r="AGE14" s="94"/>
      <c r="AGF14" s="94"/>
      <c r="AGG14" s="94"/>
      <c r="AGH14" s="94"/>
      <c r="AGI14" s="94"/>
      <c r="AGJ14" s="94"/>
      <c r="AGK14" s="94"/>
      <c r="AGL14" s="94"/>
      <c r="AGM14" s="94"/>
      <c r="AGN14" s="94"/>
      <c r="AGO14" s="94"/>
      <c r="AGP14" s="94"/>
      <c r="AGQ14" s="94"/>
      <c r="AGR14" s="94"/>
      <c r="AGS14" s="94"/>
      <c r="AGT14" s="94"/>
      <c r="AGU14" s="94"/>
      <c r="AGV14" s="94"/>
      <c r="AGW14" s="94"/>
      <c r="AGX14" s="94"/>
      <c r="AGY14" s="94"/>
      <c r="AGZ14" s="94"/>
      <c r="AHA14" s="94"/>
      <c r="AHB14" s="94"/>
      <c r="AHC14" s="94"/>
      <c r="AHD14" s="94"/>
      <c r="AHE14" s="94"/>
      <c r="AHF14" s="94"/>
      <c r="AHG14" s="94"/>
      <c r="AHH14" s="94"/>
      <c r="AHI14" s="94"/>
      <c r="AHJ14" s="94"/>
      <c r="AHK14" s="94"/>
      <c r="AHL14" s="94"/>
      <c r="AHM14" s="94"/>
      <c r="AHN14" s="94"/>
      <c r="AHO14" s="94"/>
      <c r="AHP14" s="94"/>
      <c r="AHQ14" s="94"/>
      <c r="AHR14" s="94"/>
      <c r="AHS14" s="94"/>
      <c r="AHT14" s="94"/>
      <c r="AHU14" s="94"/>
      <c r="AHV14" s="94"/>
      <c r="AHW14" s="94"/>
      <c r="AHX14" s="94"/>
      <c r="AHY14" s="94"/>
      <c r="AHZ14" s="94"/>
      <c r="AIA14" s="94"/>
      <c r="AIB14" s="94"/>
      <c r="AIC14" s="94"/>
      <c r="AID14" s="94"/>
      <c r="AIE14" s="94"/>
      <c r="AIF14" s="94"/>
      <c r="AIG14" s="94"/>
      <c r="AIH14" s="94"/>
      <c r="AII14" s="94"/>
      <c r="AIJ14" s="94"/>
      <c r="AIK14" s="94"/>
      <c r="AIL14" s="94"/>
      <c r="AIM14" s="94"/>
      <c r="AIN14" s="94"/>
      <c r="AIO14" s="94"/>
      <c r="AIP14" s="94"/>
      <c r="AIQ14" s="94"/>
      <c r="AIR14" s="94"/>
      <c r="AIS14" s="94"/>
      <c r="AIT14" s="94"/>
      <c r="AIU14" s="94"/>
      <c r="AIV14" s="94"/>
      <c r="AIW14" s="94"/>
      <c r="AIX14" s="94"/>
      <c r="AIY14" s="94"/>
      <c r="AIZ14" s="94"/>
      <c r="AJA14" s="94"/>
      <c r="AJB14" s="94"/>
      <c r="AJC14" s="94"/>
      <c r="AJD14" s="94"/>
      <c r="AJE14" s="94"/>
      <c r="AJF14" s="94"/>
      <c r="AJG14" s="94"/>
      <c r="AJH14" s="94"/>
      <c r="AJI14" s="94"/>
      <c r="AJJ14" s="94"/>
      <c r="AJK14" s="94"/>
      <c r="AJL14" s="94"/>
      <c r="AJM14" s="94"/>
      <c r="AJN14" s="94"/>
      <c r="AJO14" s="94"/>
      <c r="AJP14" s="94"/>
      <c r="AJQ14" s="94"/>
      <c r="AJR14" s="94"/>
      <c r="AJS14" s="94"/>
      <c r="AJT14" s="94"/>
      <c r="AJU14" s="94"/>
      <c r="AJV14" s="94"/>
      <c r="AJW14" s="94"/>
      <c r="AJX14" s="94"/>
      <c r="AJY14" s="94"/>
      <c r="AJZ14" s="94"/>
      <c r="AKA14" s="94"/>
      <c r="AKB14" s="94"/>
      <c r="AKC14" s="94"/>
      <c r="AKD14" s="94"/>
      <c r="AKE14" s="94"/>
      <c r="AKF14" s="94"/>
      <c r="AKG14" s="94"/>
      <c r="AKH14" s="94"/>
      <c r="AKI14" s="94"/>
      <c r="AKJ14" s="94"/>
      <c r="AKK14" s="94"/>
      <c r="AKL14" s="94"/>
      <c r="AKM14" s="94"/>
      <c r="AKN14" s="94"/>
      <c r="AKO14" s="94"/>
      <c r="AKP14" s="94"/>
      <c r="AKQ14" s="94"/>
      <c r="AKR14" s="94"/>
      <c r="AKS14" s="94"/>
      <c r="AKT14" s="94"/>
      <c r="AKU14" s="94"/>
      <c r="AKV14" s="94"/>
      <c r="AKW14" s="94"/>
      <c r="AKX14" s="94"/>
      <c r="AKY14" s="94"/>
      <c r="AKZ14" s="94"/>
      <c r="ALA14" s="94"/>
      <c r="ALB14" s="94"/>
      <c r="ALC14" s="94"/>
      <c r="ALD14" s="94"/>
      <c r="ALE14" s="94"/>
      <c r="ALF14" s="94"/>
      <c r="ALG14" s="94"/>
      <c r="ALH14" s="94"/>
      <c r="ALI14" s="94"/>
      <c r="ALJ14" s="94"/>
      <c r="ALK14" s="94"/>
      <c r="ALL14" s="94"/>
      <c r="ALM14" s="94"/>
      <c r="ALN14" s="94"/>
      <c r="ALO14" s="94"/>
      <c r="ALP14" s="94"/>
      <c r="ALQ14" s="94"/>
      <c r="ALR14" s="94"/>
      <c r="ALS14" s="94"/>
      <c r="ALT14" s="94"/>
      <c r="ALU14" s="94"/>
      <c r="ALV14" s="94"/>
      <c r="ALW14" s="94"/>
      <c r="ALX14" s="94"/>
      <c r="ALY14" s="94"/>
      <c r="ALZ14" s="94"/>
      <c r="AMA14" s="94"/>
      <c r="AMB14" s="94"/>
      <c r="AMC14" s="94"/>
      <c r="AMD14" s="94"/>
      <c r="AME14" s="94"/>
      <c r="AMF14" s="94"/>
      <c r="AMG14" s="94"/>
      <c r="AMH14" s="94"/>
      <c r="AMI14" s="94"/>
      <c r="AMJ14" s="94"/>
    </row>
    <row r="15" spans="1:1024" s="123" customFormat="1" ht="26.25" customHeight="1" x14ac:dyDescent="0.35">
      <c r="A15" s="133" t="s">
        <v>818</v>
      </c>
      <c r="B15" s="134" t="s">
        <v>123</v>
      </c>
      <c r="C15" s="135" t="s">
        <v>124</v>
      </c>
      <c r="D15" s="130" t="s">
        <v>3</v>
      </c>
      <c r="E15" s="499"/>
      <c r="F15" s="131">
        <f t="shared" si="0"/>
        <v>30608</v>
      </c>
      <c r="G15" s="136">
        <v>23393</v>
      </c>
      <c r="H15" s="136">
        <v>6506</v>
      </c>
      <c r="I15" s="136">
        <v>709</v>
      </c>
      <c r="J15" s="136"/>
      <c r="K15" s="136"/>
      <c r="L15" s="136"/>
      <c r="M15" s="136"/>
      <c r="N15" s="136"/>
      <c r="O15" s="136"/>
      <c r="P15" s="136"/>
      <c r="Q15" s="136"/>
      <c r="R15" s="133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4"/>
      <c r="SL15" s="94"/>
      <c r="SM15" s="94"/>
      <c r="SN15" s="94"/>
      <c r="SO15" s="94"/>
      <c r="SP15" s="94"/>
      <c r="SQ15" s="94"/>
      <c r="SR15" s="94"/>
      <c r="SS15" s="94"/>
      <c r="ST15" s="94"/>
      <c r="SU15" s="94"/>
      <c r="SV15" s="94"/>
      <c r="SW15" s="94"/>
      <c r="SX15" s="94"/>
      <c r="SY15" s="94"/>
      <c r="SZ15" s="94"/>
      <c r="TA15" s="94"/>
      <c r="TB15" s="94"/>
      <c r="TC15" s="94"/>
      <c r="TD15" s="94"/>
      <c r="TE15" s="94"/>
      <c r="TF15" s="94"/>
      <c r="TG15" s="94"/>
      <c r="TH15" s="94"/>
      <c r="TI15" s="94"/>
      <c r="TJ15" s="94"/>
      <c r="TK15" s="94"/>
      <c r="TL15" s="94"/>
      <c r="TM15" s="94"/>
      <c r="TN15" s="94"/>
      <c r="TO15" s="94"/>
      <c r="TP15" s="94"/>
      <c r="TQ15" s="94"/>
      <c r="TR15" s="94"/>
      <c r="TS15" s="94"/>
      <c r="TT15" s="94"/>
      <c r="TU15" s="94"/>
      <c r="TV15" s="94"/>
      <c r="TW15" s="94"/>
      <c r="TX15" s="94"/>
      <c r="TY15" s="94"/>
      <c r="TZ15" s="94"/>
      <c r="UA15" s="94"/>
      <c r="UB15" s="94"/>
      <c r="UC15" s="94"/>
      <c r="UD15" s="94"/>
      <c r="UE15" s="94"/>
      <c r="UF15" s="94"/>
      <c r="UG15" s="94"/>
      <c r="UH15" s="94"/>
      <c r="UI15" s="94"/>
      <c r="UJ15" s="94"/>
      <c r="UK15" s="94"/>
      <c r="UL15" s="94"/>
      <c r="UM15" s="94"/>
      <c r="UN15" s="94"/>
      <c r="UO15" s="94"/>
      <c r="UP15" s="94"/>
      <c r="UQ15" s="94"/>
      <c r="UR15" s="94"/>
      <c r="US15" s="94"/>
      <c r="UT15" s="94"/>
      <c r="UU15" s="94"/>
      <c r="UV15" s="94"/>
      <c r="UW15" s="94"/>
      <c r="UX15" s="94"/>
      <c r="UY15" s="94"/>
      <c r="UZ15" s="94"/>
      <c r="VA15" s="94"/>
      <c r="VB15" s="94"/>
      <c r="VC15" s="94"/>
      <c r="VD15" s="94"/>
      <c r="VE15" s="94"/>
      <c r="VF15" s="94"/>
      <c r="VG15" s="94"/>
      <c r="VH15" s="94"/>
      <c r="VI15" s="94"/>
      <c r="VJ15" s="94"/>
      <c r="VK15" s="94"/>
      <c r="VL15" s="94"/>
      <c r="VM15" s="94"/>
      <c r="VN15" s="94"/>
      <c r="VO15" s="94"/>
      <c r="VP15" s="94"/>
      <c r="VQ15" s="94"/>
      <c r="VR15" s="94"/>
      <c r="VS15" s="94"/>
      <c r="VT15" s="94"/>
      <c r="VU15" s="94"/>
      <c r="VV15" s="94"/>
      <c r="VW15" s="94"/>
      <c r="VX15" s="94"/>
      <c r="VY15" s="94"/>
      <c r="VZ15" s="94"/>
      <c r="WA15" s="94"/>
      <c r="WB15" s="94"/>
      <c r="WC15" s="94"/>
      <c r="WD15" s="94"/>
      <c r="WE15" s="94"/>
      <c r="WF15" s="94"/>
      <c r="WG15" s="94"/>
      <c r="WH15" s="94"/>
      <c r="WI15" s="94"/>
      <c r="WJ15" s="94"/>
      <c r="WK15" s="94"/>
      <c r="WL15" s="94"/>
      <c r="WM15" s="94"/>
      <c r="WN15" s="94"/>
      <c r="WO15" s="94"/>
      <c r="WP15" s="94"/>
      <c r="WQ15" s="94"/>
      <c r="WR15" s="94"/>
      <c r="WS15" s="94"/>
      <c r="WT15" s="94"/>
      <c r="WU15" s="94"/>
      <c r="WV15" s="94"/>
      <c r="WW15" s="94"/>
      <c r="WX15" s="94"/>
      <c r="WY15" s="94"/>
      <c r="WZ15" s="94"/>
      <c r="XA15" s="94"/>
      <c r="XB15" s="94"/>
      <c r="XC15" s="94"/>
      <c r="XD15" s="94"/>
      <c r="XE15" s="94"/>
      <c r="XF15" s="94"/>
      <c r="XG15" s="94"/>
      <c r="XH15" s="94"/>
      <c r="XI15" s="94"/>
      <c r="XJ15" s="94"/>
      <c r="XK15" s="94"/>
      <c r="XL15" s="94"/>
      <c r="XM15" s="94"/>
      <c r="XN15" s="94"/>
      <c r="XO15" s="94"/>
      <c r="XP15" s="94"/>
      <c r="XQ15" s="94"/>
      <c r="XR15" s="94"/>
      <c r="XS15" s="94"/>
      <c r="XT15" s="94"/>
      <c r="XU15" s="94"/>
      <c r="XV15" s="94"/>
      <c r="XW15" s="94"/>
      <c r="XX15" s="94"/>
      <c r="XY15" s="94"/>
      <c r="XZ15" s="94"/>
      <c r="YA15" s="94"/>
      <c r="YB15" s="94"/>
      <c r="YC15" s="94"/>
      <c r="YD15" s="94"/>
      <c r="YE15" s="94"/>
      <c r="YF15" s="94"/>
      <c r="YG15" s="94"/>
      <c r="YH15" s="94"/>
      <c r="YI15" s="94"/>
      <c r="YJ15" s="94"/>
      <c r="YK15" s="94"/>
      <c r="YL15" s="94"/>
      <c r="YM15" s="94"/>
      <c r="YN15" s="94"/>
      <c r="YO15" s="94"/>
      <c r="YP15" s="94"/>
      <c r="YQ15" s="94"/>
      <c r="YR15" s="94"/>
      <c r="YS15" s="94"/>
      <c r="YT15" s="94"/>
      <c r="YU15" s="94"/>
      <c r="YV15" s="94"/>
      <c r="YW15" s="94"/>
      <c r="YX15" s="94"/>
      <c r="YY15" s="94"/>
      <c r="YZ15" s="94"/>
      <c r="ZA15" s="94"/>
      <c r="ZB15" s="94"/>
      <c r="ZC15" s="94"/>
      <c r="ZD15" s="94"/>
      <c r="ZE15" s="94"/>
      <c r="ZF15" s="94"/>
      <c r="ZG15" s="94"/>
      <c r="ZH15" s="94"/>
      <c r="ZI15" s="94"/>
      <c r="ZJ15" s="94"/>
      <c r="ZK15" s="94"/>
      <c r="ZL15" s="94"/>
      <c r="ZM15" s="94"/>
      <c r="ZN15" s="94"/>
      <c r="ZO15" s="94"/>
      <c r="ZP15" s="94"/>
      <c r="ZQ15" s="94"/>
      <c r="ZR15" s="94"/>
      <c r="ZS15" s="94"/>
      <c r="ZT15" s="94"/>
      <c r="ZU15" s="94"/>
      <c r="ZV15" s="94"/>
      <c r="ZW15" s="94"/>
      <c r="ZX15" s="94"/>
      <c r="ZY15" s="94"/>
      <c r="ZZ15" s="94"/>
      <c r="AAA15" s="94"/>
      <c r="AAB15" s="94"/>
      <c r="AAC15" s="94"/>
      <c r="AAD15" s="94"/>
      <c r="AAE15" s="94"/>
      <c r="AAF15" s="94"/>
      <c r="AAG15" s="94"/>
      <c r="AAH15" s="94"/>
      <c r="AAI15" s="94"/>
      <c r="AAJ15" s="94"/>
      <c r="AAK15" s="94"/>
      <c r="AAL15" s="94"/>
      <c r="AAM15" s="94"/>
      <c r="AAN15" s="94"/>
      <c r="AAO15" s="94"/>
      <c r="AAP15" s="94"/>
      <c r="AAQ15" s="94"/>
      <c r="AAR15" s="94"/>
      <c r="AAS15" s="94"/>
      <c r="AAT15" s="94"/>
      <c r="AAU15" s="94"/>
      <c r="AAV15" s="94"/>
      <c r="AAW15" s="94"/>
      <c r="AAX15" s="94"/>
      <c r="AAY15" s="94"/>
      <c r="AAZ15" s="94"/>
      <c r="ABA15" s="94"/>
      <c r="ABB15" s="94"/>
      <c r="ABC15" s="94"/>
      <c r="ABD15" s="94"/>
      <c r="ABE15" s="94"/>
      <c r="ABF15" s="94"/>
      <c r="ABG15" s="94"/>
      <c r="ABH15" s="94"/>
      <c r="ABI15" s="94"/>
      <c r="ABJ15" s="94"/>
      <c r="ABK15" s="94"/>
      <c r="ABL15" s="94"/>
      <c r="ABM15" s="94"/>
      <c r="ABN15" s="94"/>
      <c r="ABO15" s="94"/>
      <c r="ABP15" s="94"/>
      <c r="ABQ15" s="94"/>
      <c r="ABR15" s="94"/>
      <c r="ABS15" s="94"/>
      <c r="ABT15" s="94"/>
      <c r="ABU15" s="94"/>
      <c r="ABV15" s="94"/>
      <c r="ABW15" s="94"/>
      <c r="ABX15" s="94"/>
      <c r="ABY15" s="94"/>
      <c r="ABZ15" s="94"/>
      <c r="ACA15" s="94"/>
      <c r="ACB15" s="94"/>
      <c r="ACC15" s="94"/>
      <c r="ACD15" s="94"/>
      <c r="ACE15" s="94"/>
      <c r="ACF15" s="94"/>
      <c r="ACG15" s="94"/>
      <c r="ACH15" s="94"/>
      <c r="ACI15" s="94"/>
      <c r="ACJ15" s="94"/>
      <c r="ACK15" s="94"/>
      <c r="ACL15" s="94"/>
      <c r="ACM15" s="94"/>
      <c r="ACN15" s="94"/>
      <c r="ACO15" s="94"/>
      <c r="ACP15" s="94"/>
      <c r="ACQ15" s="94"/>
      <c r="ACR15" s="94"/>
      <c r="ACS15" s="94"/>
      <c r="ACT15" s="94"/>
      <c r="ACU15" s="94"/>
      <c r="ACV15" s="94"/>
      <c r="ACW15" s="94"/>
      <c r="ACX15" s="94"/>
      <c r="ACY15" s="94"/>
      <c r="ACZ15" s="94"/>
      <c r="ADA15" s="94"/>
      <c r="ADB15" s="94"/>
      <c r="ADC15" s="94"/>
      <c r="ADD15" s="94"/>
      <c r="ADE15" s="94"/>
      <c r="ADF15" s="94"/>
      <c r="ADG15" s="94"/>
      <c r="ADH15" s="94"/>
      <c r="ADI15" s="94"/>
      <c r="ADJ15" s="94"/>
      <c r="ADK15" s="94"/>
      <c r="ADL15" s="94"/>
      <c r="ADM15" s="94"/>
      <c r="ADN15" s="94"/>
      <c r="ADO15" s="94"/>
      <c r="ADP15" s="94"/>
      <c r="ADQ15" s="94"/>
      <c r="ADR15" s="94"/>
      <c r="ADS15" s="94"/>
      <c r="ADT15" s="94"/>
      <c r="ADU15" s="94"/>
      <c r="ADV15" s="94"/>
      <c r="ADW15" s="94"/>
      <c r="ADX15" s="94"/>
      <c r="ADY15" s="94"/>
      <c r="ADZ15" s="94"/>
      <c r="AEA15" s="94"/>
      <c r="AEB15" s="94"/>
      <c r="AEC15" s="94"/>
      <c r="AED15" s="94"/>
      <c r="AEE15" s="94"/>
      <c r="AEF15" s="94"/>
      <c r="AEG15" s="94"/>
      <c r="AEH15" s="94"/>
      <c r="AEI15" s="94"/>
      <c r="AEJ15" s="94"/>
      <c r="AEK15" s="94"/>
      <c r="AEL15" s="94"/>
      <c r="AEM15" s="94"/>
      <c r="AEN15" s="94"/>
      <c r="AEO15" s="94"/>
      <c r="AEP15" s="94"/>
      <c r="AEQ15" s="94"/>
      <c r="AER15" s="94"/>
      <c r="AES15" s="94"/>
      <c r="AET15" s="94"/>
      <c r="AEU15" s="94"/>
      <c r="AEV15" s="94"/>
      <c r="AEW15" s="94"/>
      <c r="AEX15" s="94"/>
      <c r="AEY15" s="94"/>
      <c r="AEZ15" s="94"/>
      <c r="AFA15" s="94"/>
      <c r="AFB15" s="94"/>
      <c r="AFC15" s="94"/>
      <c r="AFD15" s="94"/>
      <c r="AFE15" s="94"/>
      <c r="AFF15" s="94"/>
      <c r="AFG15" s="94"/>
      <c r="AFH15" s="94"/>
      <c r="AFI15" s="94"/>
      <c r="AFJ15" s="94"/>
      <c r="AFK15" s="94"/>
      <c r="AFL15" s="94"/>
      <c r="AFM15" s="94"/>
      <c r="AFN15" s="94"/>
      <c r="AFO15" s="94"/>
      <c r="AFP15" s="94"/>
      <c r="AFQ15" s="94"/>
      <c r="AFR15" s="94"/>
      <c r="AFS15" s="94"/>
      <c r="AFT15" s="94"/>
      <c r="AFU15" s="94"/>
      <c r="AFV15" s="94"/>
      <c r="AFW15" s="94"/>
      <c r="AFX15" s="94"/>
      <c r="AFY15" s="94"/>
      <c r="AFZ15" s="94"/>
      <c r="AGA15" s="94"/>
      <c r="AGB15" s="94"/>
      <c r="AGC15" s="94"/>
      <c r="AGD15" s="94"/>
      <c r="AGE15" s="94"/>
      <c r="AGF15" s="94"/>
      <c r="AGG15" s="94"/>
      <c r="AGH15" s="94"/>
      <c r="AGI15" s="94"/>
      <c r="AGJ15" s="94"/>
      <c r="AGK15" s="94"/>
      <c r="AGL15" s="94"/>
      <c r="AGM15" s="94"/>
      <c r="AGN15" s="94"/>
      <c r="AGO15" s="94"/>
      <c r="AGP15" s="94"/>
      <c r="AGQ15" s="94"/>
      <c r="AGR15" s="94"/>
      <c r="AGS15" s="94"/>
      <c r="AGT15" s="94"/>
      <c r="AGU15" s="94"/>
      <c r="AGV15" s="94"/>
      <c r="AGW15" s="94"/>
      <c r="AGX15" s="94"/>
      <c r="AGY15" s="94"/>
      <c r="AGZ15" s="94"/>
      <c r="AHA15" s="94"/>
      <c r="AHB15" s="94"/>
      <c r="AHC15" s="94"/>
      <c r="AHD15" s="94"/>
      <c r="AHE15" s="94"/>
      <c r="AHF15" s="94"/>
      <c r="AHG15" s="94"/>
      <c r="AHH15" s="94"/>
      <c r="AHI15" s="94"/>
      <c r="AHJ15" s="94"/>
      <c r="AHK15" s="94"/>
      <c r="AHL15" s="94"/>
      <c r="AHM15" s="94"/>
      <c r="AHN15" s="94"/>
      <c r="AHO15" s="94"/>
      <c r="AHP15" s="94"/>
      <c r="AHQ15" s="94"/>
      <c r="AHR15" s="94"/>
      <c r="AHS15" s="94"/>
      <c r="AHT15" s="94"/>
      <c r="AHU15" s="94"/>
      <c r="AHV15" s="94"/>
      <c r="AHW15" s="94"/>
      <c r="AHX15" s="94"/>
      <c r="AHY15" s="94"/>
      <c r="AHZ15" s="94"/>
      <c r="AIA15" s="94"/>
      <c r="AIB15" s="94"/>
      <c r="AIC15" s="94"/>
      <c r="AID15" s="94"/>
      <c r="AIE15" s="94"/>
      <c r="AIF15" s="94"/>
      <c r="AIG15" s="94"/>
      <c r="AIH15" s="94"/>
      <c r="AII15" s="94"/>
      <c r="AIJ15" s="94"/>
      <c r="AIK15" s="94"/>
      <c r="AIL15" s="94"/>
      <c r="AIM15" s="94"/>
      <c r="AIN15" s="94"/>
      <c r="AIO15" s="94"/>
      <c r="AIP15" s="94"/>
      <c r="AIQ15" s="94"/>
      <c r="AIR15" s="94"/>
      <c r="AIS15" s="94"/>
      <c r="AIT15" s="94"/>
      <c r="AIU15" s="94"/>
      <c r="AIV15" s="94"/>
      <c r="AIW15" s="94"/>
      <c r="AIX15" s="94"/>
      <c r="AIY15" s="94"/>
      <c r="AIZ15" s="94"/>
      <c r="AJA15" s="94"/>
      <c r="AJB15" s="94"/>
      <c r="AJC15" s="94"/>
      <c r="AJD15" s="94"/>
      <c r="AJE15" s="94"/>
      <c r="AJF15" s="94"/>
      <c r="AJG15" s="94"/>
      <c r="AJH15" s="94"/>
      <c r="AJI15" s="94"/>
      <c r="AJJ15" s="94"/>
      <c r="AJK15" s="94"/>
      <c r="AJL15" s="94"/>
      <c r="AJM15" s="94"/>
      <c r="AJN15" s="94"/>
      <c r="AJO15" s="94"/>
      <c r="AJP15" s="94"/>
      <c r="AJQ15" s="94"/>
      <c r="AJR15" s="94"/>
      <c r="AJS15" s="94"/>
      <c r="AJT15" s="94"/>
      <c r="AJU15" s="94"/>
      <c r="AJV15" s="94"/>
      <c r="AJW15" s="94"/>
      <c r="AJX15" s="94"/>
      <c r="AJY15" s="94"/>
      <c r="AJZ15" s="94"/>
      <c r="AKA15" s="94"/>
      <c r="AKB15" s="94"/>
      <c r="AKC15" s="94"/>
      <c r="AKD15" s="94"/>
      <c r="AKE15" s="94"/>
      <c r="AKF15" s="94"/>
      <c r="AKG15" s="94"/>
      <c r="AKH15" s="94"/>
      <c r="AKI15" s="94"/>
      <c r="AKJ15" s="94"/>
      <c r="AKK15" s="94"/>
      <c r="AKL15" s="94"/>
      <c r="AKM15" s="94"/>
      <c r="AKN15" s="94"/>
      <c r="AKO15" s="94"/>
      <c r="AKP15" s="94"/>
      <c r="AKQ15" s="94"/>
      <c r="AKR15" s="94"/>
      <c r="AKS15" s="94"/>
      <c r="AKT15" s="94"/>
      <c r="AKU15" s="94"/>
      <c r="AKV15" s="94"/>
      <c r="AKW15" s="94"/>
      <c r="AKX15" s="94"/>
      <c r="AKY15" s="94"/>
      <c r="AKZ15" s="94"/>
      <c r="ALA15" s="94"/>
      <c r="ALB15" s="94"/>
      <c r="ALC15" s="94"/>
      <c r="ALD15" s="94"/>
      <c r="ALE15" s="94"/>
      <c r="ALF15" s="94"/>
      <c r="ALG15" s="94"/>
      <c r="ALH15" s="94"/>
      <c r="ALI15" s="94"/>
      <c r="ALJ15" s="94"/>
      <c r="ALK15" s="94"/>
      <c r="ALL15" s="94"/>
      <c r="ALM15" s="94"/>
      <c r="ALN15" s="94"/>
      <c r="ALO15" s="94"/>
      <c r="ALP15" s="94"/>
      <c r="ALQ15" s="94"/>
      <c r="ALR15" s="94"/>
      <c r="ALS15" s="94"/>
      <c r="ALT15" s="94"/>
      <c r="ALU15" s="94"/>
      <c r="ALV15" s="94"/>
      <c r="ALW15" s="94"/>
      <c r="ALX15" s="94"/>
      <c r="ALY15" s="94"/>
      <c r="ALZ15" s="94"/>
      <c r="AMA15" s="94"/>
      <c r="AMB15" s="94"/>
      <c r="AMC15" s="94"/>
      <c r="AMD15" s="94"/>
      <c r="AME15" s="94"/>
      <c r="AMF15" s="94"/>
      <c r="AMG15" s="94"/>
      <c r="AMH15" s="94"/>
      <c r="AMI15" s="94"/>
      <c r="AMJ15" s="94"/>
    </row>
    <row r="16" spans="1:1024" s="123" customFormat="1" ht="26.25" customHeight="1" x14ac:dyDescent="0.35">
      <c r="A16" s="133" t="s">
        <v>107</v>
      </c>
      <c r="B16" s="134" t="s">
        <v>125</v>
      </c>
      <c r="C16" s="135" t="s">
        <v>126</v>
      </c>
      <c r="D16" s="130" t="s">
        <v>3</v>
      </c>
      <c r="E16" s="499">
        <v>600</v>
      </c>
      <c r="F16" s="131">
        <f t="shared" si="0"/>
        <v>1200</v>
      </c>
      <c r="G16" s="132"/>
      <c r="H16" s="132"/>
      <c r="I16" s="132"/>
      <c r="J16" s="132"/>
      <c r="K16" s="132"/>
      <c r="L16" s="132"/>
      <c r="M16" s="132"/>
      <c r="N16" s="132"/>
      <c r="O16" s="132">
        <v>1200</v>
      </c>
      <c r="P16" s="132"/>
      <c r="Q16" s="132"/>
      <c r="R16" s="133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  <c r="IX16" s="94"/>
      <c r="IY16" s="94"/>
      <c r="IZ16" s="94"/>
      <c r="JA16" s="94"/>
      <c r="JB16" s="94"/>
      <c r="JC16" s="94"/>
      <c r="JD16" s="94"/>
      <c r="JE16" s="94"/>
      <c r="JF16" s="94"/>
      <c r="JG16" s="94"/>
      <c r="JH16" s="94"/>
      <c r="JI16" s="94"/>
      <c r="JJ16" s="94"/>
      <c r="JK16" s="94"/>
      <c r="JL16" s="94"/>
      <c r="JM16" s="94"/>
      <c r="JN16" s="94"/>
      <c r="JO16" s="94"/>
      <c r="JP16" s="94"/>
      <c r="JQ16" s="94"/>
      <c r="JR16" s="94"/>
      <c r="JS16" s="94"/>
      <c r="JT16" s="94"/>
      <c r="JU16" s="94"/>
      <c r="JV16" s="94"/>
      <c r="JW16" s="94"/>
      <c r="JX16" s="94"/>
      <c r="JY16" s="94"/>
      <c r="JZ16" s="94"/>
      <c r="KA16" s="94"/>
      <c r="KB16" s="94"/>
      <c r="KC16" s="94"/>
      <c r="KD16" s="94"/>
      <c r="KE16" s="94"/>
      <c r="KF16" s="94"/>
      <c r="KG16" s="94"/>
      <c r="KH16" s="94"/>
      <c r="KI16" s="94"/>
      <c r="KJ16" s="94"/>
      <c r="KK16" s="94"/>
      <c r="KL16" s="94"/>
      <c r="KM16" s="94"/>
      <c r="KN16" s="94"/>
      <c r="KO16" s="94"/>
      <c r="KP16" s="94"/>
      <c r="KQ16" s="94"/>
      <c r="KR16" s="94"/>
      <c r="KS16" s="94"/>
      <c r="KT16" s="94"/>
      <c r="KU16" s="94"/>
      <c r="KV16" s="94"/>
      <c r="KW16" s="94"/>
      <c r="KX16" s="94"/>
      <c r="KY16" s="94"/>
      <c r="KZ16" s="94"/>
      <c r="LA16" s="94"/>
      <c r="LB16" s="94"/>
      <c r="LC16" s="94"/>
      <c r="LD16" s="94"/>
      <c r="LE16" s="94"/>
      <c r="LF16" s="94"/>
      <c r="LG16" s="94"/>
      <c r="LH16" s="94"/>
      <c r="LI16" s="94"/>
      <c r="LJ16" s="94"/>
      <c r="LK16" s="94"/>
      <c r="LL16" s="94"/>
      <c r="LM16" s="94"/>
      <c r="LN16" s="94"/>
      <c r="LO16" s="94"/>
      <c r="LP16" s="94"/>
      <c r="LQ16" s="94"/>
      <c r="LR16" s="94"/>
      <c r="LS16" s="94"/>
      <c r="LT16" s="94"/>
      <c r="LU16" s="94"/>
      <c r="LV16" s="94"/>
      <c r="LW16" s="94"/>
      <c r="LX16" s="94"/>
      <c r="LY16" s="94"/>
      <c r="LZ16" s="94"/>
      <c r="MA16" s="94"/>
      <c r="MB16" s="94"/>
      <c r="MC16" s="94"/>
      <c r="MD16" s="94"/>
      <c r="ME16" s="94"/>
      <c r="MF16" s="94"/>
      <c r="MG16" s="94"/>
      <c r="MH16" s="94"/>
      <c r="MI16" s="94"/>
      <c r="MJ16" s="94"/>
      <c r="MK16" s="94"/>
      <c r="ML16" s="94"/>
      <c r="MM16" s="94"/>
      <c r="MN16" s="94"/>
      <c r="MO16" s="94"/>
      <c r="MP16" s="94"/>
      <c r="MQ16" s="94"/>
      <c r="MR16" s="94"/>
      <c r="MS16" s="94"/>
      <c r="MT16" s="94"/>
      <c r="MU16" s="94"/>
      <c r="MV16" s="94"/>
      <c r="MW16" s="94"/>
      <c r="MX16" s="94"/>
      <c r="MY16" s="94"/>
      <c r="MZ16" s="94"/>
      <c r="NA16" s="94"/>
      <c r="NB16" s="94"/>
      <c r="NC16" s="94"/>
      <c r="ND16" s="94"/>
      <c r="NE16" s="94"/>
      <c r="NF16" s="94"/>
      <c r="NG16" s="94"/>
      <c r="NH16" s="94"/>
      <c r="NI16" s="94"/>
      <c r="NJ16" s="94"/>
      <c r="NK16" s="94"/>
      <c r="NL16" s="94"/>
      <c r="NM16" s="94"/>
      <c r="NN16" s="94"/>
      <c r="NO16" s="94"/>
      <c r="NP16" s="94"/>
      <c r="NQ16" s="94"/>
      <c r="NR16" s="94"/>
      <c r="NS16" s="94"/>
      <c r="NT16" s="94"/>
      <c r="NU16" s="94"/>
      <c r="NV16" s="94"/>
      <c r="NW16" s="94"/>
      <c r="NX16" s="94"/>
      <c r="NY16" s="94"/>
      <c r="NZ16" s="94"/>
      <c r="OA16" s="94"/>
      <c r="OB16" s="94"/>
      <c r="OC16" s="94"/>
      <c r="OD16" s="94"/>
      <c r="OE16" s="94"/>
      <c r="OF16" s="94"/>
      <c r="OG16" s="94"/>
      <c r="OH16" s="94"/>
      <c r="OI16" s="94"/>
      <c r="OJ16" s="94"/>
      <c r="OK16" s="94"/>
      <c r="OL16" s="94"/>
      <c r="OM16" s="94"/>
      <c r="ON16" s="94"/>
      <c r="OO16" s="94"/>
      <c r="OP16" s="94"/>
      <c r="OQ16" s="94"/>
      <c r="OR16" s="94"/>
      <c r="OS16" s="94"/>
      <c r="OT16" s="94"/>
      <c r="OU16" s="94"/>
      <c r="OV16" s="94"/>
      <c r="OW16" s="94"/>
      <c r="OX16" s="94"/>
      <c r="OY16" s="94"/>
      <c r="OZ16" s="94"/>
      <c r="PA16" s="94"/>
      <c r="PB16" s="94"/>
      <c r="PC16" s="94"/>
      <c r="PD16" s="94"/>
      <c r="PE16" s="94"/>
      <c r="PF16" s="94"/>
      <c r="PG16" s="94"/>
      <c r="PH16" s="94"/>
      <c r="PI16" s="94"/>
      <c r="PJ16" s="94"/>
      <c r="PK16" s="94"/>
      <c r="PL16" s="94"/>
      <c r="PM16" s="94"/>
      <c r="PN16" s="94"/>
      <c r="PO16" s="94"/>
      <c r="PP16" s="94"/>
      <c r="PQ16" s="94"/>
      <c r="PR16" s="94"/>
      <c r="PS16" s="94"/>
      <c r="PT16" s="94"/>
      <c r="PU16" s="94"/>
      <c r="PV16" s="94"/>
      <c r="PW16" s="94"/>
      <c r="PX16" s="94"/>
      <c r="PY16" s="94"/>
      <c r="PZ16" s="94"/>
      <c r="QA16" s="94"/>
      <c r="QB16" s="94"/>
      <c r="QC16" s="94"/>
      <c r="QD16" s="94"/>
      <c r="QE16" s="94"/>
      <c r="QF16" s="94"/>
      <c r="QG16" s="94"/>
      <c r="QH16" s="94"/>
      <c r="QI16" s="94"/>
      <c r="QJ16" s="94"/>
      <c r="QK16" s="94"/>
      <c r="QL16" s="94"/>
      <c r="QM16" s="94"/>
      <c r="QN16" s="94"/>
      <c r="QO16" s="94"/>
      <c r="QP16" s="94"/>
      <c r="QQ16" s="94"/>
      <c r="QR16" s="94"/>
      <c r="QS16" s="94"/>
      <c r="QT16" s="94"/>
      <c r="QU16" s="94"/>
      <c r="QV16" s="94"/>
      <c r="QW16" s="94"/>
      <c r="QX16" s="94"/>
      <c r="QY16" s="94"/>
      <c r="QZ16" s="94"/>
      <c r="RA16" s="94"/>
      <c r="RB16" s="94"/>
      <c r="RC16" s="94"/>
      <c r="RD16" s="94"/>
      <c r="RE16" s="94"/>
      <c r="RF16" s="94"/>
      <c r="RG16" s="94"/>
      <c r="RH16" s="94"/>
      <c r="RI16" s="94"/>
      <c r="RJ16" s="94"/>
      <c r="RK16" s="94"/>
      <c r="RL16" s="94"/>
      <c r="RM16" s="94"/>
      <c r="RN16" s="94"/>
      <c r="RO16" s="94"/>
      <c r="RP16" s="94"/>
      <c r="RQ16" s="94"/>
      <c r="RR16" s="94"/>
      <c r="RS16" s="94"/>
      <c r="RT16" s="94"/>
      <c r="RU16" s="94"/>
      <c r="RV16" s="94"/>
      <c r="RW16" s="94"/>
      <c r="RX16" s="94"/>
      <c r="RY16" s="94"/>
      <c r="RZ16" s="94"/>
      <c r="SA16" s="94"/>
      <c r="SB16" s="94"/>
      <c r="SC16" s="94"/>
      <c r="SD16" s="94"/>
      <c r="SE16" s="94"/>
      <c r="SF16" s="94"/>
      <c r="SG16" s="94"/>
      <c r="SH16" s="94"/>
      <c r="SI16" s="94"/>
      <c r="SJ16" s="94"/>
      <c r="SK16" s="94"/>
      <c r="SL16" s="94"/>
      <c r="SM16" s="94"/>
      <c r="SN16" s="94"/>
      <c r="SO16" s="94"/>
      <c r="SP16" s="94"/>
      <c r="SQ16" s="94"/>
      <c r="SR16" s="94"/>
      <c r="SS16" s="94"/>
      <c r="ST16" s="94"/>
      <c r="SU16" s="94"/>
      <c r="SV16" s="94"/>
      <c r="SW16" s="94"/>
      <c r="SX16" s="94"/>
      <c r="SY16" s="94"/>
      <c r="SZ16" s="94"/>
      <c r="TA16" s="94"/>
      <c r="TB16" s="94"/>
      <c r="TC16" s="94"/>
      <c r="TD16" s="94"/>
      <c r="TE16" s="94"/>
      <c r="TF16" s="94"/>
      <c r="TG16" s="94"/>
      <c r="TH16" s="94"/>
      <c r="TI16" s="94"/>
      <c r="TJ16" s="94"/>
      <c r="TK16" s="94"/>
      <c r="TL16" s="94"/>
      <c r="TM16" s="94"/>
      <c r="TN16" s="94"/>
      <c r="TO16" s="94"/>
      <c r="TP16" s="94"/>
      <c r="TQ16" s="94"/>
      <c r="TR16" s="94"/>
      <c r="TS16" s="94"/>
      <c r="TT16" s="94"/>
      <c r="TU16" s="94"/>
      <c r="TV16" s="94"/>
      <c r="TW16" s="94"/>
      <c r="TX16" s="94"/>
      <c r="TY16" s="94"/>
      <c r="TZ16" s="94"/>
      <c r="UA16" s="94"/>
      <c r="UB16" s="94"/>
      <c r="UC16" s="94"/>
      <c r="UD16" s="94"/>
      <c r="UE16" s="94"/>
      <c r="UF16" s="94"/>
      <c r="UG16" s="94"/>
      <c r="UH16" s="94"/>
      <c r="UI16" s="94"/>
      <c r="UJ16" s="94"/>
      <c r="UK16" s="94"/>
      <c r="UL16" s="94"/>
      <c r="UM16" s="94"/>
      <c r="UN16" s="94"/>
      <c r="UO16" s="94"/>
      <c r="UP16" s="94"/>
      <c r="UQ16" s="94"/>
      <c r="UR16" s="94"/>
      <c r="US16" s="94"/>
      <c r="UT16" s="94"/>
      <c r="UU16" s="94"/>
      <c r="UV16" s="94"/>
      <c r="UW16" s="94"/>
      <c r="UX16" s="94"/>
      <c r="UY16" s="94"/>
      <c r="UZ16" s="94"/>
      <c r="VA16" s="94"/>
      <c r="VB16" s="94"/>
      <c r="VC16" s="94"/>
      <c r="VD16" s="94"/>
      <c r="VE16" s="94"/>
      <c r="VF16" s="94"/>
      <c r="VG16" s="94"/>
      <c r="VH16" s="94"/>
      <c r="VI16" s="94"/>
      <c r="VJ16" s="94"/>
      <c r="VK16" s="94"/>
      <c r="VL16" s="94"/>
      <c r="VM16" s="94"/>
      <c r="VN16" s="94"/>
      <c r="VO16" s="94"/>
      <c r="VP16" s="94"/>
      <c r="VQ16" s="94"/>
      <c r="VR16" s="94"/>
      <c r="VS16" s="94"/>
      <c r="VT16" s="94"/>
      <c r="VU16" s="94"/>
      <c r="VV16" s="94"/>
      <c r="VW16" s="94"/>
      <c r="VX16" s="94"/>
      <c r="VY16" s="94"/>
      <c r="VZ16" s="94"/>
      <c r="WA16" s="94"/>
      <c r="WB16" s="94"/>
      <c r="WC16" s="94"/>
      <c r="WD16" s="94"/>
      <c r="WE16" s="94"/>
      <c r="WF16" s="94"/>
      <c r="WG16" s="94"/>
      <c r="WH16" s="94"/>
      <c r="WI16" s="94"/>
      <c r="WJ16" s="94"/>
      <c r="WK16" s="94"/>
      <c r="WL16" s="94"/>
      <c r="WM16" s="94"/>
      <c r="WN16" s="94"/>
      <c r="WO16" s="94"/>
      <c r="WP16" s="94"/>
      <c r="WQ16" s="94"/>
      <c r="WR16" s="94"/>
      <c r="WS16" s="94"/>
      <c r="WT16" s="94"/>
      <c r="WU16" s="94"/>
      <c r="WV16" s="94"/>
      <c r="WW16" s="94"/>
      <c r="WX16" s="94"/>
      <c r="WY16" s="94"/>
      <c r="WZ16" s="94"/>
      <c r="XA16" s="94"/>
      <c r="XB16" s="94"/>
      <c r="XC16" s="94"/>
      <c r="XD16" s="94"/>
      <c r="XE16" s="94"/>
      <c r="XF16" s="94"/>
      <c r="XG16" s="94"/>
      <c r="XH16" s="94"/>
      <c r="XI16" s="94"/>
      <c r="XJ16" s="94"/>
      <c r="XK16" s="94"/>
      <c r="XL16" s="94"/>
      <c r="XM16" s="94"/>
      <c r="XN16" s="94"/>
      <c r="XO16" s="94"/>
      <c r="XP16" s="94"/>
      <c r="XQ16" s="94"/>
      <c r="XR16" s="94"/>
      <c r="XS16" s="94"/>
      <c r="XT16" s="94"/>
      <c r="XU16" s="94"/>
      <c r="XV16" s="94"/>
      <c r="XW16" s="94"/>
      <c r="XX16" s="94"/>
      <c r="XY16" s="94"/>
      <c r="XZ16" s="94"/>
      <c r="YA16" s="94"/>
      <c r="YB16" s="94"/>
      <c r="YC16" s="94"/>
      <c r="YD16" s="94"/>
      <c r="YE16" s="94"/>
      <c r="YF16" s="94"/>
      <c r="YG16" s="94"/>
      <c r="YH16" s="94"/>
      <c r="YI16" s="94"/>
      <c r="YJ16" s="94"/>
      <c r="YK16" s="94"/>
      <c r="YL16" s="94"/>
      <c r="YM16" s="94"/>
      <c r="YN16" s="94"/>
      <c r="YO16" s="94"/>
      <c r="YP16" s="94"/>
      <c r="YQ16" s="94"/>
      <c r="YR16" s="94"/>
      <c r="YS16" s="94"/>
      <c r="YT16" s="94"/>
      <c r="YU16" s="94"/>
      <c r="YV16" s="94"/>
      <c r="YW16" s="94"/>
      <c r="YX16" s="94"/>
      <c r="YY16" s="94"/>
      <c r="YZ16" s="94"/>
      <c r="ZA16" s="94"/>
      <c r="ZB16" s="94"/>
      <c r="ZC16" s="94"/>
      <c r="ZD16" s="94"/>
      <c r="ZE16" s="94"/>
      <c r="ZF16" s="94"/>
      <c r="ZG16" s="94"/>
      <c r="ZH16" s="94"/>
      <c r="ZI16" s="94"/>
      <c r="ZJ16" s="94"/>
      <c r="ZK16" s="94"/>
      <c r="ZL16" s="94"/>
      <c r="ZM16" s="94"/>
      <c r="ZN16" s="94"/>
      <c r="ZO16" s="94"/>
      <c r="ZP16" s="94"/>
      <c r="ZQ16" s="94"/>
      <c r="ZR16" s="94"/>
      <c r="ZS16" s="94"/>
      <c r="ZT16" s="94"/>
      <c r="ZU16" s="94"/>
      <c r="ZV16" s="94"/>
      <c r="ZW16" s="94"/>
      <c r="ZX16" s="94"/>
      <c r="ZY16" s="94"/>
      <c r="ZZ16" s="94"/>
      <c r="AAA16" s="94"/>
      <c r="AAB16" s="94"/>
      <c r="AAC16" s="94"/>
      <c r="AAD16" s="94"/>
      <c r="AAE16" s="94"/>
      <c r="AAF16" s="94"/>
      <c r="AAG16" s="94"/>
      <c r="AAH16" s="94"/>
      <c r="AAI16" s="94"/>
      <c r="AAJ16" s="94"/>
      <c r="AAK16" s="94"/>
      <c r="AAL16" s="94"/>
      <c r="AAM16" s="94"/>
      <c r="AAN16" s="94"/>
      <c r="AAO16" s="94"/>
      <c r="AAP16" s="94"/>
      <c r="AAQ16" s="94"/>
      <c r="AAR16" s="94"/>
      <c r="AAS16" s="94"/>
      <c r="AAT16" s="94"/>
      <c r="AAU16" s="94"/>
      <c r="AAV16" s="94"/>
      <c r="AAW16" s="94"/>
      <c r="AAX16" s="94"/>
      <c r="AAY16" s="94"/>
      <c r="AAZ16" s="94"/>
      <c r="ABA16" s="94"/>
      <c r="ABB16" s="94"/>
      <c r="ABC16" s="94"/>
      <c r="ABD16" s="94"/>
      <c r="ABE16" s="94"/>
      <c r="ABF16" s="94"/>
      <c r="ABG16" s="94"/>
      <c r="ABH16" s="94"/>
      <c r="ABI16" s="94"/>
      <c r="ABJ16" s="94"/>
      <c r="ABK16" s="94"/>
      <c r="ABL16" s="94"/>
      <c r="ABM16" s="94"/>
      <c r="ABN16" s="94"/>
      <c r="ABO16" s="94"/>
      <c r="ABP16" s="94"/>
      <c r="ABQ16" s="94"/>
      <c r="ABR16" s="94"/>
      <c r="ABS16" s="94"/>
      <c r="ABT16" s="94"/>
      <c r="ABU16" s="94"/>
      <c r="ABV16" s="94"/>
      <c r="ABW16" s="94"/>
      <c r="ABX16" s="94"/>
      <c r="ABY16" s="94"/>
      <c r="ABZ16" s="94"/>
      <c r="ACA16" s="94"/>
      <c r="ACB16" s="94"/>
      <c r="ACC16" s="94"/>
      <c r="ACD16" s="94"/>
      <c r="ACE16" s="94"/>
      <c r="ACF16" s="94"/>
      <c r="ACG16" s="94"/>
      <c r="ACH16" s="94"/>
      <c r="ACI16" s="94"/>
      <c r="ACJ16" s="94"/>
      <c r="ACK16" s="94"/>
      <c r="ACL16" s="94"/>
      <c r="ACM16" s="94"/>
      <c r="ACN16" s="94"/>
      <c r="ACO16" s="94"/>
      <c r="ACP16" s="94"/>
      <c r="ACQ16" s="94"/>
      <c r="ACR16" s="94"/>
      <c r="ACS16" s="94"/>
      <c r="ACT16" s="94"/>
      <c r="ACU16" s="94"/>
      <c r="ACV16" s="94"/>
      <c r="ACW16" s="94"/>
      <c r="ACX16" s="94"/>
      <c r="ACY16" s="94"/>
      <c r="ACZ16" s="94"/>
      <c r="ADA16" s="94"/>
      <c r="ADB16" s="94"/>
      <c r="ADC16" s="94"/>
      <c r="ADD16" s="94"/>
      <c r="ADE16" s="94"/>
      <c r="ADF16" s="94"/>
      <c r="ADG16" s="94"/>
      <c r="ADH16" s="94"/>
      <c r="ADI16" s="94"/>
      <c r="ADJ16" s="94"/>
      <c r="ADK16" s="94"/>
      <c r="ADL16" s="94"/>
      <c r="ADM16" s="94"/>
      <c r="ADN16" s="94"/>
      <c r="ADO16" s="94"/>
      <c r="ADP16" s="94"/>
      <c r="ADQ16" s="94"/>
      <c r="ADR16" s="94"/>
      <c r="ADS16" s="94"/>
      <c r="ADT16" s="94"/>
      <c r="ADU16" s="94"/>
      <c r="ADV16" s="94"/>
      <c r="ADW16" s="94"/>
      <c r="ADX16" s="94"/>
      <c r="ADY16" s="94"/>
      <c r="ADZ16" s="94"/>
      <c r="AEA16" s="94"/>
      <c r="AEB16" s="94"/>
      <c r="AEC16" s="94"/>
      <c r="AED16" s="94"/>
      <c r="AEE16" s="94"/>
      <c r="AEF16" s="94"/>
      <c r="AEG16" s="94"/>
      <c r="AEH16" s="94"/>
      <c r="AEI16" s="94"/>
      <c r="AEJ16" s="94"/>
      <c r="AEK16" s="94"/>
      <c r="AEL16" s="94"/>
      <c r="AEM16" s="94"/>
      <c r="AEN16" s="94"/>
      <c r="AEO16" s="94"/>
      <c r="AEP16" s="94"/>
      <c r="AEQ16" s="94"/>
      <c r="AER16" s="94"/>
      <c r="AES16" s="94"/>
      <c r="AET16" s="94"/>
      <c r="AEU16" s="94"/>
      <c r="AEV16" s="94"/>
      <c r="AEW16" s="94"/>
      <c r="AEX16" s="94"/>
      <c r="AEY16" s="94"/>
      <c r="AEZ16" s="94"/>
      <c r="AFA16" s="94"/>
      <c r="AFB16" s="94"/>
      <c r="AFC16" s="94"/>
      <c r="AFD16" s="94"/>
      <c r="AFE16" s="94"/>
      <c r="AFF16" s="94"/>
      <c r="AFG16" s="94"/>
      <c r="AFH16" s="94"/>
      <c r="AFI16" s="94"/>
      <c r="AFJ16" s="94"/>
      <c r="AFK16" s="94"/>
      <c r="AFL16" s="94"/>
      <c r="AFM16" s="94"/>
      <c r="AFN16" s="94"/>
      <c r="AFO16" s="94"/>
      <c r="AFP16" s="94"/>
      <c r="AFQ16" s="94"/>
      <c r="AFR16" s="94"/>
      <c r="AFS16" s="94"/>
      <c r="AFT16" s="94"/>
      <c r="AFU16" s="94"/>
      <c r="AFV16" s="94"/>
      <c r="AFW16" s="94"/>
      <c r="AFX16" s="94"/>
      <c r="AFY16" s="94"/>
      <c r="AFZ16" s="94"/>
      <c r="AGA16" s="94"/>
      <c r="AGB16" s="94"/>
      <c r="AGC16" s="94"/>
      <c r="AGD16" s="94"/>
      <c r="AGE16" s="94"/>
      <c r="AGF16" s="94"/>
      <c r="AGG16" s="94"/>
      <c r="AGH16" s="94"/>
      <c r="AGI16" s="94"/>
      <c r="AGJ16" s="94"/>
      <c r="AGK16" s="94"/>
      <c r="AGL16" s="94"/>
      <c r="AGM16" s="94"/>
      <c r="AGN16" s="94"/>
      <c r="AGO16" s="94"/>
      <c r="AGP16" s="94"/>
      <c r="AGQ16" s="94"/>
      <c r="AGR16" s="94"/>
      <c r="AGS16" s="94"/>
      <c r="AGT16" s="94"/>
      <c r="AGU16" s="94"/>
      <c r="AGV16" s="94"/>
      <c r="AGW16" s="94"/>
      <c r="AGX16" s="94"/>
      <c r="AGY16" s="94"/>
      <c r="AGZ16" s="94"/>
      <c r="AHA16" s="94"/>
      <c r="AHB16" s="94"/>
      <c r="AHC16" s="94"/>
      <c r="AHD16" s="94"/>
      <c r="AHE16" s="94"/>
      <c r="AHF16" s="94"/>
      <c r="AHG16" s="94"/>
      <c r="AHH16" s="94"/>
      <c r="AHI16" s="94"/>
      <c r="AHJ16" s="94"/>
      <c r="AHK16" s="94"/>
      <c r="AHL16" s="94"/>
      <c r="AHM16" s="94"/>
      <c r="AHN16" s="94"/>
      <c r="AHO16" s="94"/>
      <c r="AHP16" s="94"/>
      <c r="AHQ16" s="94"/>
      <c r="AHR16" s="94"/>
      <c r="AHS16" s="94"/>
      <c r="AHT16" s="94"/>
      <c r="AHU16" s="94"/>
      <c r="AHV16" s="94"/>
      <c r="AHW16" s="94"/>
      <c r="AHX16" s="94"/>
      <c r="AHY16" s="94"/>
      <c r="AHZ16" s="94"/>
      <c r="AIA16" s="94"/>
      <c r="AIB16" s="94"/>
      <c r="AIC16" s="94"/>
      <c r="AID16" s="94"/>
      <c r="AIE16" s="94"/>
      <c r="AIF16" s="94"/>
      <c r="AIG16" s="94"/>
      <c r="AIH16" s="94"/>
      <c r="AII16" s="94"/>
      <c r="AIJ16" s="94"/>
      <c r="AIK16" s="94"/>
      <c r="AIL16" s="94"/>
      <c r="AIM16" s="94"/>
      <c r="AIN16" s="94"/>
      <c r="AIO16" s="94"/>
      <c r="AIP16" s="94"/>
      <c r="AIQ16" s="94"/>
      <c r="AIR16" s="94"/>
      <c r="AIS16" s="94"/>
      <c r="AIT16" s="94"/>
      <c r="AIU16" s="94"/>
      <c r="AIV16" s="94"/>
      <c r="AIW16" s="94"/>
      <c r="AIX16" s="94"/>
      <c r="AIY16" s="94"/>
      <c r="AIZ16" s="94"/>
      <c r="AJA16" s="94"/>
      <c r="AJB16" s="94"/>
      <c r="AJC16" s="94"/>
      <c r="AJD16" s="94"/>
      <c r="AJE16" s="94"/>
      <c r="AJF16" s="94"/>
      <c r="AJG16" s="94"/>
      <c r="AJH16" s="94"/>
      <c r="AJI16" s="94"/>
      <c r="AJJ16" s="94"/>
      <c r="AJK16" s="94"/>
      <c r="AJL16" s="94"/>
      <c r="AJM16" s="94"/>
      <c r="AJN16" s="94"/>
      <c r="AJO16" s="94"/>
      <c r="AJP16" s="94"/>
      <c r="AJQ16" s="94"/>
      <c r="AJR16" s="94"/>
      <c r="AJS16" s="94"/>
      <c r="AJT16" s="94"/>
      <c r="AJU16" s="94"/>
      <c r="AJV16" s="94"/>
      <c r="AJW16" s="94"/>
      <c r="AJX16" s="94"/>
      <c r="AJY16" s="94"/>
      <c r="AJZ16" s="94"/>
      <c r="AKA16" s="94"/>
      <c r="AKB16" s="94"/>
      <c r="AKC16" s="94"/>
      <c r="AKD16" s="94"/>
      <c r="AKE16" s="94"/>
      <c r="AKF16" s="94"/>
      <c r="AKG16" s="94"/>
      <c r="AKH16" s="94"/>
      <c r="AKI16" s="94"/>
      <c r="AKJ16" s="94"/>
      <c r="AKK16" s="94"/>
      <c r="AKL16" s="94"/>
      <c r="AKM16" s="94"/>
      <c r="AKN16" s="94"/>
      <c r="AKO16" s="94"/>
      <c r="AKP16" s="94"/>
      <c r="AKQ16" s="94"/>
      <c r="AKR16" s="94"/>
      <c r="AKS16" s="94"/>
      <c r="AKT16" s="94"/>
      <c r="AKU16" s="94"/>
      <c r="AKV16" s="94"/>
      <c r="AKW16" s="94"/>
      <c r="AKX16" s="94"/>
      <c r="AKY16" s="94"/>
      <c r="AKZ16" s="94"/>
      <c r="ALA16" s="94"/>
      <c r="ALB16" s="94"/>
      <c r="ALC16" s="94"/>
      <c r="ALD16" s="94"/>
      <c r="ALE16" s="94"/>
      <c r="ALF16" s="94"/>
      <c r="ALG16" s="94"/>
      <c r="ALH16" s="94"/>
      <c r="ALI16" s="94"/>
      <c r="ALJ16" s="94"/>
      <c r="ALK16" s="94"/>
      <c r="ALL16" s="94"/>
      <c r="ALM16" s="94"/>
      <c r="ALN16" s="94"/>
      <c r="ALO16" s="94"/>
      <c r="ALP16" s="94"/>
      <c r="ALQ16" s="94"/>
      <c r="ALR16" s="94"/>
      <c r="ALS16" s="94"/>
      <c r="ALT16" s="94"/>
      <c r="ALU16" s="94"/>
      <c r="ALV16" s="94"/>
      <c r="ALW16" s="94"/>
      <c r="ALX16" s="94"/>
      <c r="ALY16" s="94"/>
      <c r="ALZ16" s="94"/>
      <c r="AMA16" s="94"/>
      <c r="AMB16" s="94"/>
      <c r="AMC16" s="94"/>
      <c r="AMD16" s="94"/>
      <c r="AME16" s="94"/>
      <c r="AMF16" s="94"/>
      <c r="AMG16" s="94"/>
      <c r="AMH16" s="94"/>
      <c r="AMI16" s="94"/>
      <c r="AMJ16" s="94"/>
    </row>
    <row r="17" spans="1:1024" s="123" customFormat="1" ht="26.25" customHeight="1" x14ac:dyDescent="0.35">
      <c r="A17" s="133" t="s">
        <v>818</v>
      </c>
      <c r="B17" s="134" t="s">
        <v>127</v>
      </c>
      <c r="C17" s="135" t="s">
        <v>128</v>
      </c>
      <c r="D17" s="130" t="s">
        <v>3</v>
      </c>
      <c r="E17" s="499"/>
      <c r="F17" s="131">
        <f t="shared" si="0"/>
        <v>66142</v>
      </c>
      <c r="G17" s="132">
        <v>51598</v>
      </c>
      <c r="H17" s="132">
        <v>14149</v>
      </c>
      <c r="I17" s="132">
        <v>395</v>
      </c>
      <c r="J17" s="132"/>
      <c r="K17" s="132"/>
      <c r="L17" s="132"/>
      <c r="M17" s="132"/>
      <c r="N17" s="132"/>
      <c r="O17" s="132"/>
      <c r="P17" s="132"/>
      <c r="Q17" s="132"/>
      <c r="R17" s="133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  <c r="IY17" s="94"/>
      <c r="IZ17" s="94"/>
      <c r="JA17" s="94"/>
      <c r="JB17" s="94"/>
      <c r="JC17" s="94"/>
      <c r="JD17" s="94"/>
      <c r="JE17" s="94"/>
      <c r="JF17" s="94"/>
      <c r="JG17" s="94"/>
      <c r="JH17" s="94"/>
      <c r="JI17" s="94"/>
      <c r="JJ17" s="94"/>
      <c r="JK17" s="94"/>
      <c r="JL17" s="94"/>
      <c r="JM17" s="94"/>
      <c r="JN17" s="94"/>
      <c r="JO17" s="94"/>
      <c r="JP17" s="94"/>
      <c r="JQ17" s="94"/>
      <c r="JR17" s="94"/>
      <c r="JS17" s="94"/>
      <c r="JT17" s="94"/>
      <c r="JU17" s="94"/>
      <c r="JV17" s="94"/>
      <c r="JW17" s="94"/>
      <c r="JX17" s="94"/>
      <c r="JY17" s="94"/>
      <c r="JZ17" s="94"/>
      <c r="KA17" s="94"/>
      <c r="KB17" s="94"/>
      <c r="KC17" s="94"/>
      <c r="KD17" s="94"/>
      <c r="KE17" s="94"/>
      <c r="KF17" s="94"/>
      <c r="KG17" s="94"/>
      <c r="KH17" s="94"/>
      <c r="KI17" s="94"/>
      <c r="KJ17" s="94"/>
      <c r="KK17" s="94"/>
      <c r="KL17" s="94"/>
      <c r="KM17" s="94"/>
      <c r="KN17" s="94"/>
      <c r="KO17" s="94"/>
      <c r="KP17" s="94"/>
      <c r="KQ17" s="94"/>
      <c r="KR17" s="94"/>
      <c r="KS17" s="94"/>
      <c r="KT17" s="94"/>
      <c r="KU17" s="94"/>
      <c r="KV17" s="94"/>
      <c r="KW17" s="94"/>
      <c r="KX17" s="94"/>
      <c r="KY17" s="94"/>
      <c r="KZ17" s="94"/>
      <c r="LA17" s="94"/>
      <c r="LB17" s="94"/>
      <c r="LC17" s="94"/>
      <c r="LD17" s="94"/>
      <c r="LE17" s="94"/>
      <c r="LF17" s="94"/>
      <c r="LG17" s="94"/>
      <c r="LH17" s="94"/>
      <c r="LI17" s="94"/>
      <c r="LJ17" s="94"/>
      <c r="LK17" s="94"/>
      <c r="LL17" s="94"/>
      <c r="LM17" s="94"/>
      <c r="LN17" s="94"/>
      <c r="LO17" s="94"/>
      <c r="LP17" s="94"/>
      <c r="LQ17" s="94"/>
      <c r="LR17" s="94"/>
      <c r="LS17" s="94"/>
      <c r="LT17" s="94"/>
      <c r="LU17" s="94"/>
      <c r="LV17" s="94"/>
      <c r="LW17" s="94"/>
      <c r="LX17" s="94"/>
      <c r="LY17" s="94"/>
      <c r="LZ17" s="94"/>
      <c r="MA17" s="94"/>
      <c r="MB17" s="94"/>
      <c r="MC17" s="94"/>
      <c r="MD17" s="94"/>
      <c r="ME17" s="94"/>
      <c r="MF17" s="94"/>
      <c r="MG17" s="94"/>
      <c r="MH17" s="94"/>
      <c r="MI17" s="94"/>
      <c r="MJ17" s="94"/>
      <c r="MK17" s="94"/>
      <c r="ML17" s="94"/>
      <c r="MM17" s="94"/>
      <c r="MN17" s="94"/>
      <c r="MO17" s="94"/>
      <c r="MP17" s="94"/>
      <c r="MQ17" s="94"/>
      <c r="MR17" s="94"/>
      <c r="MS17" s="94"/>
      <c r="MT17" s="94"/>
      <c r="MU17" s="94"/>
      <c r="MV17" s="94"/>
      <c r="MW17" s="94"/>
      <c r="MX17" s="94"/>
      <c r="MY17" s="94"/>
      <c r="MZ17" s="94"/>
      <c r="NA17" s="94"/>
      <c r="NB17" s="94"/>
      <c r="NC17" s="94"/>
      <c r="ND17" s="94"/>
      <c r="NE17" s="94"/>
      <c r="NF17" s="94"/>
      <c r="NG17" s="94"/>
      <c r="NH17" s="94"/>
      <c r="NI17" s="94"/>
      <c r="NJ17" s="94"/>
      <c r="NK17" s="94"/>
      <c r="NL17" s="94"/>
      <c r="NM17" s="94"/>
      <c r="NN17" s="94"/>
      <c r="NO17" s="94"/>
      <c r="NP17" s="94"/>
      <c r="NQ17" s="94"/>
      <c r="NR17" s="94"/>
      <c r="NS17" s="94"/>
      <c r="NT17" s="94"/>
      <c r="NU17" s="94"/>
      <c r="NV17" s="94"/>
      <c r="NW17" s="94"/>
      <c r="NX17" s="94"/>
      <c r="NY17" s="94"/>
      <c r="NZ17" s="94"/>
      <c r="OA17" s="94"/>
      <c r="OB17" s="94"/>
      <c r="OC17" s="94"/>
      <c r="OD17" s="94"/>
      <c r="OE17" s="94"/>
      <c r="OF17" s="94"/>
      <c r="OG17" s="94"/>
      <c r="OH17" s="94"/>
      <c r="OI17" s="94"/>
      <c r="OJ17" s="94"/>
      <c r="OK17" s="94"/>
      <c r="OL17" s="94"/>
      <c r="OM17" s="94"/>
      <c r="ON17" s="94"/>
      <c r="OO17" s="94"/>
      <c r="OP17" s="94"/>
      <c r="OQ17" s="94"/>
      <c r="OR17" s="94"/>
      <c r="OS17" s="94"/>
      <c r="OT17" s="94"/>
      <c r="OU17" s="94"/>
      <c r="OV17" s="94"/>
      <c r="OW17" s="94"/>
      <c r="OX17" s="94"/>
      <c r="OY17" s="94"/>
      <c r="OZ17" s="94"/>
      <c r="PA17" s="94"/>
      <c r="PB17" s="94"/>
      <c r="PC17" s="94"/>
      <c r="PD17" s="94"/>
      <c r="PE17" s="94"/>
      <c r="PF17" s="94"/>
      <c r="PG17" s="94"/>
      <c r="PH17" s="94"/>
      <c r="PI17" s="94"/>
      <c r="PJ17" s="94"/>
      <c r="PK17" s="94"/>
      <c r="PL17" s="94"/>
      <c r="PM17" s="94"/>
      <c r="PN17" s="94"/>
      <c r="PO17" s="94"/>
      <c r="PP17" s="94"/>
      <c r="PQ17" s="94"/>
      <c r="PR17" s="94"/>
      <c r="PS17" s="94"/>
      <c r="PT17" s="94"/>
      <c r="PU17" s="94"/>
      <c r="PV17" s="94"/>
      <c r="PW17" s="94"/>
      <c r="PX17" s="94"/>
      <c r="PY17" s="94"/>
      <c r="PZ17" s="94"/>
      <c r="QA17" s="94"/>
      <c r="QB17" s="94"/>
      <c r="QC17" s="94"/>
      <c r="QD17" s="94"/>
      <c r="QE17" s="94"/>
      <c r="QF17" s="94"/>
      <c r="QG17" s="94"/>
      <c r="QH17" s="94"/>
      <c r="QI17" s="94"/>
      <c r="QJ17" s="94"/>
      <c r="QK17" s="94"/>
      <c r="QL17" s="94"/>
      <c r="QM17" s="94"/>
      <c r="QN17" s="94"/>
      <c r="QO17" s="94"/>
      <c r="QP17" s="94"/>
      <c r="QQ17" s="94"/>
      <c r="QR17" s="94"/>
      <c r="QS17" s="94"/>
      <c r="QT17" s="94"/>
      <c r="QU17" s="94"/>
      <c r="QV17" s="94"/>
      <c r="QW17" s="94"/>
      <c r="QX17" s="94"/>
      <c r="QY17" s="94"/>
      <c r="QZ17" s="94"/>
      <c r="RA17" s="94"/>
      <c r="RB17" s="94"/>
      <c r="RC17" s="94"/>
      <c r="RD17" s="94"/>
      <c r="RE17" s="94"/>
      <c r="RF17" s="94"/>
      <c r="RG17" s="94"/>
      <c r="RH17" s="94"/>
      <c r="RI17" s="94"/>
      <c r="RJ17" s="94"/>
      <c r="RK17" s="94"/>
      <c r="RL17" s="94"/>
      <c r="RM17" s="94"/>
      <c r="RN17" s="94"/>
      <c r="RO17" s="94"/>
      <c r="RP17" s="94"/>
      <c r="RQ17" s="94"/>
      <c r="RR17" s="94"/>
      <c r="RS17" s="94"/>
      <c r="RT17" s="94"/>
      <c r="RU17" s="94"/>
      <c r="RV17" s="94"/>
      <c r="RW17" s="94"/>
      <c r="RX17" s="94"/>
      <c r="RY17" s="94"/>
      <c r="RZ17" s="94"/>
      <c r="SA17" s="94"/>
      <c r="SB17" s="94"/>
      <c r="SC17" s="94"/>
      <c r="SD17" s="94"/>
      <c r="SE17" s="94"/>
      <c r="SF17" s="94"/>
      <c r="SG17" s="94"/>
      <c r="SH17" s="94"/>
      <c r="SI17" s="94"/>
      <c r="SJ17" s="94"/>
      <c r="SK17" s="94"/>
      <c r="SL17" s="94"/>
      <c r="SM17" s="94"/>
      <c r="SN17" s="94"/>
      <c r="SO17" s="94"/>
      <c r="SP17" s="94"/>
      <c r="SQ17" s="94"/>
      <c r="SR17" s="94"/>
      <c r="SS17" s="94"/>
      <c r="ST17" s="94"/>
      <c r="SU17" s="94"/>
      <c r="SV17" s="94"/>
      <c r="SW17" s="94"/>
      <c r="SX17" s="94"/>
      <c r="SY17" s="94"/>
      <c r="SZ17" s="94"/>
      <c r="TA17" s="94"/>
      <c r="TB17" s="94"/>
      <c r="TC17" s="94"/>
      <c r="TD17" s="94"/>
      <c r="TE17" s="94"/>
      <c r="TF17" s="94"/>
      <c r="TG17" s="94"/>
      <c r="TH17" s="94"/>
      <c r="TI17" s="94"/>
      <c r="TJ17" s="94"/>
      <c r="TK17" s="94"/>
      <c r="TL17" s="94"/>
      <c r="TM17" s="94"/>
      <c r="TN17" s="94"/>
      <c r="TO17" s="94"/>
      <c r="TP17" s="94"/>
      <c r="TQ17" s="94"/>
      <c r="TR17" s="94"/>
      <c r="TS17" s="94"/>
      <c r="TT17" s="94"/>
      <c r="TU17" s="94"/>
      <c r="TV17" s="94"/>
      <c r="TW17" s="94"/>
      <c r="TX17" s="94"/>
      <c r="TY17" s="94"/>
      <c r="TZ17" s="94"/>
      <c r="UA17" s="94"/>
      <c r="UB17" s="94"/>
      <c r="UC17" s="94"/>
      <c r="UD17" s="94"/>
      <c r="UE17" s="94"/>
      <c r="UF17" s="94"/>
      <c r="UG17" s="94"/>
      <c r="UH17" s="94"/>
      <c r="UI17" s="94"/>
      <c r="UJ17" s="94"/>
      <c r="UK17" s="94"/>
      <c r="UL17" s="94"/>
      <c r="UM17" s="94"/>
      <c r="UN17" s="94"/>
      <c r="UO17" s="94"/>
      <c r="UP17" s="94"/>
      <c r="UQ17" s="94"/>
      <c r="UR17" s="94"/>
      <c r="US17" s="94"/>
      <c r="UT17" s="94"/>
      <c r="UU17" s="94"/>
      <c r="UV17" s="94"/>
      <c r="UW17" s="94"/>
      <c r="UX17" s="94"/>
      <c r="UY17" s="94"/>
      <c r="UZ17" s="94"/>
      <c r="VA17" s="94"/>
      <c r="VB17" s="94"/>
      <c r="VC17" s="94"/>
      <c r="VD17" s="94"/>
      <c r="VE17" s="94"/>
      <c r="VF17" s="94"/>
      <c r="VG17" s="94"/>
      <c r="VH17" s="94"/>
      <c r="VI17" s="94"/>
      <c r="VJ17" s="94"/>
      <c r="VK17" s="94"/>
      <c r="VL17" s="94"/>
      <c r="VM17" s="94"/>
      <c r="VN17" s="94"/>
      <c r="VO17" s="94"/>
      <c r="VP17" s="94"/>
      <c r="VQ17" s="94"/>
      <c r="VR17" s="94"/>
      <c r="VS17" s="94"/>
      <c r="VT17" s="94"/>
      <c r="VU17" s="94"/>
      <c r="VV17" s="94"/>
      <c r="VW17" s="94"/>
      <c r="VX17" s="94"/>
      <c r="VY17" s="94"/>
      <c r="VZ17" s="94"/>
      <c r="WA17" s="94"/>
      <c r="WB17" s="94"/>
      <c r="WC17" s="94"/>
      <c r="WD17" s="94"/>
      <c r="WE17" s="94"/>
      <c r="WF17" s="94"/>
      <c r="WG17" s="94"/>
      <c r="WH17" s="94"/>
      <c r="WI17" s="94"/>
      <c r="WJ17" s="94"/>
      <c r="WK17" s="94"/>
      <c r="WL17" s="94"/>
      <c r="WM17" s="94"/>
      <c r="WN17" s="94"/>
      <c r="WO17" s="94"/>
      <c r="WP17" s="94"/>
      <c r="WQ17" s="94"/>
      <c r="WR17" s="94"/>
      <c r="WS17" s="94"/>
      <c r="WT17" s="94"/>
      <c r="WU17" s="94"/>
      <c r="WV17" s="94"/>
      <c r="WW17" s="94"/>
      <c r="WX17" s="94"/>
      <c r="WY17" s="94"/>
      <c r="WZ17" s="94"/>
      <c r="XA17" s="94"/>
      <c r="XB17" s="94"/>
      <c r="XC17" s="94"/>
      <c r="XD17" s="94"/>
      <c r="XE17" s="94"/>
      <c r="XF17" s="94"/>
      <c r="XG17" s="94"/>
      <c r="XH17" s="94"/>
      <c r="XI17" s="94"/>
      <c r="XJ17" s="94"/>
      <c r="XK17" s="94"/>
      <c r="XL17" s="94"/>
      <c r="XM17" s="94"/>
      <c r="XN17" s="94"/>
      <c r="XO17" s="94"/>
      <c r="XP17" s="94"/>
      <c r="XQ17" s="94"/>
      <c r="XR17" s="94"/>
      <c r="XS17" s="94"/>
      <c r="XT17" s="94"/>
      <c r="XU17" s="94"/>
      <c r="XV17" s="94"/>
      <c r="XW17" s="94"/>
      <c r="XX17" s="94"/>
      <c r="XY17" s="94"/>
      <c r="XZ17" s="94"/>
      <c r="YA17" s="94"/>
      <c r="YB17" s="94"/>
      <c r="YC17" s="94"/>
      <c r="YD17" s="94"/>
      <c r="YE17" s="94"/>
      <c r="YF17" s="94"/>
      <c r="YG17" s="94"/>
      <c r="YH17" s="94"/>
      <c r="YI17" s="94"/>
      <c r="YJ17" s="94"/>
      <c r="YK17" s="94"/>
      <c r="YL17" s="94"/>
      <c r="YM17" s="94"/>
      <c r="YN17" s="94"/>
      <c r="YO17" s="94"/>
      <c r="YP17" s="94"/>
      <c r="YQ17" s="94"/>
      <c r="YR17" s="94"/>
      <c r="YS17" s="94"/>
      <c r="YT17" s="94"/>
      <c r="YU17" s="94"/>
      <c r="YV17" s="94"/>
      <c r="YW17" s="94"/>
      <c r="YX17" s="94"/>
      <c r="YY17" s="94"/>
      <c r="YZ17" s="94"/>
      <c r="ZA17" s="94"/>
      <c r="ZB17" s="94"/>
      <c r="ZC17" s="94"/>
      <c r="ZD17" s="94"/>
      <c r="ZE17" s="94"/>
      <c r="ZF17" s="94"/>
      <c r="ZG17" s="94"/>
      <c r="ZH17" s="94"/>
      <c r="ZI17" s="94"/>
      <c r="ZJ17" s="94"/>
      <c r="ZK17" s="94"/>
      <c r="ZL17" s="94"/>
      <c r="ZM17" s="94"/>
      <c r="ZN17" s="94"/>
      <c r="ZO17" s="94"/>
      <c r="ZP17" s="94"/>
      <c r="ZQ17" s="94"/>
      <c r="ZR17" s="94"/>
      <c r="ZS17" s="94"/>
      <c r="ZT17" s="94"/>
      <c r="ZU17" s="94"/>
      <c r="ZV17" s="94"/>
      <c r="ZW17" s="94"/>
      <c r="ZX17" s="94"/>
      <c r="ZY17" s="94"/>
      <c r="ZZ17" s="94"/>
      <c r="AAA17" s="94"/>
      <c r="AAB17" s="94"/>
      <c r="AAC17" s="94"/>
      <c r="AAD17" s="94"/>
      <c r="AAE17" s="94"/>
      <c r="AAF17" s="94"/>
      <c r="AAG17" s="94"/>
      <c r="AAH17" s="94"/>
      <c r="AAI17" s="94"/>
      <c r="AAJ17" s="94"/>
      <c r="AAK17" s="94"/>
      <c r="AAL17" s="94"/>
      <c r="AAM17" s="94"/>
      <c r="AAN17" s="94"/>
      <c r="AAO17" s="94"/>
      <c r="AAP17" s="94"/>
      <c r="AAQ17" s="94"/>
      <c r="AAR17" s="94"/>
      <c r="AAS17" s="94"/>
      <c r="AAT17" s="94"/>
      <c r="AAU17" s="94"/>
      <c r="AAV17" s="94"/>
      <c r="AAW17" s="94"/>
      <c r="AAX17" s="94"/>
      <c r="AAY17" s="94"/>
      <c r="AAZ17" s="94"/>
      <c r="ABA17" s="94"/>
      <c r="ABB17" s="94"/>
      <c r="ABC17" s="94"/>
      <c r="ABD17" s="94"/>
      <c r="ABE17" s="94"/>
      <c r="ABF17" s="94"/>
      <c r="ABG17" s="94"/>
      <c r="ABH17" s="94"/>
      <c r="ABI17" s="94"/>
      <c r="ABJ17" s="94"/>
      <c r="ABK17" s="94"/>
      <c r="ABL17" s="94"/>
      <c r="ABM17" s="94"/>
      <c r="ABN17" s="94"/>
      <c r="ABO17" s="94"/>
      <c r="ABP17" s="94"/>
      <c r="ABQ17" s="94"/>
      <c r="ABR17" s="94"/>
      <c r="ABS17" s="94"/>
      <c r="ABT17" s="94"/>
      <c r="ABU17" s="94"/>
      <c r="ABV17" s="94"/>
      <c r="ABW17" s="94"/>
      <c r="ABX17" s="94"/>
      <c r="ABY17" s="94"/>
      <c r="ABZ17" s="94"/>
      <c r="ACA17" s="94"/>
      <c r="ACB17" s="94"/>
      <c r="ACC17" s="94"/>
      <c r="ACD17" s="94"/>
      <c r="ACE17" s="94"/>
      <c r="ACF17" s="94"/>
      <c r="ACG17" s="94"/>
      <c r="ACH17" s="94"/>
      <c r="ACI17" s="94"/>
      <c r="ACJ17" s="94"/>
      <c r="ACK17" s="94"/>
      <c r="ACL17" s="94"/>
      <c r="ACM17" s="94"/>
      <c r="ACN17" s="94"/>
      <c r="ACO17" s="94"/>
      <c r="ACP17" s="94"/>
      <c r="ACQ17" s="94"/>
      <c r="ACR17" s="94"/>
      <c r="ACS17" s="94"/>
      <c r="ACT17" s="94"/>
      <c r="ACU17" s="94"/>
      <c r="ACV17" s="94"/>
      <c r="ACW17" s="94"/>
      <c r="ACX17" s="94"/>
      <c r="ACY17" s="94"/>
      <c r="ACZ17" s="94"/>
      <c r="ADA17" s="94"/>
      <c r="ADB17" s="94"/>
      <c r="ADC17" s="94"/>
      <c r="ADD17" s="94"/>
      <c r="ADE17" s="94"/>
      <c r="ADF17" s="94"/>
      <c r="ADG17" s="94"/>
      <c r="ADH17" s="94"/>
      <c r="ADI17" s="94"/>
      <c r="ADJ17" s="94"/>
      <c r="ADK17" s="94"/>
      <c r="ADL17" s="94"/>
      <c r="ADM17" s="94"/>
      <c r="ADN17" s="94"/>
      <c r="ADO17" s="94"/>
      <c r="ADP17" s="94"/>
      <c r="ADQ17" s="94"/>
      <c r="ADR17" s="94"/>
      <c r="ADS17" s="94"/>
      <c r="ADT17" s="94"/>
      <c r="ADU17" s="94"/>
      <c r="ADV17" s="94"/>
      <c r="ADW17" s="94"/>
      <c r="ADX17" s="94"/>
      <c r="ADY17" s="94"/>
      <c r="ADZ17" s="94"/>
      <c r="AEA17" s="94"/>
      <c r="AEB17" s="94"/>
      <c r="AEC17" s="94"/>
      <c r="AED17" s="94"/>
      <c r="AEE17" s="94"/>
      <c r="AEF17" s="94"/>
      <c r="AEG17" s="94"/>
      <c r="AEH17" s="94"/>
      <c r="AEI17" s="94"/>
      <c r="AEJ17" s="94"/>
      <c r="AEK17" s="94"/>
      <c r="AEL17" s="94"/>
      <c r="AEM17" s="94"/>
      <c r="AEN17" s="94"/>
      <c r="AEO17" s="94"/>
      <c r="AEP17" s="94"/>
      <c r="AEQ17" s="94"/>
      <c r="AER17" s="94"/>
      <c r="AES17" s="94"/>
      <c r="AET17" s="94"/>
      <c r="AEU17" s="94"/>
      <c r="AEV17" s="94"/>
      <c r="AEW17" s="94"/>
      <c r="AEX17" s="94"/>
      <c r="AEY17" s="94"/>
      <c r="AEZ17" s="94"/>
      <c r="AFA17" s="94"/>
      <c r="AFB17" s="94"/>
      <c r="AFC17" s="94"/>
      <c r="AFD17" s="94"/>
      <c r="AFE17" s="94"/>
      <c r="AFF17" s="94"/>
      <c r="AFG17" s="94"/>
      <c r="AFH17" s="94"/>
      <c r="AFI17" s="94"/>
      <c r="AFJ17" s="94"/>
      <c r="AFK17" s="94"/>
      <c r="AFL17" s="94"/>
      <c r="AFM17" s="94"/>
      <c r="AFN17" s="94"/>
      <c r="AFO17" s="94"/>
      <c r="AFP17" s="94"/>
      <c r="AFQ17" s="94"/>
      <c r="AFR17" s="94"/>
      <c r="AFS17" s="94"/>
      <c r="AFT17" s="94"/>
      <c r="AFU17" s="94"/>
      <c r="AFV17" s="94"/>
      <c r="AFW17" s="94"/>
      <c r="AFX17" s="94"/>
      <c r="AFY17" s="94"/>
      <c r="AFZ17" s="94"/>
      <c r="AGA17" s="94"/>
      <c r="AGB17" s="94"/>
      <c r="AGC17" s="94"/>
      <c r="AGD17" s="94"/>
      <c r="AGE17" s="94"/>
      <c r="AGF17" s="94"/>
      <c r="AGG17" s="94"/>
      <c r="AGH17" s="94"/>
      <c r="AGI17" s="94"/>
      <c r="AGJ17" s="94"/>
      <c r="AGK17" s="94"/>
      <c r="AGL17" s="94"/>
      <c r="AGM17" s="94"/>
      <c r="AGN17" s="94"/>
      <c r="AGO17" s="94"/>
      <c r="AGP17" s="94"/>
      <c r="AGQ17" s="94"/>
      <c r="AGR17" s="94"/>
      <c r="AGS17" s="94"/>
      <c r="AGT17" s="94"/>
      <c r="AGU17" s="94"/>
      <c r="AGV17" s="94"/>
      <c r="AGW17" s="94"/>
      <c r="AGX17" s="94"/>
      <c r="AGY17" s="94"/>
      <c r="AGZ17" s="94"/>
      <c r="AHA17" s="94"/>
      <c r="AHB17" s="94"/>
      <c r="AHC17" s="94"/>
      <c r="AHD17" s="94"/>
      <c r="AHE17" s="94"/>
      <c r="AHF17" s="94"/>
      <c r="AHG17" s="94"/>
      <c r="AHH17" s="94"/>
      <c r="AHI17" s="94"/>
      <c r="AHJ17" s="94"/>
      <c r="AHK17" s="94"/>
      <c r="AHL17" s="94"/>
      <c r="AHM17" s="94"/>
      <c r="AHN17" s="94"/>
      <c r="AHO17" s="94"/>
      <c r="AHP17" s="94"/>
      <c r="AHQ17" s="94"/>
      <c r="AHR17" s="94"/>
      <c r="AHS17" s="94"/>
      <c r="AHT17" s="94"/>
      <c r="AHU17" s="94"/>
      <c r="AHV17" s="94"/>
      <c r="AHW17" s="94"/>
      <c r="AHX17" s="94"/>
      <c r="AHY17" s="94"/>
      <c r="AHZ17" s="94"/>
      <c r="AIA17" s="94"/>
      <c r="AIB17" s="94"/>
      <c r="AIC17" s="94"/>
      <c r="AID17" s="94"/>
      <c r="AIE17" s="94"/>
      <c r="AIF17" s="94"/>
      <c r="AIG17" s="94"/>
      <c r="AIH17" s="94"/>
      <c r="AII17" s="94"/>
      <c r="AIJ17" s="94"/>
      <c r="AIK17" s="94"/>
      <c r="AIL17" s="94"/>
      <c r="AIM17" s="94"/>
      <c r="AIN17" s="94"/>
      <c r="AIO17" s="94"/>
      <c r="AIP17" s="94"/>
      <c r="AIQ17" s="94"/>
      <c r="AIR17" s="94"/>
      <c r="AIS17" s="94"/>
      <c r="AIT17" s="94"/>
      <c r="AIU17" s="94"/>
      <c r="AIV17" s="94"/>
      <c r="AIW17" s="94"/>
      <c r="AIX17" s="94"/>
      <c r="AIY17" s="94"/>
      <c r="AIZ17" s="94"/>
      <c r="AJA17" s="94"/>
      <c r="AJB17" s="94"/>
      <c r="AJC17" s="94"/>
      <c r="AJD17" s="94"/>
      <c r="AJE17" s="94"/>
      <c r="AJF17" s="94"/>
      <c r="AJG17" s="94"/>
      <c r="AJH17" s="94"/>
      <c r="AJI17" s="94"/>
      <c r="AJJ17" s="94"/>
      <c r="AJK17" s="94"/>
      <c r="AJL17" s="94"/>
      <c r="AJM17" s="94"/>
      <c r="AJN17" s="94"/>
      <c r="AJO17" s="94"/>
      <c r="AJP17" s="94"/>
      <c r="AJQ17" s="94"/>
      <c r="AJR17" s="94"/>
      <c r="AJS17" s="94"/>
      <c r="AJT17" s="94"/>
      <c r="AJU17" s="94"/>
      <c r="AJV17" s="94"/>
      <c r="AJW17" s="94"/>
      <c r="AJX17" s="94"/>
      <c r="AJY17" s="94"/>
      <c r="AJZ17" s="94"/>
      <c r="AKA17" s="94"/>
      <c r="AKB17" s="94"/>
      <c r="AKC17" s="94"/>
      <c r="AKD17" s="94"/>
      <c r="AKE17" s="94"/>
      <c r="AKF17" s="94"/>
      <c r="AKG17" s="94"/>
      <c r="AKH17" s="94"/>
      <c r="AKI17" s="94"/>
      <c r="AKJ17" s="94"/>
      <c r="AKK17" s="94"/>
      <c r="AKL17" s="94"/>
      <c r="AKM17" s="94"/>
      <c r="AKN17" s="94"/>
      <c r="AKO17" s="94"/>
      <c r="AKP17" s="94"/>
      <c r="AKQ17" s="94"/>
      <c r="AKR17" s="94"/>
      <c r="AKS17" s="94"/>
      <c r="AKT17" s="94"/>
      <c r="AKU17" s="94"/>
      <c r="AKV17" s="94"/>
      <c r="AKW17" s="94"/>
      <c r="AKX17" s="94"/>
      <c r="AKY17" s="94"/>
      <c r="AKZ17" s="94"/>
      <c r="ALA17" s="94"/>
      <c r="ALB17" s="94"/>
      <c r="ALC17" s="94"/>
      <c r="ALD17" s="94"/>
      <c r="ALE17" s="94"/>
      <c r="ALF17" s="94"/>
      <c r="ALG17" s="94"/>
      <c r="ALH17" s="94"/>
      <c r="ALI17" s="94"/>
      <c r="ALJ17" s="94"/>
      <c r="ALK17" s="94"/>
      <c r="ALL17" s="94"/>
      <c r="ALM17" s="94"/>
      <c r="ALN17" s="94"/>
      <c r="ALO17" s="94"/>
      <c r="ALP17" s="94"/>
      <c r="ALQ17" s="94"/>
      <c r="ALR17" s="94"/>
      <c r="ALS17" s="94"/>
      <c r="ALT17" s="94"/>
      <c r="ALU17" s="94"/>
      <c r="ALV17" s="94"/>
      <c r="ALW17" s="94"/>
      <c r="ALX17" s="94"/>
      <c r="ALY17" s="94"/>
      <c r="ALZ17" s="94"/>
      <c r="AMA17" s="94"/>
      <c r="AMB17" s="94"/>
      <c r="AMC17" s="94"/>
      <c r="AMD17" s="94"/>
      <c r="AME17" s="94"/>
      <c r="AMF17" s="94"/>
      <c r="AMG17" s="94"/>
      <c r="AMH17" s="94"/>
      <c r="AMI17" s="94"/>
      <c r="AMJ17" s="94"/>
    </row>
    <row r="18" spans="1:1024" s="123" customFormat="1" ht="26.25" customHeight="1" x14ac:dyDescent="0.35">
      <c r="A18" s="133" t="s">
        <v>107</v>
      </c>
      <c r="B18" s="134" t="s">
        <v>129</v>
      </c>
      <c r="C18" s="135" t="s">
        <v>130</v>
      </c>
      <c r="D18" s="130" t="s">
        <v>3</v>
      </c>
      <c r="E18" s="499"/>
      <c r="F18" s="131">
        <f t="shared" si="0"/>
        <v>0</v>
      </c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3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  <c r="IY18" s="94"/>
      <c r="IZ18" s="94"/>
      <c r="JA18" s="94"/>
      <c r="JB18" s="94"/>
      <c r="JC18" s="94"/>
      <c r="JD18" s="94"/>
      <c r="JE18" s="94"/>
      <c r="JF18" s="94"/>
      <c r="JG18" s="94"/>
      <c r="JH18" s="94"/>
      <c r="JI18" s="94"/>
      <c r="JJ18" s="94"/>
      <c r="JK18" s="94"/>
      <c r="JL18" s="94"/>
      <c r="JM18" s="94"/>
      <c r="JN18" s="94"/>
      <c r="JO18" s="94"/>
      <c r="JP18" s="94"/>
      <c r="JQ18" s="94"/>
      <c r="JR18" s="94"/>
      <c r="JS18" s="94"/>
      <c r="JT18" s="94"/>
      <c r="JU18" s="94"/>
      <c r="JV18" s="94"/>
      <c r="JW18" s="94"/>
      <c r="JX18" s="94"/>
      <c r="JY18" s="94"/>
      <c r="JZ18" s="94"/>
      <c r="KA18" s="94"/>
      <c r="KB18" s="94"/>
      <c r="KC18" s="94"/>
      <c r="KD18" s="94"/>
      <c r="KE18" s="94"/>
      <c r="KF18" s="94"/>
      <c r="KG18" s="94"/>
      <c r="KH18" s="94"/>
      <c r="KI18" s="94"/>
      <c r="KJ18" s="94"/>
      <c r="KK18" s="94"/>
      <c r="KL18" s="94"/>
      <c r="KM18" s="94"/>
      <c r="KN18" s="94"/>
      <c r="KO18" s="94"/>
      <c r="KP18" s="94"/>
      <c r="KQ18" s="94"/>
      <c r="KR18" s="94"/>
      <c r="KS18" s="94"/>
      <c r="KT18" s="94"/>
      <c r="KU18" s="94"/>
      <c r="KV18" s="94"/>
      <c r="KW18" s="94"/>
      <c r="KX18" s="94"/>
      <c r="KY18" s="94"/>
      <c r="KZ18" s="94"/>
      <c r="LA18" s="94"/>
      <c r="LB18" s="94"/>
      <c r="LC18" s="94"/>
      <c r="LD18" s="94"/>
      <c r="LE18" s="94"/>
      <c r="LF18" s="94"/>
      <c r="LG18" s="94"/>
      <c r="LH18" s="94"/>
      <c r="LI18" s="94"/>
      <c r="LJ18" s="94"/>
      <c r="LK18" s="94"/>
      <c r="LL18" s="94"/>
      <c r="LM18" s="94"/>
      <c r="LN18" s="94"/>
      <c r="LO18" s="94"/>
      <c r="LP18" s="94"/>
      <c r="LQ18" s="94"/>
      <c r="LR18" s="94"/>
      <c r="LS18" s="94"/>
      <c r="LT18" s="94"/>
      <c r="LU18" s="94"/>
      <c r="LV18" s="94"/>
      <c r="LW18" s="94"/>
      <c r="LX18" s="94"/>
      <c r="LY18" s="94"/>
      <c r="LZ18" s="94"/>
      <c r="MA18" s="94"/>
      <c r="MB18" s="94"/>
      <c r="MC18" s="94"/>
      <c r="MD18" s="94"/>
      <c r="ME18" s="94"/>
      <c r="MF18" s="94"/>
      <c r="MG18" s="94"/>
      <c r="MH18" s="94"/>
      <c r="MI18" s="94"/>
      <c r="MJ18" s="94"/>
      <c r="MK18" s="94"/>
      <c r="ML18" s="94"/>
      <c r="MM18" s="94"/>
      <c r="MN18" s="94"/>
      <c r="MO18" s="94"/>
      <c r="MP18" s="94"/>
      <c r="MQ18" s="94"/>
      <c r="MR18" s="94"/>
      <c r="MS18" s="94"/>
      <c r="MT18" s="94"/>
      <c r="MU18" s="94"/>
      <c r="MV18" s="94"/>
      <c r="MW18" s="94"/>
      <c r="MX18" s="94"/>
      <c r="MY18" s="94"/>
      <c r="MZ18" s="94"/>
      <c r="NA18" s="94"/>
      <c r="NB18" s="94"/>
      <c r="NC18" s="94"/>
      <c r="ND18" s="94"/>
      <c r="NE18" s="94"/>
      <c r="NF18" s="94"/>
      <c r="NG18" s="94"/>
      <c r="NH18" s="94"/>
      <c r="NI18" s="94"/>
      <c r="NJ18" s="94"/>
      <c r="NK18" s="94"/>
      <c r="NL18" s="94"/>
      <c r="NM18" s="94"/>
      <c r="NN18" s="94"/>
      <c r="NO18" s="94"/>
      <c r="NP18" s="94"/>
      <c r="NQ18" s="94"/>
      <c r="NR18" s="94"/>
      <c r="NS18" s="94"/>
      <c r="NT18" s="94"/>
      <c r="NU18" s="94"/>
      <c r="NV18" s="94"/>
      <c r="NW18" s="94"/>
      <c r="NX18" s="94"/>
      <c r="NY18" s="94"/>
      <c r="NZ18" s="94"/>
      <c r="OA18" s="94"/>
      <c r="OB18" s="94"/>
      <c r="OC18" s="94"/>
      <c r="OD18" s="94"/>
      <c r="OE18" s="94"/>
      <c r="OF18" s="94"/>
      <c r="OG18" s="94"/>
      <c r="OH18" s="94"/>
      <c r="OI18" s="94"/>
      <c r="OJ18" s="94"/>
      <c r="OK18" s="94"/>
      <c r="OL18" s="94"/>
      <c r="OM18" s="94"/>
      <c r="ON18" s="94"/>
      <c r="OO18" s="94"/>
      <c r="OP18" s="94"/>
      <c r="OQ18" s="94"/>
      <c r="OR18" s="94"/>
      <c r="OS18" s="94"/>
      <c r="OT18" s="94"/>
      <c r="OU18" s="94"/>
      <c r="OV18" s="94"/>
      <c r="OW18" s="94"/>
      <c r="OX18" s="94"/>
      <c r="OY18" s="94"/>
      <c r="OZ18" s="94"/>
      <c r="PA18" s="94"/>
      <c r="PB18" s="94"/>
      <c r="PC18" s="94"/>
      <c r="PD18" s="94"/>
      <c r="PE18" s="94"/>
      <c r="PF18" s="94"/>
      <c r="PG18" s="94"/>
      <c r="PH18" s="94"/>
      <c r="PI18" s="94"/>
      <c r="PJ18" s="94"/>
      <c r="PK18" s="94"/>
      <c r="PL18" s="94"/>
      <c r="PM18" s="94"/>
      <c r="PN18" s="94"/>
      <c r="PO18" s="94"/>
      <c r="PP18" s="94"/>
      <c r="PQ18" s="94"/>
      <c r="PR18" s="94"/>
      <c r="PS18" s="94"/>
      <c r="PT18" s="94"/>
      <c r="PU18" s="94"/>
      <c r="PV18" s="94"/>
      <c r="PW18" s="94"/>
      <c r="PX18" s="94"/>
      <c r="PY18" s="94"/>
      <c r="PZ18" s="94"/>
      <c r="QA18" s="94"/>
      <c r="QB18" s="94"/>
      <c r="QC18" s="94"/>
      <c r="QD18" s="94"/>
      <c r="QE18" s="94"/>
      <c r="QF18" s="94"/>
      <c r="QG18" s="94"/>
      <c r="QH18" s="94"/>
      <c r="QI18" s="94"/>
      <c r="QJ18" s="94"/>
      <c r="QK18" s="94"/>
      <c r="QL18" s="94"/>
      <c r="QM18" s="94"/>
      <c r="QN18" s="94"/>
      <c r="QO18" s="94"/>
      <c r="QP18" s="94"/>
      <c r="QQ18" s="94"/>
      <c r="QR18" s="94"/>
      <c r="QS18" s="94"/>
      <c r="QT18" s="94"/>
      <c r="QU18" s="94"/>
      <c r="QV18" s="94"/>
      <c r="QW18" s="94"/>
      <c r="QX18" s="94"/>
      <c r="QY18" s="94"/>
      <c r="QZ18" s="94"/>
      <c r="RA18" s="94"/>
      <c r="RB18" s="94"/>
      <c r="RC18" s="94"/>
      <c r="RD18" s="94"/>
      <c r="RE18" s="94"/>
      <c r="RF18" s="94"/>
      <c r="RG18" s="94"/>
      <c r="RH18" s="94"/>
      <c r="RI18" s="94"/>
      <c r="RJ18" s="94"/>
      <c r="RK18" s="94"/>
      <c r="RL18" s="94"/>
      <c r="RM18" s="94"/>
      <c r="RN18" s="94"/>
      <c r="RO18" s="94"/>
      <c r="RP18" s="94"/>
      <c r="RQ18" s="94"/>
      <c r="RR18" s="94"/>
      <c r="RS18" s="94"/>
      <c r="RT18" s="94"/>
      <c r="RU18" s="94"/>
      <c r="RV18" s="94"/>
      <c r="RW18" s="94"/>
      <c r="RX18" s="94"/>
      <c r="RY18" s="94"/>
      <c r="RZ18" s="94"/>
      <c r="SA18" s="94"/>
      <c r="SB18" s="94"/>
      <c r="SC18" s="94"/>
      <c r="SD18" s="94"/>
      <c r="SE18" s="94"/>
      <c r="SF18" s="94"/>
      <c r="SG18" s="94"/>
      <c r="SH18" s="94"/>
      <c r="SI18" s="94"/>
      <c r="SJ18" s="94"/>
      <c r="SK18" s="94"/>
      <c r="SL18" s="94"/>
      <c r="SM18" s="94"/>
      <c r="SN18" s="94"/>
      <c r="SO18" s="94"/>
      <c r="SP18" s="94"/>
      <c r="SQ18" s="94"/>
      <c r="SR18" s="94"/>
      <c r="SS18" s="94"/>
      <c r="ST18" s="94"/>
      <c r="SU18" s="94"/>
      <c r="SV18" s="94"/>
      <c r="SW18" s="94"/>
      <c r="SX18" s="94"/>
      <c r="SY18" s="94"/>
      <c r="SZ18" s="94"/>
      <c r="TA18" s="94"/>
      <c r="TB18" s="94"/>
      <c r="TC18" s="94"/>
      <c r="TD18" s="94"/>
      <c r="TE18" s="94"/>
      <c r="TF18" s="94"/>
      <c r="TG18" s="94"/>
      <c r="TH18" s="94"/>
      <c r="TI18" s="94"/>
      <c r="TJ18" s="94"/>
      <c r="TK18" s="94"/>
      <c r="TL18" s="94"/>
      <c r="TM18" s="94"/>
      <c r="TN18" s="94"/>
      <c r="TO18" s="94"/>
      <c r="TP18" s="94"/>
      <c r="TQ18" s="94"/>
      <c r="TR18" s="94"/>
      <c r="TS18" s="94"/>
      <c r="TT18" s="94"/>
      <c r="TU18" s="94"/>
      <c r="TV18" s="94"/>
      <c r="TW18" s="94"/>
      <c r="TX18" s="94"/>
      <c r="TY18" s="94"/>
      <c r="TZ18" s="94"/>
      <c r="UA18" s="94"/>
      <c r="UB18" s="94"/>
      <c r="UC18" s="94"/>
      <c r="UD18" s="94"/>
      <c r="UE18" s="94"/>
      <c r="UF18" s="94"/>
      <c r="UG18" s="94"/>
      <c r="UH18" s="94"/>
      <c r="UI18" s="94"/>
      <c r="UJ18" s="94"/>
      <c r="UK18" s="94"/>
      <c r="UL18" s="94"/>
      <c r="UM18" s="94"/>
      <c r="UN18" s="94"/>
      <c r="UO18" s="94"/>
      <c r="UP18" s="94"/>
      <c r="UQ18" s="94"/>
      <c r="UR18" s="94"/>
      <c r="US18" s="94"/>
      <c r="UT18" s="94"/>
      <c r="UU18" s="94"/>
      <c r="UV18" s="94"/>
      <c r="UW18" s="94"/>
      <c r="UX18" s="94"/>
      <c r="UY18" s="94"/>
      <c r="UZ18" s="94"/>
      <c r="VA18" s="94"/>
      <c r="VB18" s="94"/>
      <c r="VC18" s="94"/>
      <c r="VD18" s="94"/>
      <c r="VE18" s="94"/>
      <c r="VF18" s="94"/>
      <c r="VG18" s="94"/>
      <c r="VH18" s="94"/>
      <c r="VI18" s="94"/>
      <c r="VJ18" s="94"/>
      <c r="VK18" s="94"/>
      <c r="VL18" s="94"/>
      <c r="VM18" s="94"/>
      <c r="VN18" s="94"/>
      <c r="VO18" s="94"/>
      <c r="VP18" s="94"/>
      <c r="VQ18" s="94"/>
      <c r="VR18" s="94"/>
      <c r="VS18" s="94"/>
      <c r="VT18" s="94"/>
      <c r="VU18" s="94"/>
      <c r="VV18" s="94"/>
      <c r="VW18" s="94"/>
      <c r="VX18" s="94"/>
      <c r="VY18" s="94"/>
      <c r="VZ18" s="94"/>
      <c r="WA18" s="94"/>
      <c r="WB18" s="94"/>
      <c r="WC18" s="94"/>
      <c r="WD18" s="94"/>
      <c r="WE18" s="94"/>
      <c r="WF18" s="94"/>
      <c r="WG18" s="94"/>
      <c r="WH18" s="94"/>
      <c r="WI18" s="94"/>
      <c r="WJ18" s="94"/>
      <c r="WK18" s="94"/>
      <c r="WL18" s="94"/>
      <c r="WM18" s="94"/>
      <c r="WN18" s="94"/>
      <c r="WO18" s="94"/>
      <c r="WP18" s="94"/>
      <c r="WQ18" s="94"/>
      <c r="WR18" s="94"/>
      <c r="WS18" s="94"/>
      <c r="WT18" s="94"/>
      <c r="WU18" s="94"/>
      <c r="WV18" s="94"/>
      <c r="WW18" s="94"/>
      <c r="WX18" s="94"/>
      <c r="WY18" s="94"/>
      <c r="WZ18" s="94"/>
      <c r="XA18" s="94"/>
      <c r="XB18" s="94"/>
      <c r="XC18" s="94"/>
      <c r="XD18" s="94"/>
      <c r="XE18" s="94"/>
      <c r="XF18" s="94"/>
      <c r="XG18" s="94"/>
      <c r="XH18" s="94"/>
      <c r="XI18" s="94"/>
      <c r="XJ18" s="94"/>
      <c r="XK18" s="94"/>
      <c r="XL18" s="94"/>
      <c r="XM18" s="94"/>
      <c r="XN18" s="94"/>
      <c r="XO18" s="94"/>
      <c r="XP18" s="94"/>
      <c r="XQ18" s="94"/>
      <c r="XR18" s="94"/>
      <c r="XS18" s="94"/>
      <c r="XT18" s="94"/>
      <c r="XU18" s="94"/>
      <c r="XV18" s="94"/>
      <c r="XW18" s="94"/>
      <c r="XX18" s="94"/>
      <c r="XY18" s="94"/>
      <c r="XZ18" s="94"/>
      <c r="YA18" s="94"/>
      <c r="YB18" s="94"/>
      <c r="YC18" s="94"/>
      <c r="YD18" s="94"/>
      <c r="YE18" s="94"/>
      <c r="YF18" s="94"/>
      <c r="YG18" s="94"/>
      <c r="YH18" s="94"/>
      <c r="YI18" s="94"/>
      <c r="YJ18" s="94"/>
      <c r="YK18" s="94"/>
      <c r="YL18" s="94"/>
      <c r="YM18" s="94"/>
      <c r="YN18" s="94"/>
      <c r="YO18" s="94"/>
      <c r="YP18" s="94"/>
      <c r="YQ18" s="94"/>
      <c r="YR18" s="94"/>
      <c r="YS18" s="94"/>
      <c r="YT18" s="94"/>
      <c r="YU18" s="94"/>
      <c r="YV18" s="94"/>
      <c r="YW18" s="94"/>
      <c r="YX18" s="94"/>
      <c r="YY18" s="94"/>
      <c r="YZ18" s="94"/>
      <c r="ZA18" s="94"/>
      <c r="ZB18" s="94"/>
      <c r="ZC18" s="94"/>
      <c r="ZD18" s="94"/>
      <c r="ZE18" s="94"/>
      <c r="ZF18" s="94"/>
      <c r="ZG18" s="94"/>
      <c r="ZH18" s="94"/>
      <c r="ZI18" s="94"/>
      <c r="ZJ18" s="94"/>
      <c r="ZK18" s="94"/>
      <c r="ZL18" s="94"/>
      <c r="ZM18" s="94"/>
      <c r="ZN18" s="94"/>
      <c r="ZO18" s="94"/>
      <c r="ZP18" s="94"/>
      <c r="ZQ18" s="94"/>
      <c r="ZR18" s="94"/>
      <c r="ZS18" s="94"/>
      <c r="ZT18" s="94"/>
      <c r="ZU18" s="94"/>
      <c r="ZV18" s="94"/>
      <c r="ZW18" s="94"/>
      <c r="ZX18" s="94"/>
      <c r="ZY18" s="94"/>
      <c r="ZZ18" s="94"/>
      <c r="AAA18" s="94"/>
      <c r="AAB18" s="94"/>
      <c r="AAC18" s="94"/>
      <c r="AAD18" s="94"/>
      <c r="AAE18" s="94"/>
      <c r="AAF18" s="94"/>
      <c r="AAG18" s="94"/>
      <c r="AAH18" s="94"/>
      <c r="AAI18" s="94"/>
      <c r="AAJ18" s="94"/>
      <c r="AAK18" s="94"/>
      <c r="AAL18" s="94"/>
      <c r="AAM18" s="94"/>
      <c r="AAN18" s="94"/>
      <c r="AAO18" s="94"/>
      <c r="AAP18" s="94"/>
      <c r="AAQ18" s="94"/>
      <c r="AAR18" s="94"/>
      <c r="AAS18" s="94"/>
      <c r="AAT18" s="94"/>
      <c r="AAU18" s="94"/>
      <c r="AAV18" s="94"/>
      <c r="AAW18" s="94"/>
      <c r="AAX18" s="94"/>
      <c r="AAY18" s="94"/>
      <c r="AAZ18" s="94"/>
      <c r="ABA18" s="94"/>
      <c r="ABB18" s="94"/>
      <c r="ABC18" s="94"/>
      <c r="ABD18" s="94"/>
      <c r="ABE18" s="94"/>
      <c r="ABF18" s="94"/>
      <c r="ABG18" s="94"/>
      <c r="ABH18" s="94"/>
      <c r="ABI18" s="94"/>
      <c r="ABJ18" s="94"/>
      <c r="ABK18" s="94"/>
      <c r="ABL18" s="94"/>
      <c r="ABM18" s="94"/>
      <c r="ABN18" s="94"/>
      <c r="ABO18" s="94"/>
      <c r="ABP18" s="94"/>
      <c r="ABQ18" s="94"/>
      <c r="ABR18" s="94"/>
      <c r="ABS18" s="94"/>
      <c r="ABT18" s="94"/>
      <c r="ABU18" s="94"/>
      <c r="ABV18" s="94"/>
      <c r="ABW18" s="94"/>
      <c r="ABX18" s="94"/>
      <c r="ABY18" s="94"/>
      <c r="ABZ18" s="94"/>
      <c r="ACA18" s="94"/>
      <c r="ACB18" s="94"/>
      <c r="ACC18" s="94"/>
      <c r="ACD18" s="94"/>
      <c r="ACE18" s="94"/>
      <c r="ACF18" s="94"/>
      <c r="ACG18" s="94"/>
      <c r="ACH18" s="94"/>
      <c r="ACI18" s="94"/>
      <c r="ACJ18" s="94"/>
      <c r="ACK18" s="94"/>
      <c r="ACL18" s="94"/>
      <c r="ACM18" s="94"/>
      <c r="ACN18" s="94"/>
      <c r="ACO18" s="94"/>
      <c r="ACP18" s="94"/>
      <c r="ACQ18" s="94"/>
      <c r="ACR18" s="94"/>
      <c r="ACS18" s="94"/>
      <c r="ACT18" s="94"/>
      <c r="ACU18" s="94"/>
      <c r="ACV18" s="94"/>
      <c r="ACW18" s="94"/>
      <c r="ACX18" s="94"/>
      <c r="ACY18" s="94"/>
      <c r="ACZ18" s="94"/>
      <c r="ADA18" s="94"/>
      <c r="ADB18" s="94"/>
      <c r="ADC18" s="94"/>
      <c r="ADD18" s="94"/>
      <c r="ADE18" s="94"/>
      <c r="ADF18" s="94"/>
      <c r="ADG18" s="94"/>
      <c r="ADH18" s="94"/>
      <c r="ADI18" s="94"/>
      <c r="ADJ18" s="94"/>
      <c r="ADK18" s="94"/>
      <c r="ADL18" s="94"/>
      <c r="ADM18" s="94"/>
      <c r="ADN18" s="94"/>
      <c r="ADO18" s="94"/>
      <c r="ADP18" s="94"/>
      <c r="ADQ18" s="94"/>
      <c r="ADR18" s="94"/>
      <c r="ADS18" s="94"/>
      <c r="ADT18" s="94"/>
      <c r="ADU18" s="94"/>
      <c r="ADV18" s="94"/>
      <c r="ADW18" s="94"/>
      <c r="ADX18" s="94"/>
      <c r="ADY18" s="94"/>
      <c r="ADZ18" s="94"/>
      <c r="AEA18" s="94"/>
      <c r="AEB18" s="94"/>
      <c r="AEC18" s="94"/>
      <c r="AED18" s="94"/>
      <c r="AEE18" s="94"/>
      <c r="AEF18" s="94"/>
      <c r="AEG18" s="94"/>
      <c r="AEH18" s="94"/>
      <c r="AEI18" s="94"/>
      <c r="AEJ18" s="94"/>
      <c r="AEK18" s="94"/>
      <c r="AEL18" s="94"/>
      <c r="AEM18" s="94"/>
      <c r="AEN18" s="94"/>
      <c r="AEO18" s="94"/>
      <c r="AEP18" s="94"/>
      <c r="AEQ18" s="94"/>
      <c r="AER18" s="94"/>
      <c r="AES18" s="94"/>
      <c r="AET18" s="94"/>
      <c r="AEU18" s="94"/>
      <c r="AEV18" s="94"/>
      <c r="AEW18" s="94"/>
      <c r="AEX18" s="94"/>
      <c r="AEY18" s="94"/>
      <c r="AEZ18" s="94"/>
      <c r="AFA18" s="94"/>
      <c r="AFB18" s="94"/>
      <c r="AFC18" s="94"/>
      <c r="AFD18" s="94"/>
      <c r="AFE18" s="94"/>
      <c r="AFF18" s="94"/>
      <c r="AFG18" s="94"/>
      <c r="AFH18" s="94"/>
      <c r="AFI18" s="94"/>
      <c r="AFJ18" s="94"/>
      <c r="AFK18" s="94"/>
      <c r="AFL18" s="94"/>
      <c r="AFM18" s="94"/>
      <c r="AFN18" s="94"/>
      <c r="AFO18" s="94"/>
      <c r="AFP18" s="94"/>
      <c r="AFQ18" s="94"/>
      <c r="AFR18" s="94"/>
      <c r="AFS18" s="94"/>
      <c r="AFT18" s="94"/>
      <c r="AFU18" s="94"/>
      <c r="AFV18" s="94"/>
      <c r="AFW18" s="94"/>
      <c r="AFX18" s="94"/>
      <c r="AFY18" s="94"/>
      <c r="AFZ18" s="94"/>
      <c r="AGA18" s="94"/>
      <c r="AGB18" s="94"/>
      <c r="AGC18" s="94"/>
      <c r="AGD18" s="94"/>
      <c r="AGE18" s="94"/>
      <c r="AGF18" s="94"/>
      <c r="AGG18" s="94"/>
      <c r="AGH18" s="94"/>
      <c r="AGI18" s="94"/>
      <c r="AGJ18" s="94"/>
      <c r="AGK18" s="94"/>
      <c r="AGL18" s="94"/>
      <c r="AGM18" s="94"/>
      <c r="AGN18" s="94"/>
      <c r="AGO18" s="94"/>
      <c r="AGP18" s="94"/>
      <c r="AGQ18" s="94"/>
      <c r="AGR18" s="94"/>
      <c r="AGS18" s="94"/>
      <c r="AGT18" s="94"/>
      <c r="AGU18" s="94"/>
      <c r="AGV18" s="94"/>
      <c r="AGW18" s="94"/>
      <c r="AGX18" s="94"/>
      <c r="AGY18" s="94"/>
      <c r="AGZ18" s="94"/>
      <c r="AHA18" s="94"/>
      <c r="AHB18" s="94"/>
      <c r="AHC18" s="94"/>
      <c r="AHD18" s="94"/>
      <c r="AHE18" s="94"/>
      <c r="AHF18" s="94"/>
      <c r="AHG18" s="94"/>
      <c r="AHH18" s="94"/>
      <c r="AHI18" s="94"/>
      <c r="AHJ18" s="94"/>
      <c r="AHK18" s="94"/>
      <c r="AHL18" s="94"/>
      <c r="AHM18" s="94"/>
      <c r="AHN18" s="94"/>
      <c r="AHO18" s="94"/>
      <c r="AHP18" s="94"/>
      <c r="AHQ18" s="94"/>
      <c r="AHR18" s="94"/>
      <c r="AHS18" s="94"/>
      <c r="AHT18" s="94"/>
      <c r="AHU18" s="94"/>
      <c r="AHV18" s="94"/>
      <c r="AHW18" s="94"/>
      <c r="AHX18" s="94"/>
      <c r="AHY18" s="94"/>
      <c r="AHZ18" s="94"/>
      <c r="AIA18" s="94"/>
      <c r="AIB18" s="94"/>
      <c r="AIC18" s="94"/>
      <c r="AID18" s="94"/>
      <c r="AIE18" s="94"/>
      <c r="AIF18" s="94"/>
      <c r="AIG18" s="94"/>
      <c r="AIH18" s="94"/>
      <c r="AII18" s="94"/>
      <c r="AIJ18" s="94"/>
      <c r="AIK18" s="94"/>
      <c r="AIL18" s="94"/>
      <c r="AIM18" s="94"/>
      <c r="AIN18" s="94"/>
      <c r="AIO18" s="94"/>
      <c r="AIP18" s="94"/>
      <c r="AIQ18" s="94"/>
      <c r="AIR18" s="94"/>
      <c r="AIS18" s="94"/>
      <c r="AIT18" s="94"/>
      <c r="AIU18" s="94"/>
      <c r="AIV18" s="94"/>
      <c r="AIW18" s="94"/>
      <c r="AIX18" s="94"/>
      <c r="AIY18" s="94"/>
      <c r="AIZ18" s="94"/>
      <c r="AJA18" s="94"/>
      <c r="AJB18" s="94"/>
      <c r="AJC18" s="94"/>
      <c r="AJD18" s="94"/>
      <c r="AJE18" s="94"/>
      <c r="AJF18" s="94"/>
      <c r="AJG18" s="94"/>
      <c r="AJH18" s="94"/>
      <c r="AJI18" s="94"/>
      <c r="AJJ18" s="94"/>
      <c r="AJK18" s="94"/>
      <c r="AJL18" s="94"/>
      <c r="AJM18" s="94"/>
      <c r="AJN18" s="94"/>
      <c r="AJO18" s="94"/>
      <c r="AJP18" s="94"/>
      <c r="AJQ18" s="94"/>
      <c r="AJR18" s="94"/>
      <c r="AJS18" s="94"/>
      <c r="AJT18" s="94"/>
      <c r="AJU18" s="94"/>
      <c r="AJV18" s="94"/>
      <c r="AJW18" s="94"/>
      <c r="AJX18" s="94"/>
      <c r="AJY18" s="94"/>
      <c r="AJZ18" s="94"/>
      <c r="AKA18" s="94"/>
      <c r="AKB18" s="94"/>
      <c r="AKC18" s="94"/>
      <c r="AKD18" s="94"/>
      <c r="AKE18" s="94"/>
      <c r="AKF18" s="94"/>
      <c r="AKG18" s="94"/>
      <c r="AKH18" s="94"/>
      <c r="AKI18" s="94"/>
      <c r="AKJ18" s="94"/>
      <c r="AKK18" s="94"/>
      <c r="AKL18" s="94"/>
      <c r="AKM18" s="94"/>
      <c r="AKN18" s="94"/>
      <c r="AKO18" s="94"/>
      <c r="AKP18" s="94"/>
      <c r="AKQ18" s="94"/>
      <c r="AKR18" s="94"/>
      <c r="AKS18" s="94"/>
      <c r="AKT18" s="94"/>
      <c r="AKU18" s="94"/>
      <c r="AKV18" s="94"/>
      <c r="AKW18" s="94"/>
      <c r="AKX18" s="94"/>
      <c r="AKY18" s="94"/>
      <c r="AKZ18" s="94"/>
      <c r="ALA18" s="94"/>
      <c r="ALB18" s="94"/>
      <c r="ALC18" s="94"/>
      <c r="ALD18" s="94"/>
      <c r="ALE18" s="94"/>
      <c r="ALF18" s="94"/>
      <c r="ALG18" s="94"/>
      <c r="ALH18" s="94"/>
      <c r="ALI18" s="94"/>
      <c r="ALJ18" s="94"/>
      <c r="ALK18" s="94"/>
      <c r="ALL18" s="94"/>
      <c r="ALM18" s="94"/>
      <c r="ALN18" s="94"/>
      <c r="ALO18" s="94"/>
      <c r="ALP18" s="94"/>
      <c r="ALQ18" s="94"/>
      <c r="ALR18" s="94"/>
      <c r="ALS18" s="94"/>
      <c r="ALT18" s="94"/>
      <c r="ALU18" s="94"/>
      <c r="ALV18" s="94"/>
      <c r="ALW18" s="94"/>
      <c r="ALX18" s="94"/>
      <c r="ALY18" s="94"/>
      <c r="ALZ18" s="94"/>
      <c r="AMA18" s="94"/>
      <c r="AMB18" s="94"/>
      <c r="AMC18" s="94"/>
      <c r="AMD18" s="94"/>
      <c r="AME18" s="94"/>
      <c r="AMF18" s="94"/>
      <c r="AMG18" s="94"/>
      <c r="AMH18" s="94"/>
      <c r="AMI18" s="94"/>
      <c r="AMJ18" s="94"/>
    </row>
    <row r="19" spans="1:1024" s="123" customFormat="1" ht="26.25" customHeight="1" x14ac:dyDescent="0.35">
      <c r="A19" s="133" t="s">
        <v>107</v>
      </c>
      <c r="B19" s="134" t="s">
        <v>131</v>
      </c>
      <c r="C19" s="135" t="s">
        <v>110</v>
      </c>
      <c r="D19" s="130" t="s">
        <v>3</v>
      </c>
      <c r="E19" s="499"/>
      <c r="F19" s="131">
        <f t="shared" si="0"/>
        <v>0</v>
      </c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3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  <c r="IY19" s="94"/>
      <c r="IZ19" s="94"/>
      <c r="JA19" s="94"/>
      <c r="JB19" s="94"/>
      <c r="JC19" s="94"/>
      <c r="JD19" s="94"/>
      <c r="JE19" s="94"/>
      <c r="JF19" s="94"/>
      <c r="JG19" s="94"/>
      <c r="JH19" s="94"/>
      <c r="JI19" s="94"/>
      <c r="JJ19" s="94"/>
      <c r="JK19" s="94"/>
      <c r="JL19" s="94"/>
      <c r="JM19" s="94"/>
      <c r="JN19" s="94"/>
      <c r="JO19" s="94"/>
      <c r="JP19" s="94"/>
      <c r="JQ19" s="94"/>
      <c r="JR19" s="94"/>
      <c r="JS19" s="94"/>
      <c r="JT19" s="94"/>
      <c r="JU19" s="94"/>
      <c r="JV19" s="94"/>
      <c r="JW19" s="94"/>
      <c r="JX19" s="94"/>
      <c r="JY19" s="94"/>
      <c r="JZ19" s="94"/>
      <c r="KA19" s="94"/>
      <c r="KB19" s="94"/>
      <c r="KC19" s="94"/>
      <c r="KD19" s="94"/>
      <c r="KE19" s="94"/>
      <c r="KF19" s="94"/>
      <c r="KG19" s="94"/>
      <c r="KH19" s="94"/>
      <c r="KI19" s="94"/>
      <c r="KJ19" s="94"/>
      <c r="KK19" s="94"/>
      <c r="KL19" s="94"/>
      <c r="KM19" s="94"/>
      <c r="KN19" s="94"/>
      <c r="KO19" s="94"/>
      <c r="KP19" s="94"/>
      <c r="KQ19" s="94"/>
      <c r="KR19" s="94"/>
      <c r="KS19" s="94"/>
      <c r="KT19" s="94"/>
      <c r="KU19" s="94"/>
      <c r="KV19" s="94"/>
      <c r="KW19" s="94"/>
      <c r="KX19" s="94"/>
      <c r="KY19" s="94"/>
      <c r="KZ19" s="94"/>
      <c r="LA19" s="94"/>
      <c r="LB19" s="94"/>
      <c r="LC19" s="94"/>
      <c r="LD19" s="94"/>
      <c r="LE19" s="94"/>
      <c r="LF19" s="94"/>
      <c r="LG19" s="94"/>
      <c r="LH19" s="94"/>
      <c r="LI19" s="94"/>
      <c r="LJ19" s="94"/>
      <c r="LK19" s="94"/>
      <c r="LL19" s="94"/>
      <c r="LM19" s="94"/>
      <c r="LN19" s="94"/>
      <c r="LO19" s="94"/>
      <c r="LP19" s="94"/>
      <c r="LQ19" s="94"/>
      <c r="LR19" s="94"/>
      <c r="LS19" s="94"/>
      <c r="LT19" s="94"/>
      <c r="LU19" s="94"/>
      <c r="LV19" s="94"/>
      <c r="LW19" s="94"/>
      <c r="LX19" s="94"/>
      <c r="LY19" s="94"/>
      <c r="LZ19" s="94"/>
      <c r="MA19" s="94"/>
      <c r="MB19" s="94"/>
      <c r="MC19" s="94"/>
      <c r="MD19" s="94"/>
      <c r="ME19" s="94"/>
      <c r="MF19" s="94"/>
      <c r="MG19" s="94"/>
      <c r="MH19" s="94"/>
      <c r="MI19" s="94"/>
      <c r="MJ19" s="94"/>
      <c r="MK19" s="94"/>
      <c r="ML19" s="94"/>
      <c r="MM19" s="94"/>
      <c r="MN19" s="94"/>
      <c r="MO19" s="94"/>
      <c r="MP19" s="94"/>
      <c r="MQ19" s="94"/>
      <c r="MR19" s="94"/>
      <c r="MS19" s="94"/>
      <c r="MT19" s="94"/>
      <c r="MU19" s="94"/>
      <c r="MV19" s="94"/>
      <c r="MW19" s="94"/>
      <c r="MX19" s="94"/>
      <c r="MY19" s="94"/>
      <c r="MZ19" s="94"/>
      <c r="NA19" s="94"/>
      <c r="NB19" s="94"/>
      <c r="NC19" s="94"/>
      <c r="ND19" s="94"/>
      <c r="NE19" s="94"/>
      <c r="NF19" s="94"/>
      <c r="NG19" s="94"/>
      <c r="NH19" s="94"/>
      <c r="NI19" s="94"/>
      <c r="NJ19" s="94"/>
      <c r="NK19" s="94"/>
      <c r="NL19" s="94"/>
      <c r="NM19" s="94"/>
      <c r="NN19" s="94"/>
      <c r="NO19" s="94"/>
      <c r="NP19" s="94"/>
      <c r="NQ19" s="94"/>
      <c r="NR19" s="94"/>
      <c r="NS19" s="94"/>
      <c r="NT19" s="94"/>
      <c r="NU19" s="94"/>
      <c r="NV19" s="94"/>
      <c r="NW19" s="94"/>
      <c r="NX19" s="94"/>
      <c r="NY19" s="94"/>
      <c r="NZ19" s="94"/>
      <c r="OA19" s="94"/>
      <c r="OB19" s="94"/>
      <c r="OC19" s="94"/>
      <c r="OD19" s="94"/>
      <c r="OE19" s="94"/>
      <c r="OF19" s="94"/>
      <c r="OG19" s="94"/>
      <c r="OH19" s="94"/>
      <c r="OI19" s="94"/>
      <c r="OJ19" s="94"/>
      <c r="OK19" s="94"/>
      <c r="OL19" s="94"/>
      <c r="OM19" s="94"/>
      <c r="ON19" s="94"/>
      <c r="OO19" s="94"/>
      <c r="OP19" s="94"/>
      <c r="OQ19" s="94"/>
      <c r="OR19" s="94"/>
      <c r="OS19" s="94"/>
      <c r="OT19" s="94"/>
      <c r="OU19" s="94"/>
      <c r="OV19" s="94"/>
      <c r="OW19" s="94"/>
      <c r="OX19" s="94"/>
      <c r="OY19" s="94"/>
      <c r="OZ19" s="94"/>
      <c r="PA19" s="94"/>
      <c r="PB19" s="94"/>
      <c r="PC19" s="94"/>
      <c r="PD19" s="94"/>
      <c r="PE19" s="94"/>
      <c r="PF19" s="94"/>
      <c r="PG19" s="94"/>
      <c r="PH19" s="94"/>
      <c r="PI19" s="94"/>
      <c r="PJ19" s="94"/>
      <c r="PK19" s="94"/>
      <c r="PL19" s="94"/>
      <c r="PM19" s="94"/>
      <c r="PN19" s="94"/>
      <c r="PO19" s="94"/>
      <c r="PP19" s="94"/>
      <c r="PQ19" s="94"/>
      <c r="PR19" s="94"/>
      <c r="PS19" s="94"/>
      <c r="PT19" s="94"/>
      <c r="PU19" s="94"/>
      <c r="PV19" s="94"/>
      <c r="PW19" s="94"/>
      <c r="PX19" s="94"/>
      <c r="PY19" s="94"/>
      <c r="PZ19" s="94"/>
      <c r="QA19" s="94"/>
      <c r="QB19" s="94"/>
      <c r="QC19" s="94"/>
      <c r="QD19" s="94"/>
      <c r="QE19" s="94"/>
      <c r="QF19" s="94"/>
      <c r="QG19" s="94"/>
      <c r="QH19" s="94"/>
      <c r="QI19" s="94"/>
      <c r="QJ19" s="94"/>
      <c r="QK19" s="94"/>
      <c r="QL19" s="94"/>
      <c r="QM19" s="94"/>
      <c r="QN19" s="94"/>
      <c r="QO19" s="94"/>
      <c r="QP19" s="94"/>
      <c r="QQ19" s="94"/>
      <c r="QR19" s="94"/>
      <c r="QS19" s="94"/>
      <c r="QT19" s="94"/>
      <c r="QU19" s="94"/>
      <c r="QV19" s="94"/>
      <c r="QW19" s="94"/>
      <c r="QX19" s="94"/>
      <c r="QY19" s="94"/>
      <c r="QZ19" s="94"/>
      <c r="RA19" s="94"/>
      <c r="RB19" s="94"/>
      <c r="RC19" s="94"/>
      <c r="RD19" s="94"/>
      <c r="RE19" s="94"/>
      <c r="RF19" s="94"/>
      <c r="RG19" s="94"/>
      <c r="RH19" s="94"/>
      <c r="RI19" s="94"/>
      <c r="RJ19" s="94"/>
      <c r="RK19" s="94"/>
      <c r="RL19" s="94"/>
      <c r="RM19" s="94"/>
      <c r="RN19" s="94"/>
      <c r="RO19" s="94"/>
      <c r="RP19" s="94"/>
      <c r="RQ19" s="94"/>
      <c r="RR19" s="94"/>
      <c r="RS19" s="94"/>
      <c r="RT19" s="94"/>
      <c r="RU19" s="94"/>
      <c r="RV19" s="94"/>
      <c r="RW19" s="94"/>
      <c r="RX19" s="94"/>
      <c r="RY19" s="94"/>
      <c r="RZ19" s="94"/>
      <c r="SA19" s="94"/>
      <c r="SB19" s="94"/>
      <c r="SC19" s="94"/>
      <c r="SD19" s="94"/>
      <c r="SE19" s="94"/>
      <c r="SF19" s="94"/>
      <c r="SG19" s="94"/>
      <c r="SH19" s="94"/>
      <c r="SI19" s="94"/>
      <c r="SJ19" s="94"/>
      <c r="SK19" s="94"/>
      <c r="SL19" s="94"/>
      <c r="SM19" s="94"/>
      <c r="SN19" s="94"/>
      <c r="SO19" s="94"/>
      <c r="SP19" s="94"/>
      <c r="SQ19" s="94"/>
      <c r="SR19" s="94"/>
      <c r="SS19" s="94"/>
      <c r="ST19" s="94"/>
      <c r="SU19" s="94"/>
      <c r="SV19" s="94"/>
      <c r="SW19" s="94"/>
      <c r="SX19" s="94"/>
      <c r="SY19" s="94"/>
      <c r="SZ19" s="94"/>
      <c r="TA19" s="94"/>
      <c r="TB19" s="94"/>
      <c r="TC19" s="94"/>
      <c r="TD19" s="94"/>
      <c r="TE19" s="94"/>
      <c r="TF19" s="94"/>
      <c r="TG19" s="94"/>
      <c r="TH19" s="94"/>
      <c r="TI19" s="94"/>
      <c r="TJ19" s="94"/>
      <c r="TK19" s="94"/>
      <c r="TL19" s="94"/>
      <c r="TM19" s="94"/>
      <c r="TN19" s="94"/>
      <c r="TO19" s="94"/>
      <c r="TP19" s="94"/>
      <c r="TQ19" s="94"/>
      <c r="TR19" s="94"/>
      <c r="TS19" s="94"/>
      <c r="TT19" s="94"/>
      <c r="TU19" s="94"/>
      <c r="TV19" s="94"/>
      <c r="TW19" s="94"/>
      <c r="TX19" s="94"/>
      <c r="TY19" s="94"/>
      <c r="TZ19" s="94"/>
      <c r="UA19" s="94"/>
      <c r="UB19" s="94"/>
      <c r="UC19" s="94"/>
      <c r="UD19" s="94"/>
      <c r="UE19" s="94"/>
      <c r="UF19" s="94"/>
      <c r="UG19" s="94"/>
      <c r="UH19" s="94"/>
      <c r="UI19" s="94"/>
      <c r="UJ19" s="94"/>
      <c r="UK19" s="94"/>
      <c r="UL19" s="94"/>
      <c r="UM19" s="94"/>
      <c r="UN19" s="94"/>
      <c r="UO19" s="94"/>
      <c r="UP19" s="94"/>
      <c r="UQ19" s="94"/>
      <c r="UR19" s="94"/>
      <c r="US19" s="94"/>
      <c r="UT19" s="94"/>
      <c r="UU19" s="94"/>
      <c r="UV19" s="94"/>
      <c r="UW19" s="94"/>
      <c r="UX19" s="94"/>
      <c r="UY19" s="94"/>
      <c r="UZ19" s="94"/>
      <c r="VA19" s="94"/>
      <c r="VB19" s="94"/>
      <c r="VC19" s="94"/>
      <c r="VD19" s="94"/>
      <c r="VE19" s="94"/>
      <c r="VF19" s="94"/>
      <c r="VG19" s="94"/>
      <c r="VH19" s="94"/>
      <c r="VI19" s="94"/>
      <c r="VJ19" s="94"/>
      <c r="VK19" s="94"/>
      <c r="VL19" s="94"/>
      <c r="VM19" s="94"/>
      <c r="VN19" s="94"/>
      <c r="VO19" s="94"/>
      <c r="VP19" s="94"/>
      <c r="VQ19" s="94"/>
      <c r="VR19" s="94"/>
      <c r="VS19" s="94"/>
      <c r="VT19" s="94"/>
      <c r="VU19" s="94"/>
      <c r="VV19" s="94"/>
      <c r="VW19" s="94"/>
      <c r="VX19" s="94"/>
      <c r="VY19" s="94"/>
      <c r="VZ19" s="94"/>
      <c r="WA19" s="94"/>
      <c r="WB19" s="94"/>
      <c r="WC19" s="94"/>
      <c r="WD19" s="94"/>
      <c r="WE19" s="94"/>
      <c r="WF19" s="94"/>
      <c r="WG19" s="94"/>
      <c r="WH19" s="94"/>
      <c r="WI19" s="94"/>
      <c r="WJ19" s="94"/>
      <c r="WK19" s="94"/>
      <c r="WL19" s="94"/>
      <c r="WM19" s="94"/>
      <c r="WN19" s="94"/>
      <c r="WO19" s="94"/>
      <c r="WP19" s="94"/>
      <c r="WQ19" s="94"/>
      <c r="WR19" s="94"/>
      <c r="WS19" s="94"/>
      <c r="WT19" s="94"/>
      <c r="WU19" s="94"/>
      <c r="WV19" s="94"/>
      <c r="WW19" s="94"/>
      <c r="WX19" s="94"/>
      <c r="WY19" s="94"/>
      <c r="WZ19" s="94"/>
      <c r="XA19" s="94"/>
      <c r="XB19" s="94"/>
      <c r="XC19" s="94"/>
      <c r="XD19" s="94"/>
      <c r="XE19" s="94"/>
      <c r="XF19" s="94"/>
      <c r="XG19" s="94"/>
      <c r="XH19" s="94"/>
      <c r="XI19" s="94"/>
      <c r="XJ19" s="94"/>
      <c r="XK19" s="94"/>
      <c r="XL19" s="94"/>
      <c r="XM19" s="94"/>
      <c r="XN19" s="94"/>
      <c r="XO19" s="94"/>
      <c r="XP19" s="94"/>
      <c r="XQ19" s="94"/>
      <c r="XR19" s="94"/>
      <c r="XS19" s="94"/>
      <c r="XT19" s="94"/>
      <c r="XU19" s="94"/>
      <c r="XV19" s="94"/>
      <c r="XW19" s="94"/>
      <c r="XX19" s="94"/>
      <c r="XY19" s="94"/>
      <c r="XZ19" s="94"/>
      <c r="YA19" s="94"/>
      <c r="YB19" s="94"/>
      <c r="YC19" s="94"/>
      <c r="YD19" s="94"/>
      <c r="YE19" s="94"/>
      <c r="YF19" s="94"/>
      <c r="YG19" s="94"/>
      <c r="YH19" s="94"/>
      <c r="YI19" s="94"/>
      <c r="YJ19" s="94"/>
      <c r="YK19" s="94"/>
      <c r="YL19" s="94"/>
      <c r="YM19" s="94"/>
      <c r="YN19" s="94"/>
      <c r="YO19" s="94"/>
      <c r="YP19" s="94"/>
      <c r="YQ19" s="94"/>
      <c r="YR19" s="94"/>
      <c r="YS19" s="94"/>
      <c r="YT19" s="94"/>
      <c r="YU19" s="94"/>
      <c r="YV19" s="94"/>
      <c r="YW19" s="94"/>
      <c r="YX19" s="94"/>
      <c r="YY19" s="94"/>
      <c r="YZ19" s="94"/>
      <c r="ZA19" s="94"/>
      <c r="ZB19" s="94"/>
      <c r="ZC19" s="94"/>
      <c r="ZD19" s="94"/>
      <c r="ZE19" s="94"/>
      <c r="ZF19" s="94"/>
      <c r="ZG19" s="94"/>
      <c r="ZH19" s="94"/>
      <c r="ZI19" s="94"/>
      <c r="ZJ19" s="94"/>
      <c r="ZK19" s="94"/>
      <c r="ZL19" s="94"/>
      <c r="ZM19" s="94"/>
      <c r="ZN19" s="94"/>
      <c r="ZO19" s="94"/>
      <c r="ZP19" s="94"/>
      <c r="ZQ19" s="94"/>
      <c r="ZR19" s="94"/>
      <c r="ZS19" s="94"/>
      <c r="ZT19" s="94"/>
      <c r="ZU19" s="94"/>
      <c r="ZV19" s="94"/>
      <c r="ZW19" s="94"/>
      <c r="ZX19" s="94"/>
      <c r="ZY19" s="94"/>
      <c r="ZZ19" s="94"/>
      <c r="AAA19" s="94"/>
      <c r="AAB19" s="94"/>
      <c r="AAC19" s="94"/>
      <c r="AAD19" s="94"/>
      <c r="AAE19" s="94"/>
      <c r="AAF19" s="94"/>
      <c r="AAG19" s="94"/>
      <c r="AAH19" s="94"/>
      <c r="AAI19" s="94"/>
      <c r="AAJ19" s="94"/>
      <c r="AAK19" s="94"/>
      <c r="AAL19" s="94"/>
      <c r="AAM19" s="94"/>
      <c r="AAN19" s="94"/>
      <c r="AAO19" s="94"/>
      <c r="AAP19" s="94"/>
      <c r="AAQ19" s="94"/>
      <c r="AAR19" s="94"/>
      <c r="AAS19" s="94"/>
      <c r="AAT19" s="94"/>
      <c r="AAU19" s="94"/>
      <c r="AAV19" s="94"/>
      <c r="AAW19" s="94"/>
      <c r="AAX19" s="94"/>
      <c r="AAY19" s="94"/>
      <c r="AAZ19" s="94"/>
      <c r="ABA19" s="94"/>
      <c r="ABB19" s="94"/>
      <c r="ABC19" s="94"/>
      <c r="ABD19" s="94"/>
      <c r="ABE19" s="94"/>
      <c r="ABF19" s="94"/>
      <c r="ABG19" s="94"/>
      <c r="ABH19" s="94"/>
      <c r="ABI19" s="94"/>
      <c r="ABJ19" s="94"/>
      <c r="ABK19" s="94"/>
      <c r="ABL19" s="94"/>
      <c r="ABM19" s="94"/>
      <c r="ABN19" s="94"/>
      <c r="ABO19" s="94"/>
      <c r="ABP19" s="94"/>
      <c r="ABQ19" s="94"/>
      <c r="ABR19" s="94"/>
      <c r="ABS19" s="94"/>
      <c r="ABT19" s="94"/>
      <c r="ABU19" s="94"/>
      <c r="ABV19" s="94"/>
      <c r="ABW19" s="94"/>
      <c r="ABX19" s="94"/>
      <c r="ABY19" s="94"/>
      <c r="ABZ19" s="94"/>
      <c r="ACA19" s="94"/>
      <c r="ACB19" s="94"/>
      <c r="ACC19" s="94"/>
      <c r="ACD19" s="94"/>
      <c r="ACE19" s="94"/>
      <c r="ACF19" s="94"/>
      <c r="ACG19" s="94"/>
      <c r="ACH19" s="94"/>
      <c r="ACI19" s="94"/>
      <c r="ACJ19" s="94"/>
      <c r="ACK19" s="94"/>
      <c r="ACL19" s="94"/>
      <c r="ACM19" s="94"/>
      <c r="ACN19" s="94"/>
      <c r="ACO19" s="94"/>
      <c r="ACP19" s="94"/>
      <c r="ACQ19" s="94"/>
      <c r="ACR19" s="94"/>
      <c r="ACS19" s="94"/>
      <c r="ACT19" s="94"/>
      <c r="ACU19" s="94"/>
      <c r="ACV19" s="94"/>
      <c r="ACW19" s="94"/>
      <c r="ACX19" s="94"/>
      <c r="ACY19" s="94"/>
      <c r="ACZ19" s="94"/>
      <c r="ADA19" s="94"/>
      <c r="ADB19" s="94"/>
      <c r="ADC19" s="94"/>
      <c r="ADD19" s="94"/>
      <c r="ADE19" s="94"/>
      <c r="ADF19" s="94"/>
      <c r="ADG19" s="94"/>
      <c r="ADH19" s="94"/>
      <c r="ADI19" s="94"/>
      <c r="ADJ19" s="94"/>
      <c r="ADK19" s="94"/>
      <c r="ADL19" s="94"/>
      <c r="ADM19" s="94"/>
      <c r="ADN19" s="94"/>
      <c r="ADO19" s="94"/>
      <c r="ADP19" s="94"/>
      <c r="ADQ19" s="94"/>
      <c r="ADR19" s="94"/>
      <c r="ADS19" s="94"/>
      <c r="ADT19" s="94"/>
      <c r="ADU19" s="94"/>
      <c r="ADV19" s="94"/>
      <c r="ADW19" s="94"/>
      <c r="ADX19" s="94"/>
      <c r="ADY19" s="94"/>
      <c r="ADZ19" s="94"/>
      <c r="AEA19" s="94"/>
      <c r="AEB19" s="94"/>
      <c r="AEC19" s="94"/>
      <c r="AED19" s="94"/>
      <c r="AEE19" s="94"/>
      <c r="AEF19" s="94"/>
      <c r="AEG19" s="94"/>
      <c r="AEH19" s="94"/>
      <c r="AEI19" s="94"/>
      <c r="AEJ19" s="94"/>
      <c r="AEK19" s="94"/>
      <c r="AEL19" s="94"/>
      <c r="AEM19" s="94"/>
      <c r="AEN19" s="94"/>
      <c r="AEO19" s="94"/>
      <c r="AEP19" s="94"/>
      <c r="AEQ19" s="94"/>
      <c r="AER19" s="94"/>
      <c r="AES19" s="94"/>
      <c r="AET19" s="94"/>
      <c r="AEU19" s="94"/>
      <c r="AEV19" s="94"/>
      <c r="AEW19" s="94"/>
      <c r="AEX19" s="94"/>
      <c r="AEY19" s="94"/>
      <c r="AEZ19" s="94"/>
      <c r="AFA19" s="94"/>
      <c r="AFB19" s="94"/>
      <c r="AFC19" s="94"/>
      <c r="AFD19" s="94"/>
      <c r="AFE19" s="94"/>
      <c r="AFF19" s="94"/>
      <c r="AFG19" s="94"/>
      <c r="AFH19" s="94"/>
      <c r="AFI19" s="94"/>
      <c r="AFJ19" s="94"/>
      <c r="AFK19" s="94"/>
      <c r="AFL19" s="94"/>
      <c r="AFM19" s="94"/>
      <c r="AFN19" s="94"/>
      <c r="AFO19" s="94"/>
      <c r="AFP19" s="94"/>
      <c r="AFQ19" s="94"/>
      <c r="AFR19" s="94"/>
      <c r="AFS19" s="94"/>
      <c r="AFT19" s="94"/>
      <c r="AFU19" s="94"/>
      <c r="AFV19" s="94"/>
      <c r="AFW19" s="94"/>
      <c r="AFX19" s="94"/>
      <c r="AFY19" s="94"/>
      <c r="AFZ19" s="94"/>
      <c r="AGA19" s="94"/>
      <c r="AGB19" s="94"/>
      <c r="AGC19" s="94"/>
      <c r="AGD19" s="94"/>
      <c r="AGE19" s="94"/>
      <c r="AGF19" s="94"/>
      <c r="AGG19" s="94"/>
      <c r="AGH19" s="94"/>
      <c r="AGI19" s="94"/>
      <c r="AGJ19" s="94"/>
      <c r="AGK19" s="94"/>
      <c r="AGL19" s="94"/>
      <c r="AGM19" s="94"/>
      <c r="AGN19" s="94"/>
      <c r="AGO19" s="94"/>
      <c r="AGP19" s="94"/>
      <c r="AGQ19" s="94"/>
      <c r="AGR19" s="94"/>
      <c r="AGS19" s="94"/>
      <c r="AGT19" s="94"/>
      <c r="AGU19" s="94"/>
      <c r="AGV19" s="94"/>
      <c r="AGW19" s="94"/>
      <c r="AGX19" s="94"/>
      <c r="AGY19" s="94"/>
      <c r="AGZ19" s="94"/>
      <c r="AHA19" s="94"/>
      <c r="AHB19" s="94"/>
      <c r="AHC19" s="94"/>
      <c r="AHD19" s="94"/>
      <c r="AHE19" s="94"/>
      <c r="AHF19" s="94"/>
      <c r="AHG19" s="94"/>
      <c r="AHH19" s="94"/>
      <c r="AHI19" s="94"/>
      <c r="AHJ19" s="94"/>
      <c r="AHK19" s="94"/>
      <c r="AHL19" s="94"/>
      <c r="AHM19" s="94"/>
      <c r="AHN19" s="94"/>
      <c r="AHO19" s="94"/>
      <c r="AHP19" s="94"/>
      <c r="AHQ19" s="94"/>
      <c r="AHR19" s="94"/>
      <c r="AHS19" s="94"/>
      <c r="AHT19" s="94"/>
      <c r="AHU19" s="94"/>
      <c r="AHV19" s="94"/>
      <c r="AHW19" s="94"/>
      <c r="AHX19" s="94"/>
      <c r="AHY19" s="94"/>
      <c r="AHZ19" s="94"/>
      <c r="AIA19" s="94"/>
      <c r="AIB19" s="94"/>
      <c r="AIC19" s="94"/>
      <c r="AID19" s="94"/>
      <c r="AIE19" s="94"/>
      <c r="AIF19" s="94"/>
      <c r="AIG19" s="94"/>
      <c r="AIH19" s="94"/>
      <c r="AII19" s="94"/>
      <c r="AIJ19" s="94"/>
      <c r="AIK19" s="94"/>
      <c r="AIL19" s="94"/>
      <c r="AIM19" s="94"/>
      <c r="AIN19" s="94"/>
      <c r="AIO19" s="94"/>
      <c r="AIP19" s="94"/>
      <c r="AIQ19" s="94"/>
      <c r="AIR19" s="94"/>
      <c r="AIS19" s="94"/>
      <c r="AIT19" s="94"/>
      <c r="AIU19" s="94"/>
      <c r="AIV19" s="94"/>
      <c r="AIW19" s="94"/>
      <c r="AIX19" s="94"/>
      <c r="AIY19" s="94"/>
      <c r="AIZ19" s="94"/>
      <c r="AJA19" s="94"/>
      <c r="AJB19" s="94"/>
      <c r="AJC19" s="94"/>
      <c r="AJD19" s="94"/>
      <c r="AJE19" s="94"/>
      <c r="AJF19" s="94"/>
      <c r="AJG19" s="94"/>
      <c r="AJH19" s="94"/>
      <c r="AJI19" s="94"/>
      <c r="AJJ19" s="94"/>
      <c r="AJK19" s="94"/>
      <c r="AJL19" s="94"/>
      <c r="AJM19" s="94"/>
      <c r="AJN19" s="94"/>
      <c r="AJO19" s="94"/>
      <c r="AJP19" s="94"/>
      <c r="AJQ19" s="94"/>
      <c r="AJR19" s="94"/>
      <c r="AJS19" s="94"/>
      <c r="AJT19" s="94"/>
      <c r="AJU19" s="94"/>
      <c r="AJV19" s="94"/>
      <c r="AJW19" s="94"/>
      <c r="AJX19" s="94"/>
      <c r="AJY19" s="94"/>
      <c r="AJZ19" s="94"/>
      <c r="AKA19" s="94"/>
      <c r="AKB19" s="94"/>
      <c r="AKC19" s="94"/>
      <c r="AKD19" s="94"/>
      <c r="AKE19" s="94"/>
      <c r="AKF19" s="94"/>
      <c r="AKG19" s="94"/>
      <c r="AKH19" s="94"/>
      <c r="AKI19" s="94"/>
      <c r="AKJ19" s="94"/>
      <c r="AKK19" s="94"/>
      <c r="AKL19" s="94"/>
      <c r="AKM19" s="94"/>
      <c r="AKN19" s="94"/>
      <c r="AKO19" s="94"/>
      <c r="AKP19" s="94"/>
      <c r="AKQ19" s="94"/>
      <c r="AKR19" s="94"/>
      <c r="AKS19" s="94"/>
      <c r="AKT19" s="94"/>
      <c r="AKU19" s="94"/>
      <c r="AKV19" s="94"/>
      <c r="AKW19" s="94"/>
      <c r="AKX19" s="94"/>
      <c r="AKY19" s="94"/>
      <c r="AKZ19" s="94"/>
      <c r="ALA19" s="94"/>
      <c r="ALB19" s="94"/>
      <c r="ALC19" s="94"/>
      <c r="ALD19" s="94"/>
      <c r="ALE19" s="94"/>
      <c r="ALF19" s="94"/>
      <c r="ALG19" s="94"/>
      <c r="ALH19" s="94"/>
      <c r="ALI19" s="94"/>
      <c r="ALJ19" s="94"/>
      <c r="ALK19" s="94"/>
      <c r="ALL19" s="94"/>
      <c r="ALM19" s="94"/>
      <c r="ALN19" s="94"/>
      <c r="ALO19" s="94"/>
      <c r="ALP19" s="94"/>
      <c r="ALQ19" s="94"/>
      <c r="ALR19" s="94"/>
      <c r="ALS19" s="94"/>
      <c r="ALT19" s="94"/>
      <c r="ALU19" s="94"/>
      <c r="ALV19" s="94"/>
      <c r="ALW19" s="94"/>
      <c r="ALX19" s="94"/>
      <c r="ALY19" s="94"/>
      <c r="ALZ19" s="94"/>
      <c r="AMA19" s="94"/>
      <c r="AMB19" s="94"/>
      <c r="AMC19" s="94"/>
      <c r="AMD19" s="94"/>
      <c r="AME19" s="94"/>
      <c r="AMF19" s="94"/>
      <c r="AMG19" s="94"/>
      <c r="AMH19" s="94"/>
      <c r="AMI19" s="94"/>
      <c r="AMJ19" s="94"/>
    </row>
    <row r="20" spans="1:1024" s="123" customFormat="1" ht="26.25" customHeight="1" x14ac:dyDescent="0.35">
      <c r="A20" s="133" t="s">
        <v>106</v>
      </c>
      <c r="B20" s="134" t="s">
        <v>132</v>
      </c>
      <c r="C20" s="135" t="s">
        <v>133</v>
      </c>
      <c r="D20" s="130" t="s">
        <v>3</v>
      </c>
      <c r="E20" s="499"/>
      <c r="F20" s="131">
        <f t="shared" si="0"/>
        <v>8692</v>
      </c>
      <c r="G20" s="136">
        <v>6705</v>
      </c>
      <c r="H20" s="136">
        <v>1854</v>
      </c>
      <c r="I20" s="136">
        <v>133</v>
      </c>
      <c r="J20" s="136"/>
      <c r="K20" s="136"/>
      <c r="L20" s="136"/>
      <c r="M20" s="136"/>
      <c r="N20" s="136"/>
      <c r="O20" s="136"/>
      <c r="P20" s="136"/>
      <c r="Q20" s="136"/>
      <c r="R20" s="133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  <c r="IY20" s="94"/>
      <c r="IZ20" s="94"/>
      <c r="JA20" s="94"/>
      <c r="JB20" s="94"/>
      <c r="JC20" s="94"/>
      <c r="JD20" s="94"/>
      <c r="JE20" s="94"/>
      <c r="JF20" s="94"/>
      <c r="JG20" s="94"/>
      <c r="JH20" s="94"/>
      <c r="JI20" s="94"/>
      <c r="JJ20" s="94"/>
      <c r="JK20" s="94"/>
      <c r="JL20" s="94"/>
      <c r="JM20" s="94"/>
      <c r="JN20" s="94"/>
      <c r="JO20" s="94"/>
      <c r="JP20" s="94"/>
      <c r="JQ20" s="94"/>
      <c r="JR20" s="94"/>
      <c r="JS20" s="94"/>
      <c r="JT20" s="94"/>
      <c r="JU20" s="94"/>
      <c r="JV20" s="94"/>
      <c r="JW20" s="94"/>
      <c r="JX20" s="94"/>
      <c r="JY20" s="94"/>
      <c r="JZ20" s="94"/>
      <c r="KA20" s="94"/>
      <c r="KB20" s="94"/>
      <c r="KC20" s="94"/>
      <c r="KD20" s="94"/>
      <c r="KE20" s="94"/>
      <c r="KF20" s="94"/>
      <c r="KG20" s="94"/>
      <c r="KH20" s="94"/>
      <c r="KI20" s="94"/>
      <c r="KJ20" s="94"/>
      <c r="KK20" s="94"/>
      <c r="KL20" s="94"/>
      <c r="KM20" s="94"/>
      <c r="KN20" s="94"/>
      <c r="KO20" s="94"/>
      <c r="KP20" s="94"/>
      <c r="KQ20" s="94"/>
      <c r="KR20" s="94"/>
      <c r="KS20" s="94"/>
      <c r="KT20" s="94"/>
      <c r="KU20" s="94"/>
      <c r="KV20" s="94"/>
      <c r="KW20" s="94"/>
      <c r="KX20" s="94"/>
      <c r="KY20" s="94"/>
      <c r="KZ20" s="94"/>
      <c r="LA20" s="94"/>
      <c r="LB20" s="94"/>
      <c r="LC20" s="94"/>
      <c r="LD20" s="94"/>
      <c r="LE20" s="94"/>
      <c r="LF20" s="94"/>
      <c r="LG20" s="94"/>
      <c r="LH20" s="94"/>
      <c r="LI20" s="94"/>
      <c r="LJ20" s="94"/>
      <c r="LK20" s="94"/>
      <c r="LL20" s="94"/>
      <c r="LM20" s="94"/>
      <c r="LN20" s="94"/>
      <c r="LO20" s="94"/>
      <c r="LP20" s="94"/>
      <c r="LQ20" s="94"/>
      <c r="LR20" s="94"/>
      <c r="LS20" s="94"/>
      <c r="LT20" s="94"/>
      <c r="LU20" s="94"/>
      <c r="LV20" s="94"/>
      <c r="LW20" s="94"/>
      <c r="LX20" s="94"/>
      <c r="LY20" s="94"/>
      <c r="LZ20" s="94"/>
      <c r="MA20" s="94"/>
      <c r="MB20" s="94"/>
      <c r="MC20" s="94"/>
      <c r="MD20" s="94"/>
      <c r="ME20" s="94"/>
      <c r="MF20" s="94"/>
      <c r="MG20" s="94"/>
      <c r="MH20" s="94"/>
      <c r="MI20" s="94"/>
      <c r="MJ20" s="94"/>
      <c r="MK20" s="94"/>
      <c r="ML20" s="94"/>
      <c r="MM20" s="94"/>
      <c r="MN20" s="94"/>
      <c r="MO20" s="94"/>
      <c r="MP20" s="94"/>
      <c r="MQ20" s="94"/>
      <c r="MR20" s="94"/>
      <c r="MS20" s="94"/>
      <c r="MT20" s="94"/>
      <c r="MU20" s="94"/>
      <c r="MV20" s="94"/>
      <c r="MW20" s="94"/>
      <c r="MX20" s="94"/>
      <c r="MY20" s="94"/>
      <c r="MZ20" s="94"/>
      <c r="NA20" s="94"/>
      <c r="NB20" s="94"/>
      <c r="NC20" s="94"/>
      <c r="ND20" s="94"/>
      <c r="NE20" s="94"/>
      <c r="NF20" s="94"/>
      <c r="NG20" s="94"/>
      <c r="NH20" s="94"/>
      <c r="NI20" s="94"/>
      <c r="NJ20" s="94"/>
      <c r="NK20" s="94"/>
      <c r="NL20" s="94"/>
      <c r="NM20" s="94"/>
      <c r="NN20" s="94"/>
      <c r="NO20" s="94"/>
      <c r="NP20" s="94"/>
      <c r="NQ20" s="94"/>
      <c r="NR20" s="94"/>
      <c r="NS20" s="94"/>
      <c r="NT20" s="94"/>
      <c r="NU20" s="94"/>
      <c r="NV20" s="94"/>
      <c r="NW20" s="94"/>
      <c r="NX20" s="94"/>
      <c r="NY20" s="94"/>
      <c r="NZ20" s="94"/>
      <c r="OA20" s="94"/>
      <c r="OB20" s="94"/>
      <c r="OC20" s="94"/>
      <c r="OD20" s="94"/>
      <c r="OE20" s="94"/>
      <c r="OF20" s="94"/>
      <c r="OG20" s="94"/>
      <c r="OH20" s="94"/>
      <c r="OI20" s="94"/>
      <c r="OJ20" s="94"/>
      <c r="OK20" s="94"/>
      <c r="OL20" s="94"/>
      <c r="OM20" s="94"/>
      <c r="ON20" s="94"/>
      <c r="OO20" s="94"/>
      <c r="OP20" s="94"/>
      <c r="OQ20" s="94"/>
      <c r="OR20" s="94"/>
      <c r="OS20" s="94"/>
      <c r="OT20" s="94"/>
      <c r="OU20" s="94"/>
      <c r="OV20" s="94"/>
      <c r="OW20" s="94"/>
      <c r="OX20" s="94"/>
      <c r="OY20" s="94"/>
      <c r="OZ20" s="94"/>
      <c r="PA20" s="94"/>
      <c r="PB20" s="94"/>
      <c r="PC20" s="94"/>
      <c r="PD20" s="94"/>
      <c r="PE20" s="94"/>
      <c r="PF20" s="94"/>
      <c r="PG20" s="94"/>
      <c r="PH20" s="94"/>
      <c r="PI20" s="94"/>
      <c r="PJ20" s="94"/>
      <c r="PK20" s="94"/>
      <c r="PL20" s="94"/>
      <c r="PM20" s="94"/>
      <c r="PN20" s="94"/>
      <c r="PO20" s="94"/>
      <c r="PP20" s="94"/>
      <c r="PQ20" s="94"/>
      <c r="PR20" s="94"/>
      <c r="PS20" s="94"/>
      <c r="PT20" s="94"/>
      <c r="PU20" s="94"/>
      <c r="PV20" s="94"/>
      <c r="PW20" s="94"/>
      <c r="PX20" s="94"/>
      <c r="PY20" s="94"/>
      <c r="PZ20" s="94"/>
      <c r="QA20" s="94"/>
      <c r="QB20" s="94"/>
      <c r="QC20" s="94"/>
      <c r="QD20" s="94"/>
      <c r="QE20" s="94"/>
      <c r="QF20" s="94"/>
      <c r="QG20" s="94"/>
      <c r="QH20" s="94"/>
      <c r="QI20" s="94"/>
      <c r="QJ20" s="94"/>
      <c r="QK20" s="94"/>
      <c r="QL20" s="94"/>
      <c r="QM20" s="94"/>
      <c r="QN20" s="94"/>
      <c r="QO20" s="94"/>
      <c r="QP20" s="94"/>
      <c r="QQ20" s="94"/>
      <c r="QR20" s="94"/>
      <c r="QS20" s="94"/>
      <c r="QT20" s="94"/>
      <c r="QU20" s="94"/>
      <c r="QV20" s="94"/>
      <c r="QW20" s="94"/>
      <c r="QX20" s="94"/>
      <c r="QY20" s="94"/>
      <c r="QZ20" s="94"/>
      <c r="RA20" s="94"/>
      <c r="RB20" s="94"/>
      <c r="RC20" s="94"/>
      <c r="RD20" s="94"/>
      <c r="RE20" s="94"/>
      <c r="RF20" s="94"/>
      <c r="RG20" s="94"/>
      <c r="RH20" s="94"/>
      <c r="RI20" s="94"/>
      <c r="RJ20" s="94"/>
      <c r="RK20" s="94"/>
      <c r="RL20" s="94"/>
      <c r="RM20" s="94"/>
      <c r="RN20" s="94"/>
      <c r="RO20" s="94"/>
      <c r="RP20" s="94"/>
      <c r="RQ20" s="94"/>
      <c r="RR20" s="94"/>
      <c r="RS20" s="94"/>
      <c r="RT20" s="94"/>
      <c r="RU20" s="94"/>
      <c r="RV20" s="94"/>
      <c r="RW20" s="94"/>
      <c r="RX20" s="94"/>
      <c r="RY20" s="94"/>
      <c r="RZ20" s="94"/>
      <c r="SA20" s="94"/>
      <c r="SB20" s="94"/>
      <c r="SC20" s="94"/>
      <c r="SD20" s="94"/>
      <c r="SE20" s="94"/>
      <c r="SF20" s="94"/>
      <c r="SG20" s="94"/>
      <c r="SH20" s="94"/>
      <c r="SI20" s="94"/>
      <c r="SJ20" s="94"/>
      <c r="SK20" s="94"/>
      <c r="SL20" s="94"/>
      <c r="SM20" s="94"/>
      <c r="SN20" s="94"/>
      <c r="SO20" s="94"/>
      <c r="SP20" s="94"/>
      <c r="SQ20" s="94"/>
      <c r="SR20" s="94"/>
      <c r="SS20" s="94"/>
      <c r="ST20" s="94"/>
      <c r="SU20" s="94"/>
      <c r="SV20" s="94"/>
      <c r="SW20" s="94"/>
      <c r="SX20" s="94"/>
      <c r="SY20" s="94"/>
      <c r="SZ20" s="94"/>
      <c r="TA20" s="94"/>
      <c r="TB20" s="94"/>
      <c r="TC20" s="94"/>
      <c r="TD20" s="94"/>
      <c r="TE20" s="94"/>
      <c r="TF20" s="94"/>
      <c r="TG20" s="94"/>
      <c r="TH20" s="94"/>
      <c r="TI20" s="94"/>
      <c r="TJ20" s="94"/>
      <c r="TK20" s="94"/>
      <c r="TL20" s="94"/>
      <c r="TM20" s="94"/>
      <c r="TN20" s="94"/>
      <c r="TO20" s="94"/>
      <c r="TP20" s="94"/>
      <c r="TQ20" s="94"/>
      <c r="TR20" s="94"/>
      <c r="TS20" s="94"/>
      <c r="TT20" s="94"/>
      <c r="TU20" s="94"/>
      <c r="TV20" s="94"/>
      <c r="TW20" s="94"/>
      <c r="TX20" s="94"/>
      <c r="TY20" s="94"/>
      <c r="TZ20" s="94"/>
      <c r="UA20" s="94"/>
      <c r="UB20" s="94"/>
      <c r="UC20" s="94"/>
      <c r="UD20" s="94"/>
      <c r="UE20" s="94"/>
      <c r="UF20" s="94"/>
      <c r="UG20" s="94"/>
      <c r="UH20" s="94"/>
      <c r="UI20" s="94"/>
      <c r="UJ20" s="94"/>
      <c r="UK20" s="94"/>
      <c r="UL20" s="94"/>
      <c r="UM20" s="94"/>
      <c r="UN20" s="94"/>
      <c r="UO20" s="94"/>
      <c r="UP20" s="94"/>
      <c r="UQ20" s="94"/>
      <c r="UR20" s="94"/>
      <c r="US20" s="94"/>
      <c r="UT20" s="94"/>
      <c r="UU20" s="94"/>
      <c r="UV20" s="94"/>
      <c r="UW20" s="94"/>
      <c r="UX20" s="94"/>
      <c r="UY20" s="94"/>
      <c r="UZ20" s="94"/>
      <c r="VA20" s="94"/>
      <c r="VB20" s="94"/>
      <c r="VC20" s="94"/>
      <c r="VD20" s="94"/>
      <c r="VE20" s="94"/>
      <c r="VF20" s="94"/>
      <c r="VG20" s="94"/>
      <c r="VH20" s="94"/>
      <c r="VI20" s="94"/>
      <c r="VJ20" s="94"/>
      <c r="VK20" s="94"/>
      <c r="VL20" s="94"/>
      <c r="VM20" s="94"/>
      <c r="VN20" s="94"/>
      <c r="VO20" s="94"/>
      <c r="VP20" s="94"/>
      <c r="VQ20" s="94"/>
      <c r="VR20" s="94"/>
      <c r="VS20" s="94"/>
      <c r="VT20" s="94"/>
      <c r="VU20" s="94"/>
      <c r="VV20" s="94"/>
      <c r="VW20" s="94"/>
      <c r="VX20" s="94"/>
      <c r="VY20" s="94"/>
      <c r="VZ20" s="94"/>
      <c r="WA20" s="94"/>
      <c r="WB20" s="94"/>
      <c r="WC20" s="94"/>
      <c r="WD20" s="94"/>
      <c r="WE20" s="94"/>
      <c r="WF20" s="94"/>
      <c r="WG20" s="94"/>
      <c r="WH20" s="94"/>
      <c r="WI20" s="94"/>
      <c r="WJ20" s="94"/>
      <c r="WK20" s="94"/>
      <c r="WL20" s="94"/>
      <c r="WM20" s="94"/>
      <c r="WN20" s="94"/>
      <c r="WO20" s="94"/>
      <c r="WP20" s="94"/>
      <c r="WQ20" s="94"/>
      <c r="WR20" s="94"/>
      <c r="WS20" s="94"/>
      <c r="WT20" s="94"/>
      <c r="WU20" s="94"/>
      <c r="WV20" s="94"/>
      <c r="WW20" s="94"/>
      <c r="WX20" s="94"/>
      <c r="WY20" s="94"/>
      <c r="WZ20" s="94"/>
      <c r="XA20" s="94"/>
      <c r="XB20" s="94"/>
      <c r="XC20" s="94"/>
      <c r="XD20" s="94"/>
      <c r="XE20" s="94"/>
      <c r="XF20" s="94"/>
      <c r="XG20" s="94"/>
      <c r="XH20" s="94"/>
      <c r="XI20" s="94"/>
      <c r="XJ20" s="94"/>
      <c r="XK20" s="94"/>
      <c r="XL20" s="94"/>
      <c r="XM20" s="94"/>
      <c r="XN20" s="94"/>
      <c r="XO20" s="94"/>
      <c r="XP20" s="94"/>
      <c r="XQ20" s="94"/>
      <c r="XR20" s="94"/>
      <c r="XS20" s="94"/>
      <c r="XT20" s="94"/>
      <c r="XU20" s="94"/>
      <c r="XV20" s="94"/>
      <c r="XW20" s="94"/>
      <c r="XX20" s="94"/>
      <c r="XY20" s="94"/>
      <c r="XZ20" s="94"/>
      <c r="YA20" s="94"/>
      <c r="YB20" s="94"/>
      <c r="YC20" s="94"/>
      <c r="YD20" s="94"/>
      <c r="YE20" s="94"/>
      <c r="YF20" s="94"/>
      <c r="YG20" s="94"/>
      <c r="YH20" s="94"/>
      <c r="YI20" s="94"/>
      <c r="YJ20" s="94"/>
      <c r="YK20" s="94"/>
      <c r="YL20" s="94"/>
      <c r="YM20" s="94"/>
      <c r="YN20" s="94"/>
      <c r="YO20" s="94"/>
      <c r="YP20" s="94"/>
      <c r="YQ20" s="94"/>
      <c r="YR20" s="94"/>
      <c r="YS20" s="94"/>
      <c r="YT20" s="94"/>
      <c r="YU20" s="94"/>
      <c r="YV20" s="94"/>
      <c r="YW20" s="94"/>
      <c r="YX20" s="94"/>
      <c r="YY20" s="94"/>
      <c r="YZ20" s="94"/>
      <c r="ZA20" s="94"/>
      <c r="ZB20" s="94"/>
      <c r="ZC20" s="94"/>
      <c r="ZD20" s="94"/>
      <c r="ZE20" s="94"/>
      <c r="ZF20" s="94"/>
      <c r="ZG20" s="94"/>
      <c r="ZH20" s="94"/>
      <c r="ZI20" s="94"/>
      <c r="ZJ20" s="94"/>
      <c r="ZK20" s="94"/>
      <c r="ZL20" s="94"/>
      <c r="ZM20" s="94"/>
      <c r="ZN20" s="94"/>
      <c r="ZO20" s="94"/>
      <c r="ZP20" s="94"/>
      <c r="ZQ20" s="94"/>
      <c r="ZR20" s="94"/>
      <c r="ZS20" s="94"/>
      <c r="ZT20" s="94"/>
      <c r="ZU20" s="94"/>
      <c r="ZV20" s="94"/>
      <c r="ZW20" s="94"/>
      <c r="ZX20" s="94"/>
      <c r="ZY20" s="94"/>
      <c r="ZZ20" s="94"/>
      <c r="AAA20" s="94"/>
      <c r="AAB20" s="94"/>
      <c r="AAC20" s="94"/>
      <c r="AAD20" s="94"/>
      <c r="AAE20" s="94"/>
      <c r="AAF20" s="94"/>
      <c r="AAG20" s="94"/>
      <c r="AAH20" s="94"/>
      <c r="AAI20" s="94"/>
      <c r="AAJ20" s="94"/>
      <c r="AAK20" s="94"/>
      <c r="AAL20" s="94"/>
      <c r="AAM20" s="94"/>
      <c r="AAN20" s="94"/>
      <c r="AAO20" s="94"/>
      <c r="AAP20" s="94"/>
      <c r="AAQ20" s="94"/>
      <c r="AAR20" s="94"/>
      <c r="AAS20" s="94"/>
      <c r="AAT20" s="94"/>
      <c r="AAU20" s="94"/>
      <c r="AAV20" s="94"/>
      <c r="AAW20" s="94"/>
      <c r="AAX20" s="94"/>
      <c r="AAY20" s="94"/>
      <c r="AAZ20" s="94"/>
      <c r="ABA20" s="94"/>
      <c r="ABB20" s="94"/>
      <c r="ABC20" s="94"/>
      <c r="ABD20" s="94"/>
      <c r="ABE20" s="94"/>
      <c r="ABF20" s="94"/>
      <c r="ABG20" s="94"/>
      <c r="ABH20" s="94"/>
      <c r="ABI20" s="94"/>
      <c r="ABJ20" s="94"/>
      <c r="ABK20" s="94"/>
      <c r="ABL20" s="94"/>
      <c r="ABM20" s="94"/>
      <c r="ABN20" s="94"/>
      <c r="ABO20" s="94"/>
      <c r="ABP20" s="94"/>
      <c r="ABQ20" s="94"/>
      <c r="ABR20" s="94"/>
      <c r="ABS20" s="94"/>
      <c r="ABT20" s="94"/>
      <c r="ABU20" s="94"/>
      <c r="ABV20" s="94"/>
      <c r="ABW20" s="94"/>
      <c r="ABX20" s="94"/>
      <c r="ABY20" s="94"/>
      <c r="ABZ20" s="94"/>
      <c r="ACA20" s="94"/>
      <c r="ACB20" s="94"/>
      <c r="ACC20" s="94"/>
      <c r="ACD20" s="94"/>
      <c r="ACE20" s="94"/>
      <c r="ACF20" s="94"/>
      <c r="ACG20" s="94"/>
      <c r="ACH20" s="94"/>
      <c r="ACI20" s="94"/>
      <c r="ACJ20" s="94"/>
      <c r="ACK20" s="94"/>
      <c r="ACL20" s="94"/>
      <c r="ACM20" s="94"/>
      <c r="ACN20" s="94"/>
      <c r="ACO20" s="94"/>
      <c r="ACP20" s="94"/>
      <c r="ACQ20" s="94"/>
      <c r="ACR20" s="94"/>
      <c r="ACS20" s="94"/>
      <c r="ACT20" s="94"/>
      <c r="ACU20" s="94"/>
      <c r="ACV20" s="94"/>
      <c r="ACW20" s="94"/>
      <c r="ACX20" s="94"/>
      <c r="ACY20" s="94"/>
      <c r="ACZ20" s="94"/>
      <c r="ADA20" s="94"/>
      <c r="ADB20" s="94"/>
      <c r="ADC20" s="94"/>
      <c r="ADD20" s="94"/>
      <c r="ADE20" s="94"/>
      <c r="ADF20" s="94"/>
      <c r="ADG20" s="94"/>
      <c r="ADH20" s="94"/>
      <c r="ADI20" s="94"/>
      <c r="ADJ20" s="94"/>
      <c r="ADK20" s="94"/>
      <c r="ADL20" s="94"/>
      <c r="ADM20" s="94"/>
      <c r="ADN20" s="94"/>
      <c r="ADO20" s="94"/>
      <c r="ADP20" s="94"/>
      <c r="ADQ20" s="94"/>
      <c r="ADR20" s="94"/>
      <c r="ADS20" s="94"/>
      <c r="ADT20" s="94"/>
      <c r="ADU20" s="94"/>
      <c r="ADV20" s="94"/>
      <c r="ADW20" s="94"/>
      <c r="ADX20" s="94"/>
      <c r="ADY20" s="94"/>
      <c r="ADZ20" s="94"/>
      <c r="AEA20" s="94"/>
      <c r="AEB20" s="94"/>
      <c r="AEC20" s="94"/>
      <c r="AED20" s="94"/>
      <c r="AEE20" s="94"/>
      <c r="AEF20" s="94"/>
      <c r="AEG20" s="94"/>
      <c r="AEH20" s="94"/>
      <c r="AEI20" s="94"/>
      <c r="AEJ20" s="94"/>
      <c r="AEK20" s="94"/>
      <c r="AEL20" s="94"/>
      <c r="AEM20" s="94"/>
      <c r="AEN20" s="94"/>
      <c r="AEO20" s="94"/>
      <c r="AEP20" s="94"/>
      <c r="AEQ20" s="94"/>
      <c r="AER20" s="94"/>
      <c r="AES20" s="94"/>
      <c r="AET20" s="94"/>
      <c r="AEU20" s="94"/>
      <c r="AEV20" s="94"/>
      <c r="AEW20" s="94"/>
      <c r="AEX20" s="94"/>
      <c r="AEY20" s="94"/>
      <c r="AEZ20" s="94"/>
      <c r="AFA20" s="94"/>
      <c r="AFB20" s="94"/>
      <c r="AFC20" s="94"/>
      <c r="AFD20" s="94"/>
      <c r="AFE20" s="94"/>
      <c r="AFF20" s="94"/>
      <c r="AFG20" s="94"/>
      <c r="AFH20" s="94"/>
      <c r="AFI20" s="94"/>
      <c r="AFJ20" s="94"/>
      <c r="AFK20" s="94"/>
      <c r="AFL20" s="94"/>
      <c r="AFM20" s="94"/>
      <c r="AFN20" s="94"/>
      <c r="AFO20" s="94"/>
      <c r="AFP20" s="94"/>
      <c r="AFQ20" s="94"/>
      <c r="AFR20" s="94"/>
      <c r="AFS20" s="94"/>
      <c r="AFT20" s="94"/>
      <c r="AFU20" s="94"/>
      <c r="AFV20" s="94"/>
      <c r="AFW20" s="94"/>
      <c r="AFX20" s="94"/>
      <c r="AFY20" s="94"/>
      <c r="AFZ20" s="94"/>
      <c r="AGA20" s="94"/>
      <c r="AGB20" s="94"/>
      <c r="AGC20" s="94"/>
      <c r="AGD20" s="94"/>
      <c r="AGE20" s="94"/>
      <c r="AGF20" s="94"/>
      <c r="AGG20" s="94"/>
      <c r="AGH20" s="94"/>
      <c r="AGI20" s="94"/>
      <c r="AGJ20" s="94"/>
      <c r="AGK20" s="94"/>
      <c r="AGL20" s="94"/>
      <c r="AGM20" s="94"/>
      <c r="AGN20" s="94"/>
      <c r="AGO20" s="94"/>
      <c r="AGP20" s="94"/>
      <c r="AGQ20" s="94"/>
      <c r="AGR20" s="94"/>
      <c r="AGS20" s="94"/>
      <c r="AGT20" s="94"/>
      <c r="AGU20" s="94"/>
      <c r="AGV20" s="94"/>
      <c r="AGW20" s="94"/>
      <c r="AGX20" s="94"/>
      <c r="AGY20" s="94"/>
      <c r="AGZ20" s="94"/>
      <c r="AHA20" s="94"/>
      <c r="AHB20" s="94"/>
      <c r="AHC20" s="94"/>
      <c r="AHD20" s="94"/>
      <c r="AHE20" s="94"/>
      <c r="AHF20" s="94"/>
      <c r="AHG20" s="94"/>
      <c r="AHH20" s="94"/>
      <c r="AHI20" s="94"/>
      <c r="AHJ20" s="94"/>
      <c r="AHK20" s="94"/>
      <c r="AHL20" s="94"/>
      <c r="AHM20" s="94"/>
      <c r="AHN20" s="94"/>
      <c r="AHO20" s="94"/>
      <c r="AHP20" s="94"/>
      <c r="AHQ20" s="94"/>
      <c r="AHR20" s="94"/>
      <c r="AHS20" s="94"/>
      <c r="AHT20" s="94"/>
      <c r="AHU20" s="94"/>
      <c r="AHV20" s="94"/>
      <c r="AHW20" s="94"/>
      <c r="AHX20" s="94"/>
      <c r="AHY20" s="94"/>
      <c r="AHZ20" s="94"/>
      <c r="AIA20" s="94"/>
      <c r="AIB20" s="94"/>
      <c r="AIC20" s="94"/>
      <c r="AID20" s="94"/>
      <c r="AIE20" s="94"/>
      <c r="AIF20" s="94"/>
      <c r="AIG20" s="94"/>
      <c r="AIH20" s="94"/>
      <c r="AII20" s="94"/>
      <c r="AIJ20" s="94"/>
      <c r="AIK20" s="94"/>
      <c r="AIL20" s="94"/>
      <c r="AIM20" s="94"/>
      <c r="AIN20" s="94"/>
      <c r="AIO20" s="94"/>
      <c r="AIP20" s="94"/>
      <c r="AIQ20" s="94"/>
      <c r="AIR20" s="94"/>
      <c r="AIS20" s="94"/>
      <c r="AIT20" s="94"/>
      <c r="AIU20" s="94"/>
      <c r="AIV20" s="94"/>
      <c r="AIW20" s="94"/>
      <c r="AIX20" s="94"/>
      <c r="AIY20" s="94"/>
      <c r="AIZ20" s="94"/>
      <c r="AJA20" s="94"/>
      <c r="AJB20" s="94"/>
      <c r="AJC20" s="94"/>
      <c r="AJD20" s="94"/>
      <c r="AJE20" s="94"/>
      <c r="AJF20" s="94"/>
      <c r="AJG20" s="94"/>
      <c r="AJH20" s="94"/>
      <c r="AJI20" s="94"/>
      <c r="AJJ20" s="94"/>
      <c r="AJK20" s="94"/>
      <c r="AJL20" s="94"/>
      <c r="AJM20" s="94"/>
      <c r="AJN20" s="94"/>
      <c r="AJO20" s="94"/>
      <c r="AJP20" s="94"/>
      <c r="AJQ20" s="94"/>
      <c r="AJR20" s="94"/>
      <c r="AJS20" s="94"/>
      <c r="AJT20" s="94"/>
      <c r="AJU20" s="94"/>
      <c r="AJV20" s="94"/>
      <c r="AJW20" s="94"/>
      <c r="AJX20" s="94"/>
      <c r="AJY20" s="94"/>
      <c r="AJZ20" s="94"/>
      <c r="AKA20" s="94"/>
      <c r="AKB20" s="94"/>
      <c r="AKC20" s="94"/>
      <c r="AKD20" s="94"/>
      <c r="AKE20" s="94"/>
      <c r="AKF20" s="94"/>
      <c r="AKG20" s="94"/>
      <c r="AKH20" s="94"/>
      <c r="AKI20" s="94"/>
      <c r="AKJ20" s="94"/>
      <c r="AKK20" s="94"/>
      <c r="AKL20" s="94"/>
      <c r="AKM20" s="94"/>
      <c r="AKN20" s="94"/>
      <c r="AKO20" s="94"/>
      <c r="AKP20" s="94"/>
      <c r="AKQ20" s="94"/>
      <c r="AKR20" s="94"/>
      <c r="AKS20" s="94"/>
      <c r="AKT20" s="94"/>
      <c r="AKU20" s="94"/>
      <c r="AKV20" s="94"/>
      <c r="AKW20" s="94"/>
      <c r="AKX20" s="94"/>
      <c r="AKY20" s="94"/>
      <c r="AKZ20" s="94"/>
      <c r="ALA20" s="94"/>
      <c r="ALB20" s="94"/>
      <c r="ALC20" s="94"/>
      <c r="ALD20" s="94"/>
      <c r="ALE20" s="94"/>
      <c r="ALF20" s="94"/>
      <c r="ALG20" s="94"/>
      <c r="ALH20" s="94"/>
      <c r="ALI20" s="94"/>
      <c r="ALJ20" s="94"/>
      <c r="ALK20" s="94"/>
      <c r="ALL20" s="94"/>
      <c r="ALM20" s="94"/>
      <c r="ALN20" s="94"/>
      <c r="ALO20" s="94"/>
      <c r="ALP20" s="94"/>
      <c r="ALQ20" s="94"/>
      <c r="ALR20" s="94"/>
      <c r="ALS20" s="94"/>
      <c r="ALT20" s="94"/>
      <c r="ALU20" s="94"/>
      <c r="ALV20" s="94"/>
      <c r="ALW20" s="94"/>
      <c r="ALX20" s="94"/>
      <c r="ALY20" s="94"/>
      <c r="ALZ20" s="94"/>
      <c r="AMA20" s="94"/>
      <c r="AMB20" s="94"/>
      <c r="AMC20" s="94"/>
      <c r="AMD20" s="94"/>
      <c r="AME20" s="94"/>
      <c r="AMF20" s="94"/>
      <c r="AMG20" s="94"/>
      <c r="AMH20" s="94"/>
      <c r="AMI20" s="94"/>
      <c r="AMJ20" s="94"/>
    </row>
    <row r="21" spans="1:1024" s="123" customFormat="1" ht="26.25" customHeight="1" x14ac:dyDescent="0.35">
      <c r="A21" s="133" t="s">
        <v>106</v>
      </c>
      <c r="B21" s="134" t="s">
        <v>134</v>
      </c>
      <c r="C21" s="135" t="s">
        <v>135</v>
      </c>
      <c r="D21" s="137" t="s">
        <v>3</v>
      </c>
      <c r="E21" s="501"/>
      <c r="F21" s="131">
        <f t="shared" si="0"/>
        <v>0</v>
      </c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3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  <c r="IY21" s="94"/>
      <c r="IZ21" s="94"/>
      <c r="JA21" s="94"/>
      <c r="JB21" s="94"/>
      <c r="JC21" s="94"/>
      <c r="JD21" s="94"/>
      <c r="JE21" s="94"/>
      <c r="JF21" s="94"/>
      <c r="JG21" s="94"/>
      <c r="JH21" s="94"/>
      <c r="JI21" s="94"/>
      <c r="JJ21" s="94"/>
      <c r="JK21" s="94"/>
      <c r="JL21" s="94"/>
      <c r="JM21" s="94"/>
      <c r="JN21" s="94"/>
      <c r="JO21" s="94"/>
      <c r="JP21" s="94"/>
      <c r="JQ21" s="94"/>
      <c r="JR21" s="94"/>
      <c r="JS21" s="94"/>
      <c r="JT21" s="94"/>
      <c r="JU21" s="94"/>
      <c r="JV21" s="94"/>
      <c r="JW21" s="94"/>
      <c r="JX21" s="94"/>
      <c r="JY21" s="94"/>
      <c r="JZ21" s="94"/>
      <c r="KA21" s="94"/>
      <c r="KB21" s="94"/>
      <c r="KC21" s="94"/>
      <c r="KD21" s="94"/>
      <c r="KE21" s="94"/>
      <c r="KF21" s="94"/>
      <c r="KG21" s="94"/>
      <c r="KH21" s="94"/>
      <c r="KI21" s="94"/>
      <c r="KJ21" s="94"/>
      <c r="KK21" s="94"/>
      <c r="KL21" s="94"/>
      <c r="KM21" s="94"/>
      <c r="KN21" s="94"/>
      <c r="KO21" s="94"/>
      <c r="KP21" s="94"/>
      <c r="KQ21" s="94"/>
      <c r="KR21" s="94"/>
      <c r="KS21" s="94"/>
      <c r="KT21" s="94"/>
      <c r="KU21" s="94"/>
      <c r="KV21" s="94"/>
      <c r="KW21" s="94"/>
      <c r="KX21" s="94"/>
      <c r="KY21" s="94"/>
      <c r="KZ21" s="94"/>
      <c r="LA21" s="94"/>
      <c r="LB21" s="94"/>
      <c r="LC21" s="94"/>
      <c r="LD21" s="94"/>
      <c r="LE21" s="94"/>
      <c r="LF21" s="94"/>
      <c r="LG21" s="94"/>
      <c r="LH21" s="94"/>
      <c r="LI21" s="94"/>
      <c r="LJ21" s="94"/>
      <c r="LK21" s="94"/>
      <c r="LL21" s="94"/>
      <c r="LM21" s="94"/>
      <c r="LN21" s="94"/>
      <c r="LO21" s="94"/>
      <c r="LP21" s="94"/>
      <c r="LQ21" s="94"/>
      <c r="LR21" s="94"/>
      <c r="LS21" s="94"/>
      <c r="LT21" s="94"/>
      <c r="LU21" s="94"/>
      <c r="LV21" s="94"/>
      <c r="LW21" s="94"/>
      <c r="LX21" s="94"/>
      <c r="LY21" s="94"/>
      <c r="LZ21" s="94"/>
      <c r="MA21" s="94"/>
      <c r="MB21" s="94"/>
      <c r="MC21" s="94"/>
      <c r="MD21" s="94"/>
      <c r="ME21" s="94"/>
      <c r="MF21" s="94"/>
      <c r="MG21" s="94"/>
      <c r="MH21" s="94"/>
      <c r="MI21" s="94"/>
      <c r="MJ21" s="94"/>
      <c r="MK21" s="94"/>
      <c r="ML21" s="94"/>
      <c r="MM21" s="94"/>
      <c r="MN21" s="94"/>
      <c r="MO21" s="94"/>
      <c r="MP21" s="94"/>
      <c r="MQ21" s="94"/>
      <c r="MR21" s="94"/>
      <c r="MS21" s="94"/>
      <c r="MT21" s="94"/>
      <c r="MU21" s="94"/>
      <c r="MV21" s="94"/>
      <c r="MW21" s="94"/>
      <c r="MX21" s="94"/>
      <c r="MY21" s="94"/>
      <c r="MZ21" s="94"/>
      <c r="NA21" s="94"/>
      <c r="NB21" s="94"/>
      <c r="NC21" s="94"/>
      <c r="ND21" s="94"/>
      <c r="NE21" s="94"/>
      <c r="NF21" s="94"/>
      <c r="NG21" s="94"/>
      <c r="NH21" s="94"/>
      <c r="NI21" s="94"/>
      <c r="NJ21" s="94"/>
      <c r="NK21" s="94"/>
      <c r="NL21" s="94"/>
      <c r="NM21" s="94"/>
      <c r="NN21" s="94"/>
      <c r="NO21" s="94"/>
      <c r="NP21" s="94"/>
      <c r="NQ21" s="94"/>
      <c r="NR21" s="94"/>
      <c r="NS21" s="94"/>
      <c r="NT21" s="94"/>
      <c r="NU21" s="94"/>
      <c r="NV21" s="94"/>
      <c r="NW21" s="94"/>
      <c r="NX21" s="94"/>
      <c r="NY21" s="94"/>
      <c r="NZ21" s="94"/>
      <c r="OA21" s="94"/>
      <c r="OB21" s="94"/>
      <c r="OC21" s="94"/>
      <c r="OD21" s="94"/>
      <c r="OE21" s="94"/>
      <c r="OF21" s="94"/>
      <c r="OG21" s="94"/>
      <c r="OH21" s="94"/>
      <c r="OI21" s="94"/>
      <c r="OJ21" s="94"/>
      <c r="OK21" s="94"/>
      <c r="OL21" s="94"/>
      <c r="OM21" s="94"/>
      <c r="ON21" s="94"/>
      <c r="OO21" s="94"/>
      <c r="OP21" s="94"/>
      <c r="OQ21" s="94"/>
      <c r="OR21" s="94"/>
      <c r="OS21" s="94"/>
      <c r="OT21" s="94"/>
      <c r="OU21" s="94"/>
      <c r="OV21" s="94"/>
      <c r="OW21" s="94"/>
      <c r="OX21" s="94"/>
      <c r="OY21" s="94"/>
      <c r="OZ21" s="94"/>
      <c r="PA21" s="94"/>
      <c r="PB21" s="94"/>
      <c r="PC21" s="94"/>
      <c r="PD21" s="94"/>
      <c r="PE21" s="94"/>
      <c r="PF21" s="94"/>
      <c r="PG21" s="94"/>
      <c r="PH21" s="94"/>
      <c r="PI21" s="94"/>
      <c r="PJ21" s="94"/>
      <c r="PK21" s="94"/>
      <c r="PL21" s="94"/>
      <c r="PM21" s="94"/>
      <c r="PN21" s="94"/>
      <c r="PO21" s="94"/>
      <c r="PP21" s="94"/>
      <c r="PQ21" s="94"/>
      <c r="PR21" s="94"/>
      <c r="PS21" s="94"/>
      <c r="PT21" s="94"/>
      <c r="PU21" s="94"/>
      <c r="PV21" s="94"/>
      <c r="PW21" s="94"/>
      <c r="PX21" s="94"/>
      <c r="PY21" s="94"/>
      <c r="PZ21" s="94"/>
      <c r="QA21" s="94"/>
      <c r="QB21" s="94"/>
      <c r="QC21" s="94"/>
      <c r="QD21" s="94"/>
      <c r="QE21" s="94"/>
      <c r="QF21" s="94"/>
      <c r="QG21" s="94"/>
      <c r="QH21" s="94"/>
      <c r="QI21" s="94"/>
      <c r="QJ21" s="94"/>
      <c r="QK21" s="94"/>
      <c r="QL21" s="94"/>
      <c r="QM21" s="94"/>
      <c r="QN21" s="94"/>
      <c r="QO21" s="94"/>
      <c r="QP21" s="94"/>
      <c r="QQ21" s="94"/>
      <c r="QR21" s="94"/>
      <c r="QS21" s="94"/>
      <c r="QT21" s="94"/>
      <c r="QU21" s="94"/>
      <c r="QV21" s="94"/>
      <c r="QW21" s="94"/>
      <c r="QX21" s="94"/>
      <c r="QY21" s="94"/>
      <c r="QZ21" s="94"/>
      <c r="RA21" s="94"/>
      <c r="RB21" s="94"/>
      <c r="RC21" s="94"/>
      <c r="RD21" s="94"/>
      <c r="RE21" s="94"/>
      <c r="RF21" s="94"/>
      <c r="RG21" s="94"/>
      <c r="RH21" s="94"/>
      <c r="RI21" s="94"/>
      <c r="RJ21" s="94"/>
      <c r="RK21" s="94"/>
      <c r="RL21" s="94"/>
      <c r="RM21" s="94"/>
      <c r="RN21" s="94"/>
      <c r="RO21" s="94"/>
      <c r="RP21" s="94"/>
      <c r="RQ21" s="94"/>
      <c r="RR21" s="94"/>
      <c r="RS21" s="94"/>
      <c r="RT21" s="94"/>
      <c r="RU21" s="94"/>
      <c r="RV21" s="94"/>
      <c r="RW21" s="94"/>
      <c r="RX21" s="94"/>
      <c r="RY21" s="94"/>
      <c r="RZ21" s="94"/>
      <c r="SA21" s="94"/>
      <c r="SB21" s="94"/>
      <c r="SC21" s="94"/>
      <c r="SD21" s="94"/>
      <c r="SE21" s="94"/>
      <c r="SF21" s="94"/>
      <c r="SG21" s="94"/>
      <c r="SH21" s="94"/>
      <c r="SI21" s="94"/>
      <c r="SJ21" s="94"/>
      <c r="SK21" s="94"/>
      <c r="SL21" s="94"/>
      <c r="SM21" s="94"/>
      <c r="SN21" s="94"/>
      <c r="SO21" s="94"/>
      <c r="SP21" s="94"/>
      <c r="SQ21" s="94"/>
      <c r="SR21" s="94"/>
      <c r="SS21" s="94"/>
      <c r="ST21" s="94"/>
      <c r="SU21" s="94"/>
      <c r="SV21" s="94"/>
      <c r="SW21" s="94"/>
      <c r="SX21" s="94"/>
      <c r="SY21" s="94"/>
      <c r="SZ21" s="94"/>
      <c r="TA21" s="94"/>
      <c r="TB21" s="94"/>
      <c r="TC21" s="94"/>
      <c r="TD21" s="94"/>
      <c r="TE21" s="94"/>
      <c r="TF21" s="94"/>
      <c r="TG21" s="94"/>
      <c r="TH21" s="94"/>
      <c r="TI21" s="94"/>
      <c r="TJ21" s="94"/>
      <c r="TK21" s="94"/>
      <c r="TL21" s="94"/>
      <c r="TM21" s="94"/>
      <c r="TN21" s="94"/>
      <c r="TO21" s="94"/>
      <c r="TP21" s="94"/>
      <c r="TQ21" s="94"/>
      <c r="TR21" s="94"/>
      <c r="TS21" s="94"/>
      <c r="TT21" s="94"/>
      <c r="TU21" s="94"/>
      <c r="TV21" s="94"/>
      <c r="TW21" s="94"/>
      <c r="TX21" s="94"/>
      <c r="TY21" s="94"/>
      <c r="TZ21" s="94"/>
      <c r="UA21" s="94"/>
      <c r="UB21" s="94"/>
      <c r="UC21" s="94"/>
      <c r="UD21" s="94"/>
      <c r="UE21" s="94"/>
      <c r="UF21" s="94"/>
      <c r="UG21" s="94"/>
      <c r="UH21" s="94"/>
      <c r="UI21" s="94"/>
      <c r="UJ21" s="94"/>
      <c r="UK21" s="94"/>
      <c r="UL21" s="94"/>
      <c r="UM21" s="94"/>
      <c r="UN21" s="94"/>
      <c r="UO21" s="94"/>
      <c r="UP21" s="94"/>
      <c r="UQ21" s="94"/>
      <c r="UR21" s="94"/>
      <c r="US21" s="94"/>
      <c r="UT21" s="94"/>
      <c r="UU21" s="94"/>
      <c r="UV21" s="94"/>
      <c r="UW21" s="94"/>
      <c r="UX21" s="94"/>
      <c r="UY21" s="94"/>
      <c r="UZ21" s="94"/>
      <c r="VA21" s="94"/>
      <c r="VB21" s="94"/>
      <c r="VC21" s="94"/>
      <c r="VD21" s="94"/>
      <c r="VE21" s="94"/>
      <c r="VF21" s="94"/>
      <c r="VG21" s="94"/>
      <c r="VH21" s="94"/>
      <c r="VI21" s="94"/>
      <c r="VJ21" s="94"/>
      <c r="VK21" s="94"/>
      <c r="VL21" s="94"/>
      <c r="VM21" s="94"/>
      <c r="VN21" s="94"/>
      <c r="VO21" s="94"/>
      <c r="VP21" s="94"/>
      <c r="VQ21" s="94"/>
      <c r="VR21" s="94"/>
      <c r="VS21" s="94"/>
      <c r="VT21" s="94"/>
      <c r="VU21" s="94"/>
      <c r="VV21" s="94"/>
      <c r="VW21" s="94"/>
      <c r="VX21" s="94"/>
      <c r="VY21" s="94"/>
      <c r="VZ21" s="94"/>
      <c r="WA21" s="94"/>
      <c r="WB21" s="94"/>
      <c r="WC21" s="94"/>
      <c r="WD21" s="94"/>
      <c r="WE21" s="94"/>
      <c r="WF21" s="94"/>
      <c r="WG21" s="94"/>
      <c r="WH21" s="94"/>
      <c r="WI21" s="94"/>
      <c r="WJ21" s="94"/>
      <c r="WK21" s="94"/>
      <c r="WL21" s="94"/>
      <c r="WM21" s="94"/>
      <c r="WN21" s="94"/>
      <c r="WO21" s="94"/>
      <c r="WP21" s="94"/>
      <c r="WQ21" s="94"/>
      <c r="WR21" s="94"/>
      <c r="WS21" s="94"/>
      <c r="WT21" s="94"/>
      <c r="WU21" s="94"/>
      <c r="WV21" s="94"/>
      <c r="WW21" s="94"/>
      <c r="WX21" s="94"/>
      <c r="WY21" s="94"/>
      <c r="WZ21" s="94"/>
      <c r="XA21" s="94"/>
      <c r="XB21" s="94"/>
      <c r="XC21" s="94"/>
      <c r="XD21" s="94"/>
      <c r="XE21" s="94"/>
      <c r="XF21" s="94"/>
      <c r="XG21" s="94"/>
      <c r="XH21" s="94"/>
      <c r="XI21" s="94"/>
      <c r="XJ21" s="94"/>
      <c r="XK21" s="94"/>
      <c r="XL21" s="94"/>
      <c r="XM21" s="94"/>
      <c r="XN21" s="94"/>
      <c r="XO21" s="94"/>
      <c r="XP21" s="94"/>
      <c r="XQ21" s="94"/>
      <c r="XR21" s="94"/>
      <c r="XS21" s="94"/>
      <c r="XT21" s="94"/>
      <c r="XU21" s="94"/>
      <c r="XV21" s="94"/>
      <c r="XW21" s="94"/>
      <c r="XX21" s="94"/>
      <c r="XY21" s="94"/>
      <c r="XZ21" s="94"/>
      <c r="YA21" s="94"/>
      <c r="YB21" s="94"/>
      <c r="YC21" s="94"/>
      <c r="YD21" s="94"/>
      <c r="YE21" s="94"/>
      <c r="YF21" s="94"/>
      <c r="YG21" s="94"/>
      <c r="YH21" s="94"/>
      <c r="YI21" s="94"/>
      <c r="YJ21" s="94"/>
      <c r="YK21" s="94"/>
      <c r="YL21" s="94"/>
      <c r="YM21" s="94"/>
      <c r="YN21" s="94"/>
      <c r="YO21" s="94"/>
      <c r="YP21" s="94"/>
      <c r="YQ21" s="94"/>
      <c r="YR21" s="94"/>
      <c r="YS21" s="94"/>
      <c r="YT21" s="94"/>
      <c r="YU21" s="94"/>
      <c r="YV21" s="94"/>
      <c r="YW21" s="94"/>
      <c r="YX21" s="94"/>
      <c r="YY21" s="94"/>
      <c r="YZ21" s="94"/>
      <c r="ZA21" s="94"/>
      <c r="ZB21" s="94"/>
      <c r="ZC21" s="94"/>
      <c r="ZD21" s="94"/>
      <c r="ZE21" s="94"/>
      <c r="ZF21" s="94"/>
      <c r="ZG21" s="94"/>
      <c r="ZH21" s="94"/>
      <c r="ZI21" s="94"/>
      <c r="ZJ21" s="94"/>
      <c r="ZK21" s="94"/>
      <c r="ZL21" s="94"/>
      <c r="ZM21" s="94"/>
      <c r="ZN21" s="94"/>
      <c r="ZO21" s="94"/>
      <c r="ZP21" s="94"/>
      <c r="ZQ21" s="94"/>
      <c r="ZR21" s="94"/>
      <c r="ZS21" s="94"/>
      <c r="ZT21" s="94"/>
      <c r="ZU21" s="94"/>
      <c r="ZV21" s="94"/>
      <c r="ZW21" s="94"/>
      <c r="ZX21" s="94"/>
      <c r="ZY21" s="94"/>
      <c r="ZZ21" s="94"/>
      <c r="AAA21" s="94"/>
      <c r="AAB21" s="94"/>
      <c r="AAC21" s="94"/>
      <c r="AAD21" s="94"/>
      <c r="AAE21" s="94"/>
      <c r="AAF21" s="94"/>
      <c r="AAG21" s="94"/>
      <c r="AAH21" s="94"/>
      <c r="AAI21" s="94"/>
      <c r="AAJ21" s="94"/>
      <c r="AAK21" s="94"/>
      <c r="AAL21" s="94"/>
      <c r="AAM21" s="94"/>
      <c r="AAN21" s="94"/>
      <c r="AAO21" s="94"/>
      <c r="AAP21" s="94"/>
      <c r="AAQ21" s="94"/>
      <c r="AAR21" s="94"/>
      <c r="AAS21" s="94"/>
      <c r="AAT21" s="94"/>
      <c r="AAU21" s="94"/>
      <c r="AAV21" s="94"/>
      <c r="AAW21" s="94"/>
      <c r="AAX21" s="94"/>
      <c r="AAY21" s="94"/>
      <c r="AAZ21" s="94"/>
      <c r="ABA21" s="94"/>
      <c r="ABB21" s="94"/>
      <c r="ABC21" s="94"/>
      <c r="ABD21" s="94"/>
      <c r="ABE21" s="94"/>
      <c r="ABF21" s="94"/>
      <c r="ABG21" s="94"/>
      <c r="ABH21" s="94"/>
      <c r="ABI21" s="94"/>
      <c r="ABJ21" s="94"/>
      <c r="ABK21" s="94"/>
      <c r="ABL21" s="94"/>
      <c r="ABM21" s="94"/>
      <c r="ABN21" s="94"/>
      <c r="ABO21" s="94"/>
      <c r="ABP21" s="94"/>
      <c r="ABQ21" s="94"/>
      <c r="ABR21" s="94"/>
      <c r="ABS21" s="94"/>
      <c r="ABT21" s="94"/>
      <c r="ABU21" s="94"/>
      <c r="ABV21" s="94"/>
      <c r="ABW21" s="94"/>
      <c r="ABX21" s="94"/>
      <c r="ABY21" s="94"/>
      <c r="ABZ21" s="94"/>
      <c r="ACA21" s="94"/>
      <c r="ACB21" s="94"/>
      <c r="ACC21" s="94"/>
      <c r="ACD21" s="94"/>
      <c r="ACE21" s="94"/>
      <c r="ACF21" s="94"/>
      <c r="ACG21" s="94"/>
      <c r="ACH21" s="94"/>
      <c r="ACI21" s="94"/>
      <c r="ACJ21" s="94"/>
      <c r="ACK21" s="94"/>
      <c r="ACL21" s="94"/>
      <c r="ACM21" s="94"/>
      <c r="ACN21" s="94"/>
      <c r="ACO21" s="94"/>
      <c r="ACP21" s="94"/>
      <c r="ACQ21" s="94"/>
      <c r="ACR21" s="94"/>
      <c r="ACS21" s="94"/>
      <c r="ACT21" s="94"/>
      <c r="ACU21" s="94"/>
      <c r="ACV21" s="94"/>
      <c r="ACW21" s="94"/>
      <c r="ACX21" s="94"/>
      <c r="ACY21" s="94"/>
      <c r="ACZ21" s="94"/>
      <c r="ADA21" s="94"/>
      <c r="ADB21" s="94"/>
      <c r="ADC21" s="94"/>
      <c r="ADD21" s="94"/>
      <c r="ADE21" s="94"/>
      <c r="ADF21" s="94"/>
      <c r="ADG21" s="94"/>
      <c r="ADH21" s="94"/>
      <c r="ADI21" s="94"/>
      <c r="ADJ21" s="94"/>
      <c r="ADK21" s="94"/>
      <c r="ADL21" s="94"/>
      <c r="ADM21" s="94"/>
      <c r="ADN21" s="94"/>
      <c r="ADO21" s="94"/>
      <c r="ADP21" s="94"/>
      <c r="ADQ21" s="94"/>
      <c r="ADR21" s="94"/>
      <c r="ADS21" s="94"/>
      <c r="ADT21" s="94"/>
      <c r="ADU21" s="94"/>
      <c r="ADV21" s="94"/>
      <c r="ADW21" s="94"/>
      <c r="ADX21" s="94"/>
      <c r="ADY21" s="94"/>
      <c r="ADZ21" s="94"/>
      <c r="AEA21" s="94"/>
      <c r="AEB21" s="94"/>
      <c r="AEC21" s="94"/>
      <c r="AED21" s="94"/>
      <c r="AEE21" s="94"/>
      <c r="AEF21" s="94"/>
      <c r="AEG21" s="94"/>
      <c r="AEH21" s="94"/>
      <c r="AEI21" s="94"/>
      <c r="AEJ21" s="94"/>
      <c r="AEK21" s="94"/>
      <c r="AEL21" s="94"/>
      <c r="AEM21" s="94"/>
      <c r="AEN21" s="94"/>
      <c r="AEO21" s="94"/>
      <c r="AEP21" s="94"/>
      <c r="AEQ21" s="94"/>
      <c r="AER21" s="94"/>
      <c r="AES21" s="94"/>
      <c r="AET21" s="94"/>
      <c r="AEU21" s="94"/>
      <c r="AEV21" s="94"/>
      <c r="AEW21" s="94"/>
      <c r="AEX21" s="94"/>
      <c r="AEY21" s="94"/>
      <c r="AEZ21" s="94"/>
      <c r="AFA21" s="94"/>
      <c r="AFB21" s="94"/>
      <c r="AFC21" s="94"/>
      <c r="AFD21" s="94"/>
      <c r="AFE21" s="94"/>
      <c r="AFF21" s="94"/>
      <c r="AFG21" s="94"/>
      <c r="AFH21" s="94"/>
      <c r="AFI21" s="94"/>
      <c r="AFJ21" s="94"/>
      <c r="AFK21" s="94"/>
      <c r="AFL21" s="94"/>
      <c r="AFM21" s="94"/>
      <c r="AFN21" s="94"/>
      <c r="AFO21" s="94"/>
      <c r="AFP21" s="94"/>
      <c r="AFQ21" s="94"/>
      <c r="AFR21" s="94"/>
      <c r="AFS21" s="94"/>
      <c r="AFT21" s="94"/>
      <c r="AFU21" s="94"/>
      <c r="AFV21" s="94"/>
      <c r="AFW21" s="94"/>
      <c r="AFX21" s="94"/>
      <c r="AFY21" s="94"/>
      <c r="AFZ21" s="94"/>
      <c r="AGA21" s="94"/>
      <c r="AGB21" s="94"/>
      <c r="AGC21" s="94"/>
      <c r="AGD21" s="94"/>
      <c r="AGE21" s="94"/>
      <c r="AGF21" s="94"/>
      <c r="AGG21" s="94"/>
      <c r="AGH21" s="94"/>
      <c r="AGI21" s="94"/>
      <c r="AGJ21" s="94"/>
      <c r="AGK21" s="94"/>
      <c r="AGL21" s="94"/>
      <c r="AGM21" s="94"/>
      <c r="AGN21" s="94"/>
      <c r="AGO21" s="94"/>
      <c r="AGP21" s="94"/>
      <c r="AGQ21" s="94"/>
      <c r="AGR21" s="94"/>
      <c r="AGS21" s="94"/>
      <c r="AGT21" s="94"/>
      <c r="AGU21" s="94"/>
      <c r="AGV21" s="94"/>
      <c r="AGW21" s="94"/>
      <c r="AGX21" s="94"/>
      <c r="AGY21" s="94"/>
      <c r="AGZ21" s="94"/>
      <c r="AHA21" s="94"/>
      <c r="AHB21" s="94"/>
      <c r="AHC21" s="94"/>
      <c r="AHD21" s="94"/>
      <c r="AHE21" s="94"/>
      <c r="AHF21" s="94"/>
      <c r="AHG21" s="94"/>
      <c r="AHH21" s="94"/>
      <c r="AHI21" s="94"/>
      <c r="AHJ21" s="94"/>
      <c r="AHK21" s="94"/>
      <c r="AHL21" s="94"/>
      <c r="AHM21" s="94"/>
      <c r="AHN21" s="94"/>
      <c r="AHO21" s="94"/>
      <c r="AHP21" s="94"/>
      <c r="AHQ21" s="94"/>
      <c r="AHR21" s="94"/>
      <c r="AHS21" s="94"/>
      <c r="AHT21" s="94"/>
      <c r="AHU21" s="94"/>
      <c r="AHV21" s="94"/>
      <c r="AHW21" s="94"/>
      <c r="AHX21" s="94"/>
      <c r="AHY21" s="94"/>
      <c r="AHZ21" s="94"/>
      <c r="AIA21" s="94"/>
      <c r="AIB21" s="94"/>
      <c r="AIC21" s="94"/>
      <c r="AID21" s="94"/>
      <c r="AIE21" s="94"/>
      <c r="AIF21" s="94"/>
      <c r="AIG21" s="94"/>
      <c r="AIH21" s="94"/>
      <c r="AII21" s="94"/>
      <c r="AIJ21" s="94"/>
      <c r="AIK21" s="94"/>
      <c r="AIL21" s="94"/>
      <c r="AIM21" s="94"/>
      <c r="AIN21" s="94"/>
      <c r="AIO21" s="94"/>
      <c r="AIP21" s="94"/>
      <c r="AIQ21" s="94"/>
      <c r="AIR21" s="94"/>
      <c r="AIS21" s="94"/>
      <c r="AIT21" s="94"/>
      <c r="AIU21" s="94"/>
      <c r="AIV21" s="94"/>
      <c r="AIW21" s="94"/>
      <c r="AIX21" s="94"/>
      <c r="AIY21" s="94"/>
      <c r="AIZ21" s="94"/>
      <c r="AJA21" s="94"/>
      <c r="AJB21" s="94"/>
      <c r="AJC21" s="94"/>
      <c r="AJD21" s="94"/>
      <c r="AJE21" s="94"/>
      <c r="AJF21" s="94"/>
      <c r="AJG21" s="94"/>
      <c r="AJH21" s="94"/>
      <c r="AJI21" s="94"/>
      <c r="AJJ21" s="94"/>
      <c r="AJK21" s="94"/>
      <c r="AJL21" s="94"/>
      <c r="AJM21" s="94"/>
      <c r="AJN21" s="94"/>
      <c r="AJO21" s="94"/>
      <c r="AJP21" s="94"/>
      <c r="AJQ21" s="94"/>
      <c r="AJR21" s="94"/>
      <c r="AJS21" s="94"/>
      <c r="AJT21" s="94"/>
      <c r="AJU21" s="94"/>
      <c r="AJV21" s="94"/>
      <c r="AJW21" s="94"/>
      <c r="AJX21" s="94"/>
      <c r="AJY21" s="94"/>
      <c r="AJZ21" s="94"/>
      <c r="AKA21" s="94"/>
      <c r="AKB21" s="94"/>
      <c r="AKC21" s="94"/>
      <c r="AKD21" s="94"/>
      <c r="AKE21" s="94"/>
      <c r="AKF21" s="94"/>
      <c r="AKG21" s="94"/>
      <c r="AKH21" s="94"/>
      <c r="AKI21" s="94"/>
      <c r="AKJ21" s="94"/>
      <c r="AKK21" s="94"/>
      <c r="AKL21" s="94"/>
      <c r="AKM21" s="94"/>
      <c r="AKN21" s="94"/>
      <c r="AKO21" s="94"/>
      <c r="AKP21" s="94"/>
      <c r="AKQ21" s="94"/>
      <c r="AKR21" s="94"/>
      <c r="AKS21" s="94"/>
      <c r="AKT21" s="94"/>
      <c r="AKU21" s="94"/>
      <c r="AKV21" s="94"/>
      <c r="AKW21" s="94"/>
      <c r="AKX21" s="94"/>
      <c r="AKY21" s="94"/>
      <c r="AKZ21" s="94"/>
      <c r="ALA21" s="94"/>
      <c r="ALB21" s="94"/>
      <c r="ALC21" s="94"/>
      <c r="ALD21" s="94"/>
      <c r="ALE21" s="94"/>
      <c r="ALF21" s="94"/>
      <c r="ALG21" s="94"/>
      <c r="ALH21" s="94"/>
      <c r="ALI21" s="94"/>
      <c r="ALJ21" s="94"/>
      <c r="ALK21" s="94"/>
      <c r="ALL21" s="94"/>
      <c r="ALM21" s="94"/>
      <c r="ALN21" s="94"/>
      <c r="ALO21" s="94"/>
      <c r="ALP21" s="94"/>
      <c r="ALQ21" s="94"/>
      <c r="ALR21" s="94"/>
      <c r="ALS21" s="94"/>
      <c r="ALT21" s="94"/>
      <c r="ALU21" s="94"/>
      <c r="ALV21" s="94"/>
      <c r="ALW21" s="94"/>
      <c r="ALX21" s="94"/>
      <c r="ALY21" s="94"/>
      <c r="ALZ21" s="94"/>
      <c r="AMA21" s="94"/>
      <c r="AMB21" s="94"/>
      <c r="AMC21" s="94"/>
      <c r="AMD21" s="94"/>
      <c r="AME21" s="94"/>
      <c r="AMF21" s="94"/>
      <c r="AMG21" s="94"/>
      <c r="AMH21" s="94"/>
      <c r="AMI21" s="94"/>
      <c r="AMJ21" s="94"/>
    </row>
    <row r="22" spans="1:1024" s="123" customFormat="1" ht="26.25" customHeight="1" x14ac:dyDescent="0.35">
      <c r="A22" s="133" t="s">
        <v>106</v>
      </c>
      <c r="B22" s="134" t="s">
        <v>518</v>
      </c>
      <c r="C22" s="135" t="s">
        <v>519</v>
      </c>
      <c r="D22" s="137" t="s">
        <v>3</v>
      </c>
      <c r="E22" s="501"/>
      <c r="F22" s="131">
        <f t="shared" si="0"/>
        <v>0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3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  <c r="IX22" s="94"/>
      <c r="IY22" s="94"/>
      <c r="IZ22" s="94"/>
      <c r="JA22" s="94"/>
      <c r="JB22" s="94"/>
      <c r="JC22" s="94"/>
      <c r="JD22" s="94"/>
      <c r="JE22" s="94"/>
      <c r="JF22" s="94"/>
      <c r="JG22" s="94"/>
      <c r="JH22" s="94"/>
      <c r="JI22" s="94"/>
      <c r="JJ22" s="94"/>
      <c r="JK22" s="94"/>
      <c r="JL22" s="94"/>
      <c r="JM22" s="94"/>
      <c r="JN22" s="94"/>
      <c r="JO22" s="94"/>
      <c r="JP22" s="94"/>
      <c r="JQ22" s="94"/>
      <c r="JR22" s="94"/>
      <c r="JS22" s="94"/>
      <c r="JT22" s="94"/>
      <c r="JU22" s="94"/>
      <c r="JV22" s="94"/>
      <c r="JW22" s="94"/>
      <c r="JX22" s="94"/>
      <c r="JY22" s="94"/>
      <c r="JZ22" s="94"/>
      <c r="KA22" s="94"/>
      <c r="KB22" s="94"/>
      <c r="KC22" s="94"/>
      <c r="KD22" s="94"/>
      <c r="KE22" s="94"/>
      <c r="KF22" s="94"/>
      <c r="KG22" s="94"/>
      <c r="KH22" s="94"/>
      <c r="KI22" s="94"/>
      <c r="KJ22" s="94"/>
      <c r="KK22" s="94"/>
      <c r="KL22" s="94"/>
      <c r="KM22" s="94"/>
      <c r="KN22" s="94"/>
      <c r="KO22" s="94"/>
      <c r="KP22" s="94"/>
      <c r="KQ22" s="94"/>
      <c r="KR22" s="94"/>
      <c r="KS22" s="94"/>
      <c r="KT22" s="94"/>
      <c r="KU22" s="94"/>
      <c r="KV22" s="94"/>
      <c r="KW22" s="94"/>
      <c r="KX22" s="94"/>
      <c r="KY22" s="94"/>
      <c r="KZ22" s="94"/>
      <c r="LA22" s="94"/>
      <c r="LB22" s="94"/>
      <c r="LC22" s="94"/>
      <c r="LD22" s="94"/>
      <c r="LE22" s="94"/>
      <c r="LF22" s="94"/>
      <c r="LG22" s="94"/>
      <c r="LH22" s="94"/>
      <c r="LI22" s="94"/>
      <c r="LJ22" s="94"/>
      <c r="LK22" s="94"/>
      <c r="LL22" s="94"/>
      <c r="LM22" s="94"/>
      <c r="LN22" s="94"/>
      <c r="LO22" s="94"/>
      <c r="LP22" s="94"/>
      <c r="LQ22" s="94"/>
      <c r="LR22" s="94"/>
      <c r="LS22" s="94"/>
      <c r="LT22" s="94"/>
      <c r="LU22" s="94"/>
      <c r="LV22" s="94"/>
      <c r="LW22" s="94"/>
      <c r="LX22" s="94"/>
      <c r="LY22" s="94"/>
      <c r="LZ22" s="94"/>
      <c r="MA22" s="94"/>
      <c r="MB22" s="94"/>
      <c r="MC22" s="94"/>
      <c r="MD22" s="94"/>
      <c r="ME22" s="94"/>
      <c r="MF22" s="94"/>
      <c r="MG22" s="94"/>
      <c r="MH22" s="94"/>
      <c r="MI22" s="94"/>
      <c r="MJ22" s="94"/>
      <c r="MK22" s="94"/>
      <c r="ML22" s="94"/>
      <c r="MM22" s="94"/>
      <c r="MN22" s="94"/>
      <c r="MO22" s="94"/>
      <c r="MP22" s="94"/>
      <c r="MQ22" s="94"/>
      <c r="MR22" s="94"/>
      <c r="MS22" s="94"/>
      <c r="MT22" s="94"/>
      <c r="MU22" s="94"/>
      <c r="MV22" s="94"/>
      <c r="MW22" s="94"/>
      <c r="MX22" s="94"/>
      <c r="MY22" s="94"/>
      <c r="MZ22" s="94"/>
      <c r="NA22" s="94"/>
      <c r="NB22" s="94"/>
      <c r="NC22" s="94"/>
      <c r="ND22" s="94"/>
      <c r="NE22" s="94"/>
      <c r="NF22" s="94"/>
      <c r="NG22" s="94"/>
      <c r="NH22" s="94"/>
      <c r="NI22" s="94"/>
      <c r="NJ22" s="94"/>
      <c r="NK22" s="94"/>
      <c r="NL22" s="94"/>
      <c r="NM22" s="94"/>
      <c r="NN22" s="94"/>
      <c r="NO22" s="94"/>
      <c r="NP22" s="94"/>
      <c r="NQ22" s="94"/>
      <c r="NR22" s="94"/>
      <c r="NS22" s="94"/>
      <c r="NT22" s="94"/>
      <c r="NU22" s="94"/>
      <c r="NV22" s="94"/>
      <c r="NW22" s="94"/>
      <c r="NX22" s="94"/>
      <c r="NY22" s="94"/>
      <c r="NZ22" s="94"/>
      <c r="OA22" s="94"/>
      <c r="OB22" s="94"/>
      <c r="OC22" s="94"/>
      <c r="OD22" s="94"/>
      <c r="OE22" s="94"/>
      <c r="OF22" s="94"/>
      <c r="OG22" s="94"/>
      <c r="OH22" s="94"/>
      <c r="OI22" s="94"/>
      <c r="OJ22" s="94"/>
      <c r="OK22" s="94"/>
      <c r="OL22" s="94"/>
      <c r="OM22" s="94"/>
      <c r="ON22" s="94"/>
      <c r="OO22" s="94"/>
      <c r="OP22" s="94"/>
      <c r="OQ22" s="94"/>
      <c r="OR22" s="94"/>
      <c r="OS22" s="94"/>
      <c r="OT22" s="94"/>
      <c r="OU22" s="94"/>
      <c r="OV22" s="94"/>
      <c r="OW22" s="94"/>
      <c r="OX22" s="94"/>
      <c r="OY22" s="94"/>
      <c r="OZ22" s="94"/>
      <c r="PA22" s="94"/>
      <c r="PB22" s="94"/>
      <c r="PC22" s="94"/>
      <c r="PD22" s="94"/>
      <c r="PE22" s="94"/>
      <c r="PF22" s="94"/>
      <c r="PG22" s="94"/>
      <c r="PH22" s="94"/>
      <c r="PI22" s="94"/>
      <c r="PJ22" s="94"/>
      <c r="PK22" s="94"/>
      <c r="PL22" s="94"/>
      <c r="PM22" s="94"/>
      <c r="PN22" s="94"/>
      <c r="PO22" s="94"/>
      <c r="PP22" s="94"/>
      <c r="PQ22" s="94"/>
      <c r="PR22" s="94"/>
      <c r="PS22" s="94"/>
      <c r="PT22" s="94"/>
      <c r="PU22" s="94"/>
      <c r="PV22" s="94"/>
      <c r="PW22" s="94"/>
      <c r="PX22" s="94"/>
      <c r="PY22" s="94"/>
      <c r="PZ22" s="94"/>
      <c r="QA22" s="94"/>
      <c r="QB22" s="94"/>
      <c r="QC22" s="94"/>
      <c r="QD22" s="94"/>
      <c r="QE22" s="94"/>
      <c r="QF22" s="94"/>
      <c r="QG22" s="94"/>
      <c r="QH22" s="94"/>
      <c r="QI22" s="94"/>
      <c r="QJ22" s="94"/>
      <c r="QK22" s="94"/>
      <c r="QL22" s="94"/>
      <c r="QM22" s="94"/>
      <c r="QN22" s="94"/>
      <c r="QO22" s="94"/>
      <c r="QP22" s="94"/>
      <c r="QQ22" s="94"/>
      <c r="QR22" s="94"/>
      <c r="QS22" s="94"/>
      <c r="QT22" s="94"/>
      <c r="QU22" s="94"/>
      <c r="QV22" s="94"/>
      <c r="QW22" s="94"/>
      <c r="QX22" s="94"/>
      <c r="QY22" s="94"/>
      <c r="QZ22" s="94"/>
      <c r="RA22" s="94"/>
      <c r="RB22" s="94"/>
      <c r="RC22" s="94"/>
      <c r="RD22" s="94"/>
      <c r="RE22" s="94"/>
      <c r="RF22" s="94"/>
      <c r="RG22" s="94"/>
      <c r="RH22" s="94"/>
      <c r="RI22" s="94"/>
      <c r="RJ22" s="94"/>
      <c r="RK22" s="94"/>
      <c r="RL22" s="94"/>
      <c r="RM22" s="94"/>
      <c r="RN22" s="94"/>
      <c r="RO22" s="94"/>
      <c r="RP22" s="94"/>
      <c r="RQ22" s="94"/>
      <c r="RR22" s="94"/>
      <c r="RS22" s="94"/>
      <c r="RT22" s="94"/>
      <c r="RU22" s="94"/>
      <c r="RV22" s="94"/>
      <c r="RW22" s="94"/>
      <c r="RX22" s="94"/>
      <c r="RY22" s="94"/>
      <c r="RZ22" s="94"/>
      <c r="SA22" s="94"/>
      <c r="SB22" s="94"/>
      <c r="SC22" s="94"/>
      <c r="SD22" s="94"/>
      <c r="SE22" s="94"/>
      <c r="SF22" s="94"/>
      <c r="SG22" s="94"/>
      <c r="SH22" s="94"/>
      <c r="SI22" s="94"/>
      <c r="SJ22" s="94"/>
      <c r="SK22" s="94"/>
      <c r="SL22" s="94"/>
      <c r="SM22" s="94"/>
      <c r="SN22" s="94"/>
      <c r="SO22" s="94"/>
      <c r="SP22" s="94"/>
      <c r="SQ22" s="94"/>
      <c r="SR22" s="94"/>
      <c r="SS22" s="94"/>
      <c r="ST22" s="94"/>
      <c r="SU22" s="94"/>
      <c r="SV22" s="94"/>
      <c r="SW22" s="94"/>
      <c r="SX22" s="94"/>
      <c r="SY22" s="94"/>
      <c r="SZ22" s="94"/>
      <c r="TA22" s="94"/>
      <c r="TB22" s="94"/>
      <c r="TC22" s="94"/>
      <c r="TD22" s="94"/>
      <c r="TE22" s="94"/>
      <c r="TF22" s="94"/>
      <c r="TG22" s="94"/>
      <c r="TH22" s="94"/>
      <c r="TI22" s="94"/>
      <c r="TJ22" s="94"/>
      <c r="TK22" s="94"/>
      <c r="TL22" s="94"/>
      <c r="TM22" s="94"/>
      <c r="TN22" s="94"/>
      <c r="TO22" s="94"/>
      <c r="TP22" s="94"/>
      <c r="TQ22" s="94"/>
      <c r="TR22" s="94"/>
      <c r="TS22" s="94"/>
      <c r="TT22" s="94"/>
      <c r="TU22" s="94"/>
      <c r="TV22" s="94"/>
      <c r="TW22" s="94"/>
      <c r="TX22" s="94"/>
      <c r="TY22" s="94"/>
      <c r="TZ22" s="94"/>
      <c r="UA22" s="94"/>
      <c r="UB22" s="94"/>
      <c r="UC22" s="94"/>
      <c r="UD22" s="94"/>
      <c r="UE22" s="94"/>
      <c r="UF22" s="94"/>
      <c r="UG22" s="94"/>
      <c r="UH22" s="94"/>
      <c r="UI22" s="94"/>
      <c r="UJ22" s="94"/>
      <c r="UK22" s="94"/>
      <c r="UL22" s="94"/>
      <c r="UM22" s="94"/>
      <c r="UN22" s="94"/>
      <c r="UO22" s="94"/>
      <c r="UP22" s="94"/>
      <c r="UQ22" s="94"/>
      <c r="UR22" s="94"/>
      <c r="US22" s="94"/>
      <c r="UT22" s="94"/>
      <c r="UU22" s="94"/>
      <c r="UV22" s="94"/>
      <c r="UW22" s="94"/>
      <c r="UX22" s="94"/>
      <c r="UY22" s="94"/>
      <c r="UZ22" s="94"/>
      <c r="VA22" s="94"/>
      <c r="VB22" s="94"/>
      <c r="VC22" s="94"/>
      <c r="VD22" s="94"/>
      <c r="VE22" s="94"/>
      <c r="VF22" s="94"/>
      <c r="VG22" s="94"/>
      <c r="VH22" s="94"/>
      <c r="VI22" s="94"/>
      <c r="VJ22" s="94"/>
      <c r="VK22" s="94"/>
      <c r="VL22" s="94"/>
      <c r="VM22" s="94"/>
      <c r="VN22" s="94"/>
      <c r="VO22" s="94"/>
      <c r="VP22" s="94"/>
      <c r="VQ22" s="94"/>
      <c r="VR22" s="94"/>
      <c r="VS22" s="94"/>
      <c r="VT22" s="94"/>
      <c r="VU22" s="94"/>
      <c r="VV22" s="94"/>
      <c r="VW22" s="94"/>
      <c r="VX22" s="94"/>
      <c r="VY22" s="94"/>
      <c r="VZ22" s="94"/>
      <c r="WA22" s="94"/>
      <c r="WB22" s="94"/>
      <c r="WC22" s="94"/>
      <c r="WD22" s="94"/>
      <c r="WE22" s="94"/>
      <c r="WF22" s="94"/>
      <c r="WG22" s="94"/>
      <c r="WH22" s="94"/>
      <c r="WI22" s="94"/>
      <c r="WJ22" s="94"/>
      <c r="WK22" s="94"/>
      <c r="WL22" s="94"/>
      <c r="WM22" s="94"/>
      <c r="WN22" s="94"/>
      <c r="WO22" s="94"/>
      <c r="WP22" s="94"/>
      <c r="WQ22" s="94"/>
      <c r="WR22" s="94"/>
      <c r="WS22" s="94"/>
      <c r="WT22" s="94"/>
      <c r="WU22" s="94"/>
      <c r="WV22" s="94"/>
      <c r="WW22" s="94"/>
      <c r="WX22" s="94"/>
      <c r="WY22" s="94"/>
      <c r="WZ22" s="94"/>
      <c r="XA22" s="94"/>
      <c r="XB22" s="94"/>
      <c r="XC22" s="94"/>
      <c r="XD22" s="94"/>
      <c r="XE22" s="94"/>
      <c r="XF22" s="94"/>
      <c r="XG22" s="94"/>
      <c r="XH22" s="94"/>
      <c r="XI22" s="94"/>
      <c r="XJ22" s="94"/>
      <c r="XK22" s="94"/>
      <c r="XL22" s="94"/>
      <c r="XM22" s="94"/>
      <c r="XN22" s="94"/>
      <c r="XO22" s="94"/>
      <c r="XP22" s="94"/>
      <c r="XQ22" s="94"/>
      <c r="XR22" s="94"/>
      <c r="XS22" s="94"/>
      <c r="XT22" s="94"/>
      <c r="XU22" s="94"/>
      <c r="XV22" s="94"/>
      <c r="XW22" s="94"/>
      <c r="XX22" s="94"/>
      <c r="XY22" s="94"/>
      <c r="XZ22" s="94"/>
      <c r="YA22" s="94"/>
      <c r="YB22" s="94"/>
      <c r="YC22" s="94"/>
      <c r="YD22" s="94"/>
      <c r="YE22" s="94"/>
      <c r="YF22" s="94"/>
      <c r="YG22" s="94"/>
      <c r="YH22" s="94"/>
      <c r="YI22" s="94"/>
      <c r="YJ22" s="94"/>
      <c r="YK22" s="94"/>
      <c r="YL22" s="94"/>
      <c r="YM22" s="94"/>
      <c r="YN22" s="94"/>
      <c r="YO22" s="94"/>
      <c r="YP22" s="94"/>
      <c r="YQ22" s="94"/>
      <c r="YR22" s="94"/>
      <c r="YS22" s="94"/>
      <c r="YT22" s="94"/>
      <c r="YU22" s="94"/>
      <c r="YV22" s="94"/>
      <c r="YW22" s="94"/>
      <c r="YX22" s="94"/>
      <c r="YY22" s="94"/>
      <c r="YZ22" s="94"/>
      <c r="ZA22" s="94"/>
      <c r="ZB22" s="94"/>
      <c r="ZC22" s="94"/>
      <c r="ZD22" s="94"/>
      <c r="ZE22" s="94"/>
      <c r="ZF22" s="94"/>
      <c r="ZG22" s="94"/>
      <c r="ZH22" s="94"/>
      <c r="ZI22" s="94"/>
      <c r="ZJ22" s="94"/>
      <c r="ZK22" s="94"/>
      <c r="ZL22" s="94"/>
      <c r="ZM22" s="94"/>
      <c r="ZN22" s="94"/>
      <c r="ZO22" s="94"/>
      <c r="ZP22" s="94"/>
      <c r="ZQ22" s="94"/>
      <c r="ZR22" s="94"/>
      <c r="ZS22" s="94"/>
      <c r="ZT22" s="94"/>
      <c r="ZU22" s="94"/>
      <c r="ZV22" s="94"/>
      <c r="ZW22" s="94"/>
      <c r="ZX22" s="94"/>
      <c r="ZY22" s="94"/>
      <c r="ZZ22" s="94"/>
      <c r="AAA22" s="94"/>
      <c r="AAB22" s="94"/>
      <c r="AAC22" s="94"/>
      <c r="AAD22" s="94"/>
      <c r="AAE22" s="94"/>
      <c r="AAF22" s="94"/>
      <c r="AAG22" s="94"/>
      <c r="AAH22" s="94"/>
      <c r="AAI22" s="94"/>
      <c r="AAJ22" s="94"/>
      <c r="AAK22" s="94"/>
      <c r="AAL22" s="94"/>
      <c r="AAM22" s="94"/>
      <c r="AAN22" s="94"/>
      <c r="AAO22" s="94"/>
      <c r="AAP22" s="94"/>
      <c r="AAQ22" s="94"/>
      <c r="AAR22" s="94"/>
      <c r="AAS22" s="94"/>
      <c r="AAT22" s="94"/>
      <c r="AAU22" s="94"/>
      <c r="AAV22" s="94"/>
      <c r="AAW22" s="94"/>
      <c r="AAX22" s="94"/>
      <c r="AAY22" s="94"/>
      <c r="AAZ22" s="94"/>
      <c r="ABA22" s="94"/>
      <c r="ABB22" s="94"/>
      <c r="ABC22" s="94"/>
      <c r="ABD22" s="94"/>
      <c r="ABE22" s="94"/>
      <c r="ABF22" s="94"/>
      <c r="ABG22" s="94"/>
      <c r="ABH22" s="94"/>
      <c r="ABI22" s="94"/>
      <c r="ABJ22" s="94"/>
      <c r="ABK22" s="94"/>
      <c r="ABL22" s="94"/>
      <c r="ABM22" s="94"/>
      <c r="ABN22" s="94"/>
      <c r="ABO22" s="94"/>
      <c r="ABP22" s="94"/>
      <c r="ABQ22" s="94"/>
      <c r="ABR22" s="94"/>
      <c r="ABS22" s="94"/>
      <c r="ABT22" s="94"/>
      <c r="ABU22" s="94"/>
      <c r="ABV22" s="94"/>
      <c r="ABW22" s="94"/>
      <c r="ABX22" s="94"/>
      <c r="ABY22" s="94"/>
      <c r="ABZ22" s="94"/>
      <c r="ACA22" s="94"/>
      <c r="ACB22" s="94"/>
      <c r="ACC22" s="94"/>
      <c r="ACD22" s="94"/>
      <c r="ACE22" s="94"/>
      <c r="ACF22" s="94"/>
      <c r="ACG22" s="94"/>
      <c r="ACH22" s="94"/>
      <c r="ACI22" s="94"/>
      <c r="ACJ22" s="94"/>
      <c r="ACK22" s="94"/>
      <c r="ACL22" s="94"/>
      <c r="ACM22" s="94"/>
      <c r="ACN22" s="94"/>
      <c r="ACO22" s="94"/>
      <c r="ACP22" s="94"/>
      <c r="ACQ22" s="94"/>
      <c r="ACR22" s="94"/>
      <c r="ACS22" s="94"/>
      <c r="ACT22" s="94"/>
      <c r="ACU22" s="94"/>
      <c r="ACV22" s="94"/>
      <c r="ACW22" s="94"/>
      <c r="ACX22" s="94"/>
      <c r="ACY22" s="94"/>
      <c r="ACZ22" s="94"/>
      <c r="ADA22" s="94"/>
      <c r="ADB22" s="94"/>
      <c r="ADC22" s="94"/>
      <c r="ADD22" s="94"/>
      <c r="ADE22" s="94"/>
      <c r="ADF22" s="94"/>
      <c r="ADG22" s="94"/>
      <c r="ADH22" s="94"/>
      <c r="ADI22" s="94"/>
      <c r="ADJ22" s="94"/>
      <c r="ADK22" s="94"/>
      <c r="ADL22" s="94"/>
      <c r="ADM22" s="94"/>
      <c r="ADN22" s="94"/>
      <c r="ADO22" s="94"/>
      <c r="ADP22" s="94"/>
      <c r="ADQ22" s="94"/>
      <c r="ADR22" s="94"/>
      <c r="ADS22" s="94"/>
      <c r="ADT22" s="94"/>
      <c r="ADU22" s="94"/>
      <c r="ADV22" s="94"/>
      <c r="ADW22" s="94"/>
      <c r="ADX22" s="94"/>
      <c r="ADY22" s="94"/>
      <c r="ADZ22" s="94"/>
      <c r="AEA22" s="94"/>
      <c r="AEB22" s="94"/>
      <c r="AEC22" s="94"/>
      <c r="AED22" s="94"/>
      <c r="AEE22" s="94"/>
      <c r="AEF22" s="94"/>
      <c r="AEG22" s="94"/>
      <c r="AEH22" s="94"/>
      <c r="AEI22" s="94"/>
      <c r="AEJ22" s="94"/>
      <c r="AEK22" s="94"/>
      <c r="AEL22" s="94"/>
      <c r="AEM22" s="94"/>
      <c r="AEN22" s="94"/>
      <c r="AEO22" s="94"/>
      <c r="AEP22" s="94"/>
      <c r="AEQ22" s="94"/>
      <c r="AER22" s="94"/>
      <c r="AES22" s="94"/>
      <c r="AET22" s="94"/>
      <c r="AEU22" s="94"/>
      <c r="AEV22" s="94"/>
      <c r="AEW22" s="94"/>
      <c r="AEX22" s="94"/>
      <c r="AEY22" s="94"/>
      <c r="AEZ22" s="94"/>
      <c r="AFA22" s="94"/>
      <c r="AFB22" s="94"/>
      <c r="AFC22" s="94"/>
      <c r="AFD22" s="94"/>
      <c r="AFE22" s="94"/>
      <c r="AFF22" s="94"/>
      <c r="AFG22" s="94"/>
      <c r="AFH22" s="94"/>
      <c r="AFI22" s="94"/>
      <c r="AFJ22" s="94"/>
      <c r="AFK22" s="94"/>
      <c r="AFL22" s="94"/>
      <c r="AFM22" s="94"/>
      <c r="AFN22" s="94"/>
      <c r="AFO22" s="94"/>
      <c r="AFP22" s="94"/>
      <c r="AFQ22" s="94"/>
      <c r="AFR22" s="94"/>
      <c r="AFS22" s="94"/>
      <c r="AFT22" s="94"/>
      <c r="AFU22" s="94"/>
      <c r="AFV22" s="94"/>
      <c r="AFW22" s="94"/>
      <c r="AFX22" s="94"/>
      <c r="AFY22" s="94"/>
      <c r="AFZ22" s="94"/>
      <c r="AGA22" s="94"/>
      <c r="AGB22" s="94"/>
      <c r="AGC22" s="94"/>
      <c r="AGD22" s="94"/>
      <c r="AGE22" s="94"/>
      <c r="AGF22" s="94"/>
      <c r="AGG22" s="94"/>
      <c r="AGH22" s="94"/>
      <c r="AGI22" s="94"/>
      <c r="AGJ22" s="94"/>
      <c r="AGK22" s="94"/>
      <c r="AGL22" s="94"/>
      <c r="AGM22" s="94"/>
      <c r="AGN22" s="94"/>
      <c r="AGO22" s="94"/>
      <c r="AGP22" s="94"/>
      <c r="AGQ22" s="94"/>
      <c r="AGR22" s="94"/>
      <c r="AGS22" s="94"/>
      <c r="AGT22" s="94"/>
      <c r="AGU22" s="94"/>
      <c r="AGV22" s="94"/>
      <c r="AGW22" s="94"/>
      <c r="AGX22" s="94"/>
      <c r="AGY22" s="94"/>
      <c r="AGZ22" s="94"/>
      <c r="AHA22" s="94"/>
      <c r="AHB22" s="94"/>
      <c r="AHC22" s="94"/>
      <c r="AHD22" s="94"/>
      <c r="AHE22" s="94"/>
      <c r="AHF22" s="94"/>
      <c r="AHG22" s="94"/>
      <c r="AHH22" s="94"/>
      <c r="AHI22" s="94"/>
      <c r="AHJ22" s="94"/>
      <c r="AHK22" s="94"/>
      <c r="AHL22" s="94"/>
      <c r="AHM22" s="94"/>
      <c r="AHN22" s="94"/>
      <c r="AHO22" s="94"/>
      <c r="AHP22" s="94"/>
      <c r="AHQ22" s="94"/>
      <c r="AHR22" s="94"/>
      <c r="AHS22" s="94"/>
      <c r="AHT22" s="94"/>
      <c r="AHU22" s="94"/>
      <c r="AHV22" s="94"/>
      <c r="AHW22" s="94"/>
      <c r="AHX22" s="94"/>
      <c r="AHY22" s="94"/>
      <c r="AHZ22" s="94"/>
      <c r="AIA22" s="94"/>
      <c r="AIB22" s="94"/>
      <c r="AIC22" s="94"/>
      <c r="AID22" s="94"/>
      <c r="AIE22" s="94"/>
      <c r="AIF22" s="94"/>
      <c r="AIG22" s="94"/>
      <c r="AIH22" s="94"/>
      <c r="AII22" s="94"/>
      <c r="AIJ22" s="94"/>
      <c r="AIK22" s="94"/>
      <c r="AIL22" s="94"/>
      <c r="AIM22" s="94"/>
      <c r="AIN22" s="94"/>
      <c r="AIO22" s="94"/>
      <c r="AIP22" s="94"/>
      <c r="AIQ22" s="94"/>
      <c r="AIR22" s="94"/>
      <c r="AIS22" s="94"/>
      <c r="AIT22" s="94"/>
      <c r="AIU22" s="94"/>
      <c r="AIV22" s="94"/>
      <c r="AIW22" s="94"/>
      <c r="AIX22" s="94"/>
      <c r="AIY22" s="94"/>
      <c r="AIZ22" s="94"/>
      <c r="AJA22" s="94"/>
      <c r="AJB22" s="94"/>
      <c r="AJC22" s="94"/>
      <c r="AJD22" s="94"/>
      <c r="AJE22" s="94"/>
      <c r="AJF22" s="94"/>
      <c r="AJG22" s="94"/>
      <c r="AJH22" s="94"/>
      <c r="AJI22" s="94"/>
      <c r="AJJ22" s="94"/>
      <c r="AJK22" s="94"/>
      <c r="AJL22" s="94"/>
      <c r="AJM22" s="94"/>
      <c r="AJN22" s="94"/>
      <c r="AJO22" s="94"/>
      <c r="AJP22" s="94"/>
      <c r="AJQ22" s="94"/>
      <c r="AJR22" s="94"/>
      <c r="AJS22" s="94"/>
      <c r="AJT22" s="94"/>
      <c r="AJU22" s="94"/>
      <c r="AJV22" s="94"/>
      <c r="AJW22" s="94"/>
      <c r="AJX22" s="94"/>
      <c r="AJY22" s="94"/>
      <c r="AJZ22" s="94"/>
      <c r="AKA22" s="94"/>
      <c r="AKB22" s="94"/>
      <c r="AKC22" s="94"/>
      <c r="AKD22" s="94"/>
      <c r="AKE22" s="94"/>
      <c r="AKF22" s="94"/>
      <c r="AKG22" s="94"/>
      <c r="AKH22" s="94"/>
      <c r="AKI22" s="94"/>
      <c r="AKJ22" s="94"/>
      <c r="AKK22" s="94"/>
      <c r="AKL22" s="94"/>
      <c r="AKM22" s="94"/>
      <c r="AKN22" s="94"/>
      <c r="AKO22" s="94"/>
      <c r="AKP22" s="94"/>
      <c r="AKQ22" s="94"/>
      <c r="AKR22" s="94"/>
      <c r="AKS22" s="94"/>
      <c r="AKT22" s="94"/>
      <c r="AKU22" s="94"/>
      <c r="AKV22" s="94"/>
      <c r="AKW22" s="94"/>
      <c r="AKX22" s="94"/>
      <c r="AKY22" s="94"/>
      <c r="AKZ22" s="94"/>
      <c r="ALA22" s="94"/>
      <c r="ALB22" s="94"/>
      <c r="ALC22" s="94"/>
      <c r="ALD22" s="94"/>
      <c r="ALE22" s="94"/>
      <c r="ALF22" s="94"/>
      <c r="ALG22" s="94"/>
      <c r="ALH22" s="94"/>
      <c r="ALI22" s="94"/>
      <c r="ALJ22" s="94"/>
      <c r="ALK22" s="94"/>
      <c r="ALL22" s="94"/>
      <c r="ALM22" s="94"/>
      <c r="ALN22" s="94"/>
      <c r="ALO22" s="94"/>
      <c r="ALP22" s="94"/>
      <c r="ALQ22" s="94"/>
      <c r="ALR22" s="94"/>
      <c r="ALS22" s="94"/>
      <c r="ALT22" s="94"/>
      <c r="ALU22" s="94"/>
      <c r="ALV22" s="94"/>
      <c r="ALW22" s="94"/>
      <c r="ALX22" s="94"/>
      <c r="ALY22" s="94"/>
      <c r="ALZ22" s="94"/>
      <c r="AMA22" s="94"/>
      <c r="AMB22" s="94"/>
      <c r="AMC22" s="94"/>
      <c r="AMD22" s="94"/>
      <c r="AME22" s="94"/>
      <c r="AMF22" s="94"/>
      <c r="AMG22" s="94"/>
      <c r="AMH22" s="94"/>
      <c r="AMI22" s="94"/>
      <c r="AMJ22" s="94"/>
    </row>
    <row r="23" spans="1:1024" s="123" customFormat="1" ht="26.25" customHeight="1" x14ac:dyDescent="0.35">
      <c r="A23" s="718" t="s">
        <v>136</v>
      </c>
      <c r="B23" s="718"/>
      <c r="C23" s="718"/>
      <c r="D23" s="130" t="s">
        <v>3</v>
      </c>
      <c r="E23" s="502">
        <f t="shared" ref="E23:F23" si="1">E10+E11+E12+E13+E14+E15+E16+E17+E18+E19+E20+E21+E22</f>
        <v>500701</v>
      </c>
      <c r="F23" s="131">
        <f t="shared" si="1"/>
        <v>500701</v>
      </c>
      <c r="G23" s="131">
        <f>G10+G11+G12+G13+G14+G15+G16+G17+G18+G19+G20+G21+G22</f>
        <v>301178</v>
      </c>
      <c r="H23" s="131">
        <f t="shared" ref="H23:R23" si="2">H10+H11+H12+H13+H14+H15+H16+H17+H18+H19+H20+H21+H22</f>
        <v>82779</v>
      </c>
      <c r="I23" s="131">
        <f t="shared" si="2"/>
        <v>106694</v>
      </c>
      <c r="J23" s="131">
        <f t="shared" si="2"/>
        <v>0</v>
      </c>
      <c r="K23" s="131">
        <f t="shared" si="2"/>
        <v>0</v>
      </c>
      <c r="L23" s="131">
        <f t="shared" si="2"/>
        <v>0</v>
      </c>
      <c r="M23" s="131">
        <f t="shared" si="2"/>
        <v>0</v>
      </c>
      <c r="N23" s="131">
        <f t="shared" si="2"/>
        <v>8850</v>
      </c>
      <c r="O23" s="131">
        <f t="shared" si="2"/>
        <v>1200</v>
      </c>
      <c r="P23" s="131">
        <f t="shared" si="2"/>
        <v>0</v>
      </c>
      <c r="Q23" s="131">
        <f t="shared" si="2"/>
        <v>0</v>
      </c>
      <c r="R23" s="131">
        <f t="shared" si="2"/>
        <v>0</v>
      </c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  <c r="IX23" s="94"/>
      <c r="IY23" s="94"/>
      <c r="IZ23" s="94"/>
      <c r="JA23" s="94"/>
      <c r="JB23" s="94"/>
      <c r="JC23" s="94"/>
      <c r="JD23" s="94"/>
      <c r="JE23" s="94"/>
      <c r="JF23" s="94"/>
      <c r="JG23" s="94"/>
      <c r="JH23" s="94"/>
      <c r="JI23" s="94"/>
      <c r="JJ23" s="94"/>
      <c r="JK23" s="94"/>
      <c r="JL23" s="94"/>
      <c r="JM23" s="94"/>
      <c r="JN23" s="94"/>
      <c r="JO23" s="94"/>
      <c r="JP23" s="94"/>
      <c r="JQ23" s="94"/>
      <c r="JR23" s="94"/>
      <c r="JS23" s="94"/>
      <c r="JT23" s="94"/>
      <c r="JU23" s="94"/>
      <c r="JV23" s="94"/>
      <c r="JW23" s="94"/>
      <c r="JX23" s="94"/>
      <c r="JY23" s="94"/>
      <c r="JZ23" s="94"/>
      <c r="KA23" s="94"/>
      <c r="KB23" s="94"/>
      <c r="KC23" s="94"/>
      <c r="KD23" s="94"/>
      <c r="KE23" s="94"/>
      <c r="KF23" s="94"/>
      <c r="KG23" s="94"/>
      <c r="KH23" s="94"/>
      <c r="KI23" s="94"/>
      <c r="KJ23" s="94"/>
      <c r="KK23" s="94"/>
      <c r="KL23" s="94"/>
      <c r="KM23" s="94"/>
      <c r="KN23" s="94"/>
      <c r="KO23" s="94"/>
      <c r="KP23" s="94"/>
      <c r="KQ23" s="94"/>
      <c r="KR23" s="94"/>
      <c r="KS23" s="94"/>
      <c r="KT23" s="94"/>
      <c r="KU23" s="94"/>
      <c r="KV23" s="94"/>
      <c r="KW23" s="94"/>
      <c r="KX23" s="94"/>
      <c r="KY23" s="94"/>
      <c r="KZ23" s="94"/>
      <c r="LA23" s="94"/>
      <c r="LB23" s="94"/>
      <c r="LC23" s="94"/>
      <c r="LD23" s="94"/>
      <c r="LE23" s="94"/>
      <c r="LF23" s="94"/>
      <c r="LG23" s="94"/>
      <c r="LH23" s="94"/>
      <c r="LI23" s="94"/>
      <c r="LJ23" s="94"/>
      <c r="LK23" s="94"/>
      <c r="LL23" s="94"/>
      <c r="LM23" s="94"/>
      <c r="LN23" s="94"/>
      <c r="LO23" s="94"/>
      <c r="LP23" s="94"/>
      <c r="LQ23" s="94"/>
      <c r="LR23" s="94"/>
      <c r="LS23" s="94"/>
      <c r="LT23" s="94"/>
      <c r="LU23" s="94"/>
      <c r="LV23" s="94"/>
      <c r="LW23" s="94"/>
      <c r="LX23" s="94"/>
      <c r="LY23" s="94"/>
      <c r="LZ23" s="94"/>
      <c r="MA23" s="94"/>
      <c r="MB23" s="94"/>
      <c r="MC23" s="94"/>
      <c r="MD23" s="94"/>
      <c r="ME23" s="94"/>
      <c r="MF23" s="94"/>
      <c r="MG23" s="94"/>
      <c r="MH23" s="94"/>
      <c r="MI23" s="94"/>
      <c r="MJ23" s="94"/>
      <c r="MK23" s="94"/>
      <c r="ML23" s="94"/>
      <c r="MM23" s="94"/>
      <c r="MN23" s="94"/>
      <c r="MO23" s="94"/>
      <c r="MP23" s="94"/>
      <c r="MQ23" s="94"/>
      <c r="MR23" s="94"/>
      <c r="MS23" s="94"/>
      <c r="MT23" s="94"/>
      <c r="MU23" s="94"/>
      <c r="MV23" s="94"/>
      <c r="MW23" s="94"/>
      <c r="MX23" s="94"/>
      <c r="MY23" s="94"/>
      <c r="MZ23" s="94"/>
      <c r="NA23" s="94"/>
      <c r="NB23" s="94"/>
      <c r="NC23" s="94"/>
      <c r="ND23" s="94"/>
      <c r="NE23" s="94"/>
      <c r="NF23" s="94"/>
      <c r="NG23" s="94"/>
      <c r="NH23" s="94"/>
      <c r="NI23" s="94"/>
      <c r="NJ23" s="94"/>
      <c r="NK23" s="94"/>
      <c r="NL23" s="94"/>
      <c r="NM23" s="94"/>
      <c r="NN23" s="94"/>
      <c r="NO23" s="94"/>
      <c r="NP23" s="94"/>
      <c r="NQ23" s="94"/>
      <c r="NR23" s="94"/>
      <c r="NS23" s="94"/>
      <c r="NT23" s="94"/>
      <c r="NU23" s="94"/>
      <c r="NV23" s="94"/>
      <c r="NW23" s="94"/>
      <c r="NX23" s="94"/>
      <c r="NY23" s="94"/>
      <c r="NZ23" s="94"/>
      <c r="OA23" s="94"/>
      <c r="OB23" s="94"/>
      <c r="OC23" s="94"/>
      <c r="OD23" s="94"/>
      <c r="OE23" s="94"/>
      <c r="OF23" s="94"/>
      <c r="OG23" s="94"/>
      <c r="OH23" s="94"/>
      <c r="OI23" s="94"/>
      <c r="OJ23" s="94"/>
      <c r="OK23" s="94"/>
      <c r="OL23" s="94"/>
      <c r="OM23" s="94"/>
      <c r="ON23" s="94"/>
      <c r="OO23" s="94"/>
      <c r="OP23" s="94"/>
      <c r="OQ23" s="94"/>
      <c r="OR23" s="94"/>
      <c r="OS23" s="94"/>
      <c r="OT23" s="94"/>
      <c r="OU23" s="94"/>
      <c r="OV23" s="94"/>
      <c r="OW23" s="94"/>
      <c r="OX23" s="94"/>
      <c r="OY23" s="94"/>
      <c r="OZ23" s="94"/>
      <c r="PA23" s="94"/>
      <c r="PB23" s="94"/>
      <c r="PC23" s="94"/>
      <c r="PD23" s="94"/>
      <c r="PE23" s="94"/>
      <c r="PF23" s="94"/>
      <c r="PG23" s="94"/>
      <c r="PH23" s="94"/>
      <c r="PI23" s="94"/>
      <c r="PJ23" s="94"/>
      <c r="PK23" s="94"/>
      <c r="PL23" s="94"/>
      <c r="PM23" s="94"/>
      <c r="PN23" s="94"/>
      <c r="PO23" s="94"/>
      <c r="PP23" s="94"/>
      <c r="PQ23" s="94"/>
      <c r="PR23" s="94"/>
      <c r="PS23" s="94"/>
      <c r="PT23" s="94"/>
      <c r="PU23" s="94"/>
      <c r="PV23" s="94"/>
      <c r="PW23" s="94"/>
      <c r="PX23" s="94"/>
      <c r="PY23" s="94"/>
      <c r="PZ23" s="94"/>
      <c r="QA23" s="94"/>
      <c r="QB23" s="94"/>
      <c r="QC23" s="94"/>
      <c r="QD23" s="94"/>
      <c r="QE23" s="94"/>
      <c r="QF23" s="94"/>
      <c r="QG23" s="94"/>
      <c r="QH23" s="94"/>
      <c r="QI23" s="94"/>
      <c r="QJ23" s="94"/>
      <c r="QK23" s="94"/>
      <c r="QL23" s="94"/>
      <c r="QM23" s="94"/>
      <c r="QN23" s="94"/>
      <c r="QO23" s="94"/>
      <c r="QP23" s="94"/>
      <c r="QQ23" s="94"/>
      <c r="QR23" s="94"/>
      <c r="QS23" s="94"/>
      <c r="QT23" s="94"/>
      <c r="QU23" s="94"/>
      <c r="QV23" s="94"/>
      <c r="QW23" s="94"/>
      <c r="QX23" s="94"/>
      <c r="QY23" s="94"/>
      <c r="QZ23" s="94"/>
      <c r="RA23" s="94"/>
      <c r="RB23" s="94"/>
      <c r="RC23" s="94"/>
      <c r="RD23" s="94"/>
      <c r="RE23" s="94"/>
      <c r="RF23" s="94"/>
      <c r="RG23" s="94"/>
      <c r="RH23" s="94"/>
      <c r="RI23" s="94"/>
      <c r="RJ23" s="94"/>
      <c r="RK23" s="94"/>
      <c r="RL23" s="94"/>
      <c r="RM23" s="94"/>
      <c r="RN23" s="94"/>
      <c r="RO23" s="94"/>
      <c r="RP23" s="94"/>
      <c r="RQ23" s="94"/>
      <c r="RR23" s="94"/>
      <c r="RS23" s="94"/>
      <c r="RT23" s="94"/>
      <c r="RU23" s="94"/>
      <c r="RV23" s="94"/>
      <c r="RW23" s="94"/>
      <c r="RX23" s="94"/>
      <c r="RY23" s="94"/>
      <c r="RZ23" s="94"/>
      <c r="SA23" s="94"/>
      <c r="SB23" s="94"/>
      <c r="SC23" s="94"/>
      <c r="SD23" s="94"/>
      <c r="SE23" s="94"/>
      <c r="SF23" s="94"/>
      <c r="SG23" s="94"/>
      <c r="SH23" s="94"/>
      <c r="SI23" s="94"/>
      <c r="SJ23" s="94"/>
      <c r="SK23" s="94"/>
      <c r="SL23" s="94"/>
      <c r="SM23" s="94"/>
      <c r="SN23" s="94"/>
      <c r="SO23" s="94"/>
      <c r="SP23" s="94"/>
      <c r="SQ23" s="94"/>
      <c r="SR23" s="94"/>
      <c r="SS23" s="94"/>
      <c r="ST23" s="94"/>
      <c r="SU23" s="94"/>
      <c r="SV23" s="94"/>
      <c r="SW23" s="94"/>
      <c r="SX23" s="94"/>
      <c r="SY23" s="94"/>
      <c r="SZ23" s="94"/>
      <c r="TA23" s="94"/>
      <c r="TB23" s="94"/>
      <c r="TC23" s="94"/>
      <c r="TD23" s="94"/>
      <c r="TE23" s="94"/>
      <c r="TF23" s="94"/>
      <c r="TG23" s="94"/>
      <c r="TH23" s="94"/>
      <c r="TI23" s="94"/>
      <c r="TJ23" s="94"/>
      <c r="TK23" s="94"/>
      <c r="TL23" s="94"/>
      <c r="TM23" s="94"/>
      <c r="TN23" s="94"/>
      <c r="TO23" s="94"/>
      <c r="TP23" s="94"/>
      <c r="TQ23" s="94"/>
      <c r="TR23" s="94"/>
      <c r="TS23" s="94"/>
      <c r="TT23" s="94"/>
      <c r="TU23" s="94"/>
      <c r="TV23" s="94"/>
      <c r="TW23" s="94"/>
      <c r="TX23" s="94"/>
      <c r="TY23" s="94"/>
      <c r="TZ23" s="94"/>
      <c r="UA23" s="94"/>
      <c r="UB23" s="94"/>
      <c r="UC23" s="94"/>
      <c r="UD23" s="94"/>
      <c r="UE23" s="94"/>
      <c r="UF23" s="94"/>
      <c r="UG23" s="94"/>
      <c r="UH23" s="94"/>
      <c r="UI23" s="94"/>
      <c r="UJ23" s="94"/>
      <c r="UK23" s="94"/>
      <c r="UL23" s="94"/>
      <c r="UM23" s="94"/>
      <c r="UN23" s="94"/>
      <c r="UO23" s="94"/>
      <c r="UP23" s="94"/>
      <c r="UQ23" s="94"/>
      <c r="UR23" s="94"/>
      <c r="US23" s="94"/>
      <c r="UT23" s="94"/>
      <c r="UU23" s="94"/>
      <c r="UV23" s="94"/>
      <c r="UW23" s="94"/>
      <c r="UX23" s="94"/>
      <c r="UY23" s="94"/>
      <c r="UZ23" s="94"/>
      <c r="VA23" s="94"/>
      <c r="VB23" s="94"/>
      <c r="VC23" s="94"/>
      <c r="VD23" s="94"/>
      <c r="VE23" s="94"/>
      <c r="VF23" s="94"/>
      <c r="VG23" s="94"/>
      <c r="VH23" s="94"/>
      <c r="VI23" s="94"/>
      <c r="VJ23" s="94"/>
      <c r="VK23" s="94"/>
      <c r="VL23" s="94"/>
      <c r="VM23" s="94"/>
      <c r="VN23" s="94"/>
      <c r="VO23" s="94"/>
      <c r="VP23" s="94"/>
      <c r="VQ23" s="94"/>
      <c r="VR23" s="94"/>
      <c r="VS23" s="94"/>
      <c r="VT23" s="94"/>
      <c r="VU23" s="94"/>
      <c r="VV23" s="94"/>
      <c r="VW23" s="94"/>
      <c r="VX23" s="94"/>
      <c r="VY23" s="94"/>
      <c r="VZ23" s="94"/>
      <c r="WA23" s="94"/>
      <c r="WB23" s="94"/>
      <c r="WC23" s="94"/>
      <c r="WD23" s="94"/>
      <c r="WE23" s="94"/>
      <c r="WF23" s="94"/>
      <c r="WG23" s="94"/>
      <c r="WH23" s="94"/>
      <c r="WI23" s="94"/>
      <c r="WJ23" s="94"/>
      <c r="WK23" s="94"/>
      <c r="WL23" s="94"/>
      <c r="WM23" s="94"/>
      <c r="WN23" s="94"/>
      <c r="WO23" s="94"/>
      <c r="WP23" s="94"/>
      <c r="WQ23" s="94"/>
      <c r="WR23" s="94"/>
      <c r="WS23" s="94"/>
      <c r="WT23" s="94"/>
      <c r="WU23" s="94"/>
      <c r="WV23" s="94"/>
      <c r="WW23" s="94"/>
      <c r="WX23" s="94"/>
      <c r="WY23" s="94"/>
      <c r="WZ23" s="94"/>
      <c r="XA23" s="94"/>
      <c r="XB23" s="94"/>
      <c r="XC23" s="94"/>
      <c r="XD23" s="94"/>
      <c r="XE23" s="94"/>
      <c r="XF23" s="94"/>
      <c r="XG23" s="94"/>
      <c r="XH23" s="94"/>
      <c r="XI23" s="94"/>
      <c r="XJ23" s="94"/>
      <c r="XK23" s="94"/>
      <c r="XL23" s="94"/>
      <c r="XM23" s="94"/>
      <c r="XN23" s="94"/>
      <c r="XO23" s="94"/>
      <c r="XP23" s="94"/>
      <c r="XQ23" s="94"/>
      <c r="XR23" s="94"/>
      <c r="XS23" s="94"/>
      <c r="XT23" s="94"/>
      <c r="XU23" s="94"/>
      <c r="XV23" s="94"/>
      <c r="XW23" s="94"/>
      <c r="XX23" s="94"/>
      <c r="XY23" s="94"/>
      <c r="XZ23" s="94"/>
      <c r="YA23" s="94"/>
      <c r="YB23" s="94"/>
      <c r="YC23" s="94"/>
      <c r="YD23" s="94"/>
      <c r="YE23" s="94"/>
      <c r="YF23" s="94"/>
      <c r="YG23" s="94"/>
      <c r="YH23" s="94"/>
      <c r="YI23" s="94"/>
      <c r="YJ23" s="94"/>
      <c r="YK23" s="94"/>
      <c r="YL23" s="94"/>
      <c r="YM23" s="94"/>
      <c r="YN23" s="94"/>
      <c r="YO23" s="94"/>
      <c r="YP23" s="94"/>
      <c r="YQ23" s="94"/>
      <c r="YR23" s="94"/>
      <c r="YS23" s="94"/>
      <c r="YT23" s="94"/>
      <c r="YU23" s="94"/>
      <c r="YV23" s="94"/>
      <c r="YW23" s="94"/>
      <c r="YX23" s="94"/>
      <c r="YY23" s="94"/>
      <c r="YZ23" s="94"/>
      <c r="ZA23" s="94"/>
      <c r="ZB23" s="94"/>
      <c r="ZC23" s="94"/>
      <c r="ZD23" s="94"/>
      <c r="ZE23" s="94"/>
      <c r="ZF23" s="94"/>
      <c r="ZG23" s="94"/>
      <c r="ZH23" s="94"/>
      <c r="ZI23" s="94"/>
      <c r="ZJ23" s="94"/>
      <c r="ZK23" s="94"/>
      <c r="ZL23" s="94"/>
      <c r="ZM23" s="94"/>
      <c r="ZN23" s="94"/>
      <c r="ZO23" s="94"/>
      <c r="ZP23" s="94"/>
      <c r="ZQ23" s="94"/>
      <c r="ZR23" s="94"/>
      <c r="ZS23" s="94"/>
      <c r="ZT23" s="94"/>
      <c r="ZU23" s="94"/>
      <c r="ZV23" s="94"/>
      <c r="ZW23" s="94"/>
      <c r="ZX23" s="94"/>
      <c r="ZY23" s="94"/>
      <c r="ZZ23" s="94"/>
      <c r="AAA23" s="94"/>
      <c r="AAB23" s="94"/>
      <c r="AAC23" s="94"/>
      <c r="AAD23" s="94"/>
      <c r="AAE23" s="94"/>
      <c r="AAF23" s="94"/>
      <c r="AAG23" s="94"/>
      <c r="AAH23" s="94"/>
      <c r="AAI23" s="94"/>
      <c r="AAJ23" s="94"/>
      <c r="AAK23" s="94"/>
      <c r="AAL23" s="94"/>
      <c r="AAM23" s="94"/>
      <c r="AAN23" s="94"/>
      <c r="AAO23" s="94"/>
      <c r="AAP23" s="94"/>
      <c r="AAQ23" s="94"/>
      <c r="AAR23" s="94"/>
      <c r="AAS23" s="94"/>
      <c r="AAT23" s="94"/>
      <c r="AAU23" s="94"/>
      <c r="AAV23" s="94"/>
      <c r="AAW23" s="94"/>
      <c r="AAX23" s="94"/>
      <c r="AAY23" s="94"/>
      <c r="AAZ23" s="94"/>
      <c r="ABA23" s="94"/>
      <c r="ABB23" s="94"/>
      <c r="ABC23" s="94"/>
      <c r="ABD23" s="94"/>
      <c r="ABE23" s="94"/>
      <c r="ABF23" s="94"/>
      <c r="ABG23" s="94"/>
      <c r="ABH23" s="94"/>
      <c r="ABI23" s="94"/>
      <c r="ABJ23" s="94"/>
      <c r="ABK23" s="94"/>
      <c r="ABL23" s="94"/>
      <c r="ABM23" s="94"/>
      <c r="ABN23" s="94"/>
      <c r="ABO23" s="94"/>
      <c r="ABP23" s="94"/>
      <c r="ABQ23" s="94"/>
      <c r="ABR23" s="94"/>
      <c r="ABS23" s="94"/>
      <c r="ABT23" s="94"/>
      <c r="ABU23" s="94"/>
      <c r="ABV23" s="94"/>
      <c r="ABW23" s="94"/>
      <c r="ABX23" s="94"/>
      <c r="ABY23" s="94"/>
      <c r="ABZ23" s="94"/>
      <c r="ACA23" s="94"/>
      <c r="ACB23" s="94"/>
      <c r="ACC23" s="94"/>
      <c r="ACD23" s="94"/>
      <c r="ACE23" s="94"/>
      <c r="ACF23" s="94"/>
      <c r="ACG23" s="94"/>
      <c r="ACH23" s="94"/>
      <c r="ACI23" s="94"/>
      <c r="ACJ23" s="94"/>
      <c r="ACK23" s="94"/>
      <c r="ACL23" s="94"/>
      <c r="ACM23" s="94"/>
      <c r="ACN23" s="94"/>
      <c r="ACO23" s="94"/>
      <c r="ACP23" s="94"/>
      <c r="ACQ23" s="94"/>
      <c r="ACR23" s="94"/>
      <c r="ACS23" s="94"/>
      <c r="ACT23" s="94"/>
      <c r="ACU23" s="94"/>
      <c r="ACV23" s="94"/>
      <c r="ACW23" s="94"/>
      <c r="ACX23" s="94"/>
      <c r="ACY23" s="94"/>
      <c r="ACZ23" s="94"/>
      <c r="ADA23" s="94"/>
      <c r="ADB23" s="94"/>
      <c r="ADC23" s="94"/>
      <c r="ADD23" s="94"/>
      <c r="ADE23" s="94"/>
      <c r="ADF23" s="94"/>
      <c r="ADG23" s="94"/>
      <c r="ADH23" s="94"/>
      <c r="ADI23" s="94"/>
      <c r="ADJ23" s="94"/>
      <c r="ADK23" s="94"/>
      <c r="ADL23" s="94"/>
      <c r="ADM23" s="94"/>
      <c r="ADN23" s="94"/>
      <c r="ADO23" s="94"/>
      <c r="ADP23" s="94"/>
      <c r="ADQ23" s="94"/>
      <c r="ADR23" s="94"/>
      <c r="ADS23" s="94"/>
      <c r="ADT23" s="94"/>
      <c r="ADU23" s="94"/>
      <c r="ADV23" s="94"/>
      <c r="ADW23" s="94"/>
      <c r="ADX23" s="94"/>
      <c r="ADY23" s="94"/>
      <c r="ADZ23" s="94"/>
      <c r="AEA23" s="94"/>
      <c r="AEB23" s="94"/>
      <c r="AEC23" s="94"/>
      <c r="AED23" s="94"/>
      <c r="AEE23" s="94"/>
      <c r="AEF23" s="94"/>
      <c r="AEG23" s="94"/>
      <c r="AEH23" s="94"/>
      <c r="AEI23" s="94"/>
      <c r="AEJ23" s="94"/>
      <c r="AEK23" s="94"/>
      <c r="AEL23" s="94"/>
      <c r="AEM23" s="94"/>
      <c r="AEN23" s="94"/>
      <c r="AEO23" s="94"/>
      <c r="AEP23" s="94"/>
      <c r="AEQ23" s="94"/>
      <c r="AER23" s="94"/>
      <c r="AES23" s="94"/>
      <c r="AET23" s="94"/>
      <c r="AEU23" s="94"/>
      <c r="AEV23" s="94"/>
      <c r="AEW23" s="94"/>
      <c r="AEX23" s="94"/>
      <c r="AEY23" s="94"/>
      <c r="AEZ23" s="94"/>
      <c r="AFA23" s="94"/>
      <c r="AFB23" s="94"/>
      <c r="AFC23" s="94"/>
      <c r="AFD23" s="94"/>
      <c r="AFE23" s="94"/>
      <c r="AFF23" s="94"/>
      <c r="AFG23" s="94"/>
      <c r="AFH23" s="94"/>
      <c r="AFI23" s="94"/>
      <c r="AFJ23" s="94"/>
      <c r="AFK23" s="94"/>
      <c r="AFL23" s="94"/>
      <c r="AFM23" s="94"/>
      <c r="AFN23" s="94"/>
      <c r="AFO23" s="94"/>
      <c r="AFP23" s="94"/>
      <c r="AFQ23" s="94"/>
      <c r="AFR23" s="94"/>
      <c r="AFS23" s="94"/>
      <c r="AFT23" s="94"/>
      <c r="AFU23" s="94"/>
      <c r="AFV23" s="94"/>
      <c r="AFW23" s="94"/>
      <c r="AFX23" s="94"/>
      <c r="AFY23" s="94"/>
      <c r="AFZ23" s="94"/>
      <c r="AGA23" s="94"/>
      <c r="AGB23" s="94"/>
      <c r="AGC23" s="94"/>
      <c r="AGD23" s="94"/>
      <c r="AGE23" s="94"/>
      <c r="AGF23" s="94"/>
      <c r="AGG23" s="94"/>
      <c r="AGH23" s="94"/>
      <c r="AGI23" s="94"/>
      <c r="AGJ23" s="94"/>
      <c r="AGK23" s="94"/>
      <c r="AGL23" s="94"/>
      <c r="AGM23" s="94"/>
      <c r="AGN23" s="94"/>
      <c r="AGO23" s="94"/>
      <c r="AGP23" s="94"/>
      <c r="AGQ23" s="94"/>
      <c r="AGR23" s="94"/>
      <c r="AGS23" s="94"/>
      <c r="AGT23" s="94"/>
      <c r="AGU23" s="94"/>
      <c r="AGV23" s="94"/>
      <c r="AGW23" s="94"/>
      <c r="AGX23" s="94"/>
      <c r="AGY23" s="94"/>
      <c r="AGZ23" s="94"/>
      <c r="AHA23" s="94"/>
      <c r="AHB23" s="94"/>
      <c r="AHC23" s="94"/>
      <c r="AHD23" s="94"/>
      <c r="AHE23" s="94"/>
      <c r="AHF23" s="94"/>
      <c r="AHG23" s="94"/>
      <c r="AHH23" s="94"/>
      <c r="AHI23" s="94"/>
      <c r="AHJ23" s="94"/>
      <c r="AHK23" s="94"/>
      <c r="AHL23" s="94"/>
      <c r="AHM23" s="94"/>
      <c r="AHN23" s="94"/>
      <c r="AHO23" s="94"/>
      <c r="AHP23" s="94"/>
      <c r="AHQ23" s="94"/>
      <c r="AHR23" s="94"/>
      <c r="AHS23" s="94"/>
      <c r="AHT23" s="94"/>
      <c r="AHU23" s="94"/>
      <c r="AHV23" s="94"/>
      <c r="AHW23" s="94"/>
      <c r="AHX23" s="94"/>
      <c r="AHY23" s="94"/>
      <c r="AHZ23" s="94"/>
      <c r="AIA23" s="94"/>
      <c r="AIB23" s="94"/>
      <c r="AIC23" s="94"/>
      <c r="AID23" s="94"/>
      <c r="AIE23" s="94"/>
      <c r="AIF23" s="94"/>
      <c r="AIG23" s="94"/>
      <c r="AIH23" s="94"/>
      <c r="AII23" s="94"/>
      <c r="AIJ23" s="94"/>
      <c r="AIK23" s="94"/>
      <c r="AIL23" s="94"/>
      <c r="AIM23" s="94"/>
      <c r="AIN23" s="94"/>
      <c r="AIO23" s="94"/>
      <c r="AIP23" s="94"/>
      <c r="AIQ23" s="94"/>
      <c r="AIR23" s="94"/>
      <c r="AIS23" s="94"/>
      <c r="AIT23" s="94"/>
      <c r="AIU23" s="94"/>
      <c r="AIV23" s="94"/>
      <c r="AIW23" s="94"/>
      <c r="AIX23" s="94"/>
      <c r="AIY23" s="94"/>
      <c r="AIZ23" s="94"/>
      <c r="AJA23" s="94"/>
      <c r="AJB23" s="94"/>
      <c r="AJC23" s="94"/>
      <c r="AJD23" s="94"/>
      <c r="AJE23" s="94"/>
      <c r="AJF23" s="94"/>
      <c r="AJG23" s="94"/>
      <c r="AJH23" s="94"/>
      <c r="AJI23" s="94"/>
      <c r="AJJ23" s="94"/>
      <c r="AJK23" s="94"/>
      <c r="AJL23" s="94"/>
      <c r="AJM23" s="94"/>
      <c r="AJN23" s="94"/>
      <c r="AJO23" s="94"/>
      <c r="AJP23" s="94"/>
      <c r="AJQ23" s="94"/>
      <c r="AJR23" s="94"/>
      <c r="AJS23" s="94"/>
      <c r="AJT23" s="94"/>
      <c r="AJU23" s="94"/>
      <c r="AJV23" s="94"/>
      <c r="AJW23" s="94"/>
      <c r="AJX23" s="94"/>
      <c r="AJY23" s="94"/>
      <c r="AJZ23" s="94"/>
      <c r="AKA23" s="94"/>
      <c r="AKB23" s="94"/>
      <c r="AKC23" s="94"/>
      <c r="AKD23" s="94"/>
      <c r="AKE23" s="94"/>
      <c r="AKF23" s="94"/>
      <c r="AKG23" s="94"/>
      <c r="AKH23" s="94"/>
      <c r="AKI23" s="94"/>
      <c r="AKJ23" s="94"/>
      <c r="AKK23" s="94"/>
      <c r="AKL23" s="94"/>
      <c r="AKM23" s="94"/>
      <c r="AKN23" s="94"/>
      <c r="AKO23" s="94"/>
      <c r="AKP23" s="94"/>
      <c r="AKQ23" s="94"/>
      <c r="AKR23" s="94"/>
      <c r="AKS23" s="94"/>
      <c r="AKT23" s="94"/>
      <c r="AKU23" s="94"/>
      <c r="AKV23" s="94"/>
      <c r="AKW23" s="94"/>
      <c r="AKX23" s="94"/>
      <c r="AKY23" s="94"/>
      <c r="AKZ23" s="94"/>
      <c r="ALA23" s="94"/>
      <c r="ALB23" s="94"/>
      <c r="ALC23" s="94"/>
      <c r="ALD23" s="94"/>
      <c r="ALE23" s="94"/>
      <c r="ALF23" s="94"/>
      <c r="ALG23" s="94"/>
      <c r="ALH23" s="94"/>
      <c r="ALI23" s="94"/>
      <c r="ALJ23" s="94"/>
      <c r="ALK23" s="94"/>
      <c r="ALL23" s="94"/>
      <c r="ALM23" s="94"/>
      <c r="ALN23" s="94"/>
      <c r="ALO23" s="94"/>
      <c r="ALP23" s="94"/>
      <c r="ALQ23" s="94"/>
      <c r="ALR23" s="94"/>
      <c r="ALS23" s="94"/>
      <c r="ALT23" s="94"/>
      <c r="ALU23" s="94"/>
      <c r="ALV23" s="94"/>
      <c r="ALW23" s="94"/>
      <c r="ALX23" s="94"/>
      <c r="ALY23" s="94"/>
      <c r="ALZ23" s="94"/>
      <c r="AMA23" s="94"/>
      <c r="AMB23" s="94"/>
      <c r="AMC23" s="94"/>
      <c r="AMD23" s="94"/>
      <c r="AME23" s="94"/>
      <c r="AMF23" s="94"/>
      <c r="AMG23" s="94"/>
      <c r="AMH23" s="94"/>
      <c r="AMI23" s="94"/>
      <c r="AMJ23" s="94"/>
    </row>
    <row r="24" spans="1:1024" s="123" customFormat="1" ht="26.25" customHeight="1" x14ac:dyDescent="0.35">
      <c r="A24" s="496"/>
      <c r="B24" s="496"/>
      <c r="C24" s="496"/>
      <c r="D24" s="130"/>
      <c r="E24" s="50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  <c r="IX24" s="94"/>
      <c r="IY24" s="94"/>
      <c r="IZ24" s="94"/>
      <c r="JA24" s="94"/>
      <c r="JB24" s="94"/>
      <c r="JC24" s="94"/>
      <c r="JD24" s="94"/>
      <c r="JE24" s="94"/>
      <c r="JF24" s="94"/>
      <c r="JG24" s="94"/>
      <c r="JH24" s="94"/>
      <c r="JI24" s="94"/>
      <c r="JJ24" s="94"/>
      <c r="JK24" s="94"/>
      <c r="JL24" s="94"/>
      <c r="JM24" s="94"/>
      <c r="JN24" s="94"/>
      <c r="JO24" s="94"/>
      <c r="JP24" s="94"/>
      <c r="JQ24" s="94"/>
      <c r="JR24" s="94"/>
      <c r="JS24" s="94"/>
      <c r="JT24" s="94"/>
      <c r="JU24" s="94"/>
      <c r="JV24" s="94"/>
      <c r="JW24" s="94"/>
      <c r="JX24" s="94"/>
      <c r="JY24" s="94"/>
      <c r="JZ24" s="94"/>
      <c r="KA24" s="94"/>
      <c r="KB24" s="94"/>
      <c r="KC24" s="94"/>
      <c r="KD24" s="94"/>
      <c r="KE24" s="94"/>
      <c r="KF24" s="94"/>
      <c r="KG24" s="94"/>
      <c r="KH24" s="94"/>
      <c r="KI24" s="94"/>
      <c r="KJ24" s="94"/>
      <c r="KK24" s="94"/>
      <c r="KL24" s="94"/>
      <c r="KM24" s="94"/>
      <c r="KN24" s="94"/>
      <c r="KO24" s="94"/>
      <c r="KP24" s="94"/>
      <c r="KQ24" s="94"/>
      <c r="KR24" s="94"/>
      <c r="KS24" s="94"/>
      <c r="KT24" s="94"/>
      <c r="KU24" s="94"/>
      <c r="KV24" s="94"/>
      <c r="KW24" s="94"/>
      <c r="KX24" s="94"/>
      <c r="KY24" s="94"/>
      <c r="KZ24" s="94"/>
      <c r="LA24" s="94"/>
      <c r="LB24" s="94"/>
      <c r="LC24" s="94"/>
      <c r="LD24" s="94"/>
      <c r="LE24" s="94"/>
      <c r="LF24" s="94"/>
      <c r="LG24" s="94"/>
      <c r="LH24" s="94"/>
      <c r="LI24" s="94"/>
      <c r="LJ24" s="94"/>
      <c r="LK24" s="94"/>
      <c r="LL24" s="94"/>
      <c r="LM24" s="94"/>
      <c r="LN24" s="94"/>
      <c r="LO24" s="94"/>
      <c r="LP24" s="94"/>
      <c r="LQ24" s="94"/>
      <c r="LR24" s="94"/>
      <c r="LS24" s="94"/>
      <c r="LT24" s="94"/>
      <c r="LU24" s="94"/>
      <c r="LV24" s="94"/>
      <c r="LW24" s="94"/>
      <c r="LX24" s="94"/>
      <c r="LY24" s="94"/>
      <c r="LZ24" s="94"/>
      <c r="MA24" s="94"/>
      <c r="MB24" s="94"/>
      <c r="MC24" s="94"/>
      <c r="MD24" s="94"/>
      <c r="ME24" s="94"/>
      <c r="MF24" s="94"/>
      <c r="MG24" s="94"/>
      <c r="MH24" s="94"/>
      <c r="MI24" s="94"/>
      <c r="MJ24" s="94"/>
      <c r="MK24" s="94"/>
      <c r="ML24" s="94"/>
      <c r="MM24" s="94"/>
      <c r="MN24" s="94"/>
      <c r="MO24" s="94"/>
      <c r="MP24" s="94"/>
      <c r="MQ24" s="94"/>
      <c r="MR24" s="94"/>
      <c r="MS24" s="94"/>
      <c r="MT24" s="94"/>
      <c r="MU24" s="94"/>
      <c r="MV24" s="94"/>
      <c r="MW24" s="94"/>
      <c r="MX24" s="94"/>
      <c r="MY24" s="94"/>
      <c r="MZ24" s="94"/>
      <c r="NA24" s="94"/>
      <c r="NB24" s="94"/>
      <c r="NC24" s="94"/>
      <c r="ND24" s="94"/>
      <c r="NE24" s="94"/>
      <c r="NF24" s="94"/>
      <c r="NG24" s="94"/>
      <c r="NH24" s="94"/>
      <c r="NI24" s="94"/>
      <c r="NJ24" s="94"/>
      <c r="NK24" s="94"/>
      <c r="NL24" s="94"/>
      <c r="NM24" s="94"/>
      <c r="NN24" s="94"/>
      <c r="NO24" s="94"/>
      <c r="NP24" s="94"/>
      <c r="NQ24" s="94"/>
      <c r="NR24" s="94"/>
      <c r="NS24" s="94"/>
      <c r="NT24" s="94"/>
      <c r="NU24" s="94"/>
      <c r="NV24" s="94"/>
      <c r="NW24" s="94"/>
      <c r="NX24" s="94"/>
      <c r="NY24" s="94"/>
      <c r="NZ24" s="94"/>
      <c r="OA24" s="94"/>
      <c r="OB24" s="94"/>
      <c r="OC24" s="94"/>
      <c r="OD24" s="94"/>
      <c r="OE24" s="94"/>
      <c r="OF24" s="94"/>
      <c r="OG24" s="94"/>
      <c r="OH24" s="94"/>
      <c r="OI24" s="94"/>
      <c r="OJ24" s="94"/>
      <c r="OK24" s="94"/>
      <c r="OL24" s="94"/>
      <c r="OM24" s="94"/>
      <c r="ON24" s="94"/>
      <c r="OO24" s="94"/>
      <c r="OP24" s="94"/>
      <c r="OQ24" s="94"/>
      <c r="OR24" s="94"/>
      <c r="OS24" s="94"/>
      <c r="OT24" s="94"/>
      <c r="OU24" s="94"/>
      <c r="OV24" s="94"/>
      <c r="OW24" s="94"/>
      <c r="OX24" s="94"/>
      <c r="OY24" s="94"/>
      <c r="OZ24" s="94"/>
      <c r="PA24" s="94"/>
      <c r="PB24" s="94"/>
      <c r="PC24" s="94"/>
      <c r="PD24" s="94"/>
      <c r="PE24" s="94"/>
      <c r="PF24" s="94"/>
      <c r="PG24" s="94"/>
      <c r="PH24" s="94"/>
      <c r="PI24" s="94"/>
      <c r="PJ24" s="94"/>
      <c r="PK24" s="94"/>
      <c r="PL24" s="94"/>
      <c r="PM24" s="94"/>
      <c r="PN24" s="94"/>
      <c r="PO24" s="94"/>
      <c r="PP24" s="94"/>
      <c r="PQ24" s="94"/>
      <c r="PR24" s="94"/>
      <c r="PS24" s="94"/>
      <c r="PT24" s="94"/>
      <c r="PU24" s="94"/>
      <c r="PV24" s="94"/>
      <c r="PW24" s="94"/>
      <c r="PX24" s="94"/>
      <c r="PY24" s="94"/>
      <c r="PZ24" s="94"/>
      <c r="QA24" s="94"/>
      <c r="QB24" s="94"/>
      <c r="QC24" s="94"/>
      <c r="QD24" s="94"/>
      <c r="QE24" s="94"/>
      <c r="QF24" s="94"/>
      <c r="QG24" s="94"/>
      <c r="QH24" s="94"/>
      <c r="QI24" s="94"/>
      <c r="QJ24" s="94"/>
      <c r="QK24" s="94"/>
      <c r="QL24" s="94"/>
      <c r="QM24" s="94"/>
      <c r="QN24" s="94"/>
      <c r="QO24" s="94"/>
      <c r="QP24" s="94"/>
      <c r="QQ24" s="94"/>
      <c r="QR24" s="94"/>
      <c r="QS24" s="94"/>
      <c r="QT24" s="94"/>
      <c r="QU24" s="94"/>
      <c r="QV24" s="94"/>
      <c r="QW24" s="94"/>
      <c r="QX24" s="94"/>
      <c r="QY24" s="94"/>
      <c r="QZ24" s="94"/>
      <c r="RA24" s="94"/>
      <c r="RB24" s="94"/>
      <c r="RC24" s="94"/>
      <c r="RD24" s="94"/>
      <c r="RE24" s="94"/>
      <c r="RF24" s="94"/>
      <c r="RG24" s="94"/>
      <c r="RH24" s="94"/>
      <c r="RI24" s="94"/>
      <c r="RJ24" s="94"/>
      <c r="RK24" s="94"/>
      <c r="RL24" s="94"/>
      <c r="RM24" s="94"/>
      <c r="RN24" s="94"/>
      <c r="RO24" s="94"/>
      <c r="RP24" s="94"/>
      <c r="RQ24" s="94"/>
      <c r="RR24" s="94"/>
      <c r="RS24" s="94"/>
      <c r="RT24" s="94"/>
      <c r="RU24" s="94"/>
      <c r="RV24" s="94"/>
      <c r="RW24" s="94"/>
      <c r="RX24" s="94"/>
      <c r="RY24" s="94"/>
      <c r="RZ24" s="94"/>
      <c r="SA24" s="94"/>
      <c r="SB24" s="94"/>
      <c r="SC24" s="94"/>
      <c r="SD24" s="94"/>
      <c r="SE24" s="94"/>
      <c r="SF24" s="94"/>
      <c r="SG24" s="94"/>
      <c r="SH24" s="94"/>
      <c r="SI24" s="94"/>
      <c r="SJ24" s="94"/>
      <c r="SK24" s="94"/>
      <c r="SL24" s="94"/>
      <c r="SM24" s="94"/>
      <c r="SN24" s="94"/>
      <c r="SO24" s="94"/>
      <c r="SP24" s="94"/>
      <c r="SQ24" s="94"/>
      <c r="SR24" s="94"/>
      <c r="SS24" s="94"/>
      <c r="ST24" s="94"/>
      <c r="SU24" s="94"/>
      <c r="SV24" s="94"/>
      <c r="SW24" s="94"/>
      <c r="SX24" s="94"/>
      <c r="SY24" s="94"/>
      <c r="SZ24" s="94"/>
      <c r="TA24" s="94"/>
      <c r="TB24" s="94"/>
      <c r="TC24" s="94"/>
      <c r="TD24" s="94"/>
      <c r="TE24" s="94"/>
      <c r="TF24" s="94"/>
      <c r="TG24" s="94"/>
      <c r="TH24" s="94"/>
      <c r="TI24" s="94"/>
      <c r="TJ24" s="94"/>
      <c r="TK24" s="94"/>
      <c r="TL24" s="94"/>
      <c r="TM24" s="94"/>
      <c r="TN24" s="94"/>
      <c r="TO24" s="94"/>
      <c r="TP24" s="94"/>
      <c r="TQ24" s="94"/>
      <c r="TR24" s="94"/>
      <c r="TS24" s="94"/>
      <c r="TT24" s="94"/>
      <c r="TU24" s="94"/>
      <c r="TV24" s="94"/>
      <c r="TW24" s="94"/>
      <c r="TX24" s="94"/>
      <c r="TY24" s="94"/>
      <c r="TZ24" s="94"/>
      <c r="UA24" s="94"/>
      <c r="UB24" s="94"/>
      <c r="UC24" s="94"/>
      <c r="UD24" s="94"/>
      <c r="UE24" s="94"/>
      <c r="UF24" s="94"/>
      <c r="UG24" s="94"/>
      <c r="UH24" s="94"/>
      <c r="UI24" s="94"/>
      <c r="UJ24" s="94"/>
      <c r="UK24" s="94"/>
      <c r="UL24" s="94"/>
      <c r="UM24" s="94"/>
      <c r="UN24" s="94"/>
      <c r="UO24" s="94"/>
      <c r="UP24" s="94"/>
      <c r="UQ24" s="94"/>
      <c r="UR24" s="94"/>
      <c r="US24" s="94"/>
      <c r="UT24" s="94"/>
      <c r="UU24" s="94"/>
      <c r="UV24" s="94"/>
      <c r="UW24" s="94"/>
      <c r="UX24" s="94"/>
      <c r="UY24" s="94"/>
      <c r="UZ24" s="94"/>
      <c r="VA24" s="94"/>
      <c r="VB24" s="94"/>
      <c r="VC24" s="94"/>
      <c r="VD24" s="94"/>
      <c r="VE24" s="94"/>
      <c r="VF24" s="94"/>
      <c r="VG24" s="94"/>
      <c r="VH24" s="94"/>
      <c r="VI24" s="94"/>
      <c r="VJ24" s="94"/>
      <c r="VK24" s="94"/>
      <c r="VL24" s="94"/>
      <c r="VM24" s="94"/>
      <c r="VN24" s="94"/>
      <c r="VO24" s="94"/>
      <c r="VP24" s="94"/>
      <c r="VQ24" s="94"/>
      <c r="VR24" s="94"/>
      <c r="VS24" s="94"/>
      <c r="VT24" s="94"/>
      <c r="VU24" s="94"/>
      <c r="VV24" s="94"/>
      <c r="VW24" s="94"/>
      <c r="VX24" s="94"/>
      <c r="VY24" s="94"/>
      <c r="VZ24" s="94"/>
      <c r="WA24" s="94"/>
      <c r="WB24" s="94"/>
      <c r="WC24" s="94"/>
      <c r="WD24" s="94"/>
      <c r="WE24" s="94"/>
      <c r="WF24" s="94"/>
      <c r="WG24" s="94"/>
      <c r="WH24" s="94"/>
      <c r="WI24" s="94"/>
      <c r="WJ24" s="94"/>
      <c r="WK24" s="94"/>
      <c r="WL24" s="94"/>
      <c r="WM24" s="94"/>
      <c r="WN24" s="94"/>
      <c r="WO24" s="94"/>
      <c r="WP24" s="94"/>
      <c r="WQ24" s="94"/>
      <c r="WR24" s="94"/>
      <c r="WS24" s="94"/>
      <c r="WT24" s="94"/>
      <c r="WU24" s="94"/>
      <c r="WV24" s="94"/>
      <c r="WW24" s="94"/>
      <c r="WX24" s="94"/>
      <c r="WY24" s="94"/>
      <c r="WZ24" s="94"/>
      <c r="XA24" s="94"/>
      <c r="XB24" s="94"/>
      <c r="XC24" s="94"/>
      <c r="XD24" s="94"/>
      <c r="XE24" s="94"/>
      <c r="XF24" s="94"/>
      <c r="XG24" s="94"/>
      <c r="XH24" s="94"/>
      <c r="XI24" s="94"/>
      <c r="XJ24" s="94"/>
      <c r="XK24" s="94"/>
      <c r="XL24" s="94"/>
      <c r="XM24" s="94"/>
      <c r="XN24" s="94"/>
      <c r="XO24" s="94"/>
      <c r="XP24" s="94"/>
      <c r="XQ24" s="94"/>
      <c r="XR24" s="94"/>
      <c r="XS24" s="94"/>
      <c r="XT24" s="94"/>
      <c r="XU24" s="94"/>
      <c r="XV24" s="94"/>
      <c r="XW24" s="94"/>
      <c r="XX24" s="94"/>
      <c r="XY24" s="94"/>
      <c r="XZ24" s="94"/>
      <c r="YA24" s="94"/>
      <c r="YB24" s="94"/>
      <c r="YC24" s="94"/>
      <c r="YD24" s="94"/>
      <c r="YE24" s="94"/>
      <c r="YF24" s="94"/>
      <c r="YG24" s="94"/>
      <c r="YH24" s="94"/>
      <c r="YI24" s="94"/>
      <c r="YJ24" s="94"/>
      <c r="YK24" s="94"/>
      <c r="YL24" s="94"/>
      <c r="YM24" s="94"/>
      <c r="YN24" s="94"/>
      <c r="YO24" s="94"/>
      <c r="YP24" s="94"/>
      <c r="YQ24" s="94"/>
      <c r="YR24" s="94"/>
      <c r="YS24" s="94"/>
      <c r="YT24" s="94"/>
      <c r="YU24" s="94"/>
      <c r="YV24" s="94"/>
      <c r="YW24" s="94"/>
      <c r="YX24" s="94"/>
      <c r="YY24" s="94"/>
      <c r="YZ24" s="94"/>
      <c r="ZA24" s="94"/>
      <c r="ZB24" s="94"/>
      <c r="ZC24" s="94"/>
      <c r="ZD24" s="94"/>
      <c r="ZE24" s="94"/>
      <c r="ZF24" s="94"/>
      <c r="ZG24" s="94"/>
      <c r="ZH24" s="94"/>
      <c r="ZI24" s="94"/>
      <c r="ZJ24" s="94"/>
      <c r="ZK24" s="94"/>
      <c r="ZL24" s="94"/>
      <c r="ZM24" s="94"/>
      <c r="ZN24" s="94"/>
      <c r="ZO24" s="94"/>
      <c r="ZP24" s="94"/>
      <c r="ZQ24" s="94"/>
      <c r="ZR24" s="94"/>
      <c r="ZS24" s="94"/>
      <c r="ZT24" s="94"/>
      <c r="ZU24" s="94"/>
      <c r="ZV24" s="94"/>
      <c r="ZW24" s="94"/>
      <c r="ZX24" s="94"/>
      <c r="ZY24" s="94"/>
      <c r="ZZ24" s="94"/>
      <c r="AAA24" s="94"/>
      <c r="AAB24" s="94"/>
      <c r="AAC24" s="94"/>
      <c r="AAD24" s="94"/>
      <c r="AAE24" s="94"/>
      <c r="AAF24" s="94"/>
      <c r="AAG24" s="94"/>
      <c r="AAH24" s="94"/>
      <c r="AAI24" s="94"/>
      <c r="AAJ24" s="94"/>
      <c r="AAK24" s="94"/>
      <c r="AAL24" s="94"/>
      <c r="AAM24" s="94"/>
      <c r="AAN24" s="94"/>
      <c r="AAO24" s="94"/>
      <c r="AAP24" s="94"/>
      <c r="AAQ24" s="94"/>
      <c r="AAR24" s="94"/>
      <c r="AAS24" s="94"/>
      <c r="AAT24" s="94"/>
      <c r="AAU24" s="94"/>
      <c r="AAV24" s="94"/>
      <c r="AAW24" s="94"/>
      <c r="AAX24" s="94"/>
      <c r="AAY24" s="94"/>
      <c r="AAZ24" s="94"/>
      <c r="ABA24" s="94"/>
      <c r="ABB24" s="94"/>
      <c r="ABC24" s="94"/>
      <c r="ABD24" s="94"/>
      <c r="ABE24" s="94"/>
      <c r="ABF24" s="94"/>
      <c r="ABG24" s="94"/>
      <c r="ABH24" s="94"/>
      <c r="ABI24" s="94"/>
      <c r="ABJ24" s="94"/>
      <c r="ABK24" s="94"/>
      <c r="ABL24" s="94"/>
      <c r="ABM24" s="94"/>
      <c r="ABN24" s="94"/>
      <c r="ABO24" s="94"/>
      <c r="ABP24" s="94"/>
      <c r="ABQ24" s="94"/>
      <c r="ABR24" s="94"/>
      <c r="ABS24" s="94"/>
      <c r="ABT24" s="94"/>
      <c r="ABU24" s="94"/>
      <c r="ABV24" s="94"/>
      <c r="ABW24" s="94"/>
      <c r="ABX24" s="94"/>
      <c r="ABY24" s="94"/>
      <c r="ABZ24" s="94"/>
      <c r="ACA24" s="94"/>
      <c r="ACB24" s="94"/>
      <c r="ACC24" s="94"/>
      <c r="ACD24" s="94"/>
      <c r="ACE24" s="94"/>
      <c r="ACF24" s="94"/>
      <c r="ACG24" s="94"/>
      <c r="ACH24" s="94"/>
      <c r="ACI24" s="94"/>
      <c r="ACJ24" s="94"/>
      <c r="ACK24" s="94"/>
      <c r="ACL24" s="94"/>
      <c r="ACM24" s="94"/>
      <c r="ACN24" s="94"/>
      <c r="ACO24" s="94"/>
      <c r="ACP24" s="94"/>
      <c r="ACQ24" s="94"/>
      <c r="ACR24" s="94"/>
      <c r="ACS24" s="94"/>
      <c r="ACT24" s="94"/>
      <c r="ACU24" s="94"/>
      <c r="ACV24" s="94"/>
      <c r="ACW24" s="94"/>
      <c r="ACX24" s="94"/>
      <c r="ACY24" s="94"/>
      <c r="ACZ24" s="94"/>
      <c r="ADA24" s="94"/>
      <c r="ADB24" s="94"/>
      <c r="ADC24" s="94"/>
      <c r="ADD24" s="94"/>
      <c r="ADE24" s="94"/>
      <c r="ADF24" s="94"/>
      <c r="ADG24" s="94"/>
      <c r="ADH24" s="94"/>
      <c r="ADI24" s="94"/>
      <c r="ADJ24" s="94"/>
      <c r="ADK24" s="94"/>
      <c r="ADL24" s="94"/>
      <c r="ADM24" s="94"/>
      <c r="ADN24" s="94"/>
      <c r="ADO24" s="94"/>
      <c r="ADP24" s="94"/>
      <c r="ADQ24" s="94"/>
      <c r="ADR24" s="94"/>
      <c r="ADS24" s="94"/>
      <c r="ADT24" s="94"/>
      <c r="ADU24" s="94"/>
      <c r="ADV24" s="94"/>
      <c r="ADW24" s="94"/>
      <c r="ADX24" s="94"/>
      <c r="ADY24" s="94"/>
      <c r="ADZ24" s="94"/>
      <c r="AEA24" s="94"/>
      <c r="AEB24" s="94"/>
      <c r="AEC24" s="94"/>
      <c r="AED24" s="94"/>
      <c r="AEE24" s="94"/>
      <c r="AEF24" s="94"/>
      <c r="AEG24" s="94"/>
      <c r="AEH24" s="94"/>
      <c r="AEI24" s="94"/>
      <c r="AEJ24" s="94"/>
      <c r="AEK24" s="94"/>
      <c r="AEL24" s="94"/>
      <c r="AEM24" s="94"/>
      <c r="AEN24" s="94"/>
      <c r="AEO24" s="94"/>
      <c r="AEP24" s="94"/>
      <c r="AEQ24" s="94"/>
      <c r="AER24" s="94"/>
      <c r="AES24" s="94"/>
      <c r="AET24" s="94"/>
      <c r="AEU24" s="94"/>
      <c r="AEV24" s="94"/>
      <c r="AEW24" s="94"/>
      <c r="AEX24" s="94"/>
      <c r="AEY24" s="94"/>
      <c r="AEZ24" s="94"/>
      <c r="AFA24" s="94"/>
      <c r="AFB24" s="94"/>
      <c r="AFC24" s="94"/>
      <c r="AFD24" s="94"/>
      <c r="AFE24" s="94"/>
      <c r="AFF24" s="94"/>
      <c r="AFG24" s="94"/>
      <c r="AFH24" s="94"/>
      <c r="AFI24" s="94"/>
      <c r="AFJ24" s="94"/>
      <c r="AFK24" s="94"/>
      <c r="AFL24" s="94"/>
      <c r="AFM24" s="94"/>
      <c r="AFN24" s="94"/>
      <c r="AFO24" s="94"/>
      <c r="AFP24" s="94"/>
      <c r="AFQ24" s="94"/>
      <c r="AFR24" s="94"/>
      <c r="AFS24" s="94"/>
      <c r="AFT24" s="94"/>
      <c r="AFU24" s="94"/>
      <c r="AFV24" s="94"/>
      <c r="AFW24" s="94"/>
      <c r="AFX24" s="94"/>
      <c r="AFY24" s="94"/>
      <c r="AFZ24" s="94"/>
      <c r="AGA24" s="94"/>
      <c r="AGB24" s="94"/>
      <c r="AGC24" s="94"/>
      <c r="AGD24" s="94"/>
      <c r="AGE24" s="94"/>
      <c r="AGF24" s="94"/>
      <c r="AGG24" s="94"/>
      <c r="AGH24" s="94"/>
      <c r="AGI24" s="94"/>
      <c r="AGJ24" s="94"/>
      <c r="AGK24" s="94"/>
      <c r="AGL24" s="94"/>
      <c r="AGM24" s="94"/>
      <c r="AGN24" s="94"/>
      <c r="AGO24" s="94"/>
      <c r="AGP24" s="94"/>
      <c r="AGQ24" s="94"/>
      <c r="AGR24" s="94"/>
      <c r="AGS24" s="94"/>
      <c r="AGT24" s="94"/>
      <c r="AGU24" s="94"/>
      <c r="AGV24" s="94"/>
      <c r="AGW24" s="94"/>
      <c r="AGX24" s="94"/>
      <c r="AGY24" s="94"/>
      <c r="AGZ24" s="94"/>
      <c r="AHA24" s="94"/>
      <c r="AHB24" s="94"/>
      <c r="AHC24" s="94"/>
      <c r="AHD24" s="94"/>
      <c r="AHE24" s="94"/>
      <c r="AHF24" s="94"/>
      <c r="AHG24" s="94"/>
      <c r="AHH24" s="94"/>
      <c r="AHI24" s="94"/>
      <c r="AHJ24" s="94"/>
      <c r="AHK24" s="94"/>
      <c r="AHL24" s="94"/>
      <c r="AHM24" s="94"/>
      <c r="AHN24" s="94"/>
      <c r="AHO24" s="94"/>
      <c r="AHP24" s="94"/>
      <c r="AHQ24" s="94"/>
      <c r="AHR24" s="94"/>
      <c r="AHS24" s="94"/>
      <c r="AHT24" s="94"/>
      <c r="AHU24" s="94"/>
      <c r="AHV24" s="94"/>
      <c r="AHW24" s="94"/>
      <c r="AHX24" s="94"/>
      <c r="AHY24" s="94"/>
      <c r="AHZ24" s="94"/>
      <c r="AIA24" s="94"/>
      <c r="AIB24" s="94"/>
      <c r="AIC24" s="94"/>
      <c r="AID24" s="94"/>
      <c r="AIE24" s="94"/>
      <c r="AIF24" s="94"/>
      <c r="AIG24" s="94"/>
      <c r="AIH24" s="94"/>
      <c r="AII24" s="94"/>
      <c r="AIJ24" s="94"/>
      <c r="AIK24" s="94"/>
      <c r="AIL24" s="94"/>
      <c r="AIM24" s="94"/>
      <c r="AIN24" s="94"/>
      <c r="AIO24" s="94"/>
      <c r="AIP24" s="94"/>
      <c r="AIQ24" s="94"/>
      <c r="AIR24" s="94"/>
      <c r="AIS24" s="94"/>
      <c r="AIT24" s="94"/>
      <c r="AIU24" s="94"/>
      <c r="AIV24" s="94"/>
      <c r="AIW24" s="94"/>
      <c r="AIX24" s="94"/>
      <c r="AIY24" s="94"/>
      <c r="AIZ24" s="94"/>
      <c r="AJA24" s="94"/>
      <c r="AJB24" s="94"/>
      <c r="AJC24" s="94"/>
      <c r="AJD24" s="94"/>
      <c r="AJE24" s="94"/>
      <c r="AJF24" s="94"/>
      <c r="AJG24" s="94"/>
      <c r="AJH24" s="94"/>
      <c r="AJI24" s="94"/>
      <c r="AJJ24" s="94"/>
      <c r="AJK24" s="94"/>
      <c r="AJL24" s="94"/>
      <c r="AJM24" s="94"/>
      <c r="AJN24" s="94"/>
      <c r="AJO24" s="94"/>
      <c r="AJP24" s="94"/>
      <c r="AJQ24" s="94"/>
      <c r="AJR24" s="94"/>
      <c r="AJS24" s="94"/>
      <c r="AJT24" s="94"/>
      <c r="AJU24" s="94"/>
      <c r="AJV24" s="94"/>
      <c r="AJW24" s="94"/>
      <c r="AJX24" s="94"/>
      <c r="AJY24" s="94"/>
      <c r="AJZ24" s="94"/>
      <c r="AKA24" s="94"/>
      <c r="AKB24" s="94"/>
      <c r="AKC24" s="94"/>
      <c r="AKD24" s="94"/>
      <c r="AKE24" s="94"/>
      <c r="AKF24" s="94"/>
      <c r="AKG24" s="94"/>
      <c r="AKH24" s="94"/>
      <c r="AKI24" s="94"/>
      <c r="AKJ24" s="94"/>
      <c r="AKK24" s="94"/>
      <c r="AKL24" s="94"/>
      <c r="AKM24" s="94"/>
      <c r="AKN24" s="94"/>
      <c r="AKO24" s="94"/>
      <c r="AKP24" s="94"/>
      <c r="AKQ24" s="94"/>
      <c r="AKR24" s="94"/>
      <c r="AKS24" s="94"/>
      <c r="AKT24" s="94"/>
      <c r="AKU24" s="94"/>
      <c r="AKV24" s="94"/>
      <c r="AKW24" s="94"/>
      <c r="AKX24" s="94"/>
      <c r="AKY24" s="94"/>
      <c r="AKZ24" s="94"/>
      <c r="ALA24" s="94"/>
      <c r="ALB24" s="94"/>
      <c r="ALC24" s="94"/>
      <c r="ALD24" s="94"/>
      <c r="ALE24" s="94"/>
      <c r="ALF24" s="94"/>
      <c r="ALG24" s="94"/>
      <c r="ALH24" s="94"/>
      <c r="ALI24" s="94"/>
      <c r="ALJ24" s="94"/>
      <c r="ALK24" s="94"/>
      <c r="ALL24" s="94"/>
      <c r="ALM24" s="94"/>
      <c r="ALN24" s="94"/>
      <c r="ALO24" s="94"/>
      <c r="ALP24" s="94"/>
      <c r="ALQ24" s="94"/>
      <c r="ALR24" s="94"/>
      <c r="ALS24" s="94"/>
      <c r="ALT24" s="94"/>
      <c r="ALU24" s="94"/>
      <c r="ALV24" s="94"/>
      <c r="ALW24" s="94"/>
      <c r="ALX24" s="94"/>
      <c r="ALY24" s="94"/>
      <c r="ALZ24" s="94"/>
      <c r="AMA24" s="94"/>
      <c r="AMB24" s="94"/>
      <c r="AMC24" s="94"/>
      <c r="AMD24" s="94"/>
      <c r="AME24" s="94"/>
      <c r="AMF24" s="94"/>
      <c r="AMG24" s="94"/>
      <c r="AMH24" s="94"/>
      <c r="AMI24" s="94"/>
      <c r="AMJ24" s="94"/>
    </row>
    <row r="25" spans="1:1024" s="123" customFormat="1" ht="26.25" customHeight="1" x14ac:dyDescent="0.35">
      <c r="A25" s="718" t="s">
        <v>137</v>
      </c>
      <c r="B25" s="718"/>
      <c r="C25" s="718"/>
      <c r="D25" s="130"/>
      <c r="E25" s="501"/>
      <c r="F25" s="131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  <c r="IX25" s="94"/>
      <c r="IY25" s="94"/>
      <c r="IZ25" s="94"/>
      <c r="JA25" s="94"/>
      <c r="JB25" s="94"/>
      <c r="JC25" s="94"/>
      <c r="JD25" s="94"/>
      <c r="JE25" s="94"/>
      <c r="JF25" s="94"/>
      <c r="JG25" s="94"/>
      <c r="JH25" s="94"/>
      <c r="JI25" s="94"/>
      <c r="JJ25" s="94"/>
      <c r="JK25" s="94"/>
      <c r="JL25" s="94"/>
      <c r="JM25" s="94"/>
      <c r="JN25" s="94"/>
      <c r="JO25" s="94"/>
      <c r="JP25" s="94"/>
      <c r="JQ25" s="94"/>
      <c r="JR25" s="94"/>
      <c r="JS25" s="94"/>
      <c r="JT25" s="94"/>
      <c r="JU25" s="94"/>
      <c r="JV25" s="94"/>
      <c r="JW25" s="94"/>
      <c r="JX25" s="94"/>
      <c r="JY25" s="94"/>
      <c r="JZ25" s="94"/>
      <c r="KA25" s="94"/>
      <c r="KB25" s="94"/>
      <c r="KC25" s="94"/>
      <c r="KD25" s="94"/>
      <c r="KE25" s="94"/>
      <c r="KF25" s="94"/>
      <c r="KG25" s="94"/>
      <c r="KH25" s="94"/>
      <c r="KI25" s="94"/>
      <c r="KJ25" s="94"/>
      <c r="KK25" s="94"/>
      <c r="KL25" s="94"/>
      <c r="KM25" s="94"/>
      <c r="KN25" s="94"/>
      <c r="KO25" s="94"/>
      <c r="KP25" s="94"/>
      <c r="KQ25" s="94"/>
      <c r="KR25" s="94"/>
      <c r="KS25" s="94"/>
      <c r="KT25" s="94"/>
      <c r="KU25" s="94"/>
      <c r="KV25" s="94"/>
      <c r="KW25" s="94"/>
      <c r="KX25" s="94"/>
      <c r="KY25" s="94"/>
      <c r="KZ25" s="94"/>
      <c r="LA25" s="94"/>
      <c r="LB25" s="94"/>
      <c r="LC25" s="94"/>
      <c r="LD25" s="94"/>
      <c r="LE25" s="94"/>
      <c r="LF25" s="94"/>
      <c r="LG25" s="94"/>
      <c r="LH25" s="94"/>
      <c r="LI25" s="94"/>
      <c r="LJ25" s="94"/>
      <c r="LK25" s="94"/>
      <c r="LL25" s="94"/>
      <c r="LM25" s="94"/>
      <c r="LN25" s="94"/>
      <c r="LO25" s="94"/>
      <c r="LP25" s="94"/>
      <c r="LQ25" s="94"/>
      <c r="LR25" s="94"/>
      <c r="LS25" s="94"/>
      <c r="LT25" s="94"/>
      <c r="LU25" s="94"/>
      <c r="LV25" s="94"/>
      <c r="LW25" s="94"/>
      <c r="LX25" s="94"/>
      <c r="LY25" s="94"/>
      <c r="LZ25" s="94"/>
      <c r="MA25" s="94"/>
      <c r="MB25" s="94"/>
      <c r="MC25" s="94"/>
      <c r="MD25" s="94"/>
      <c r="ME25" s="94"/>
      <c r="MF25" s="94"/>
      <c r="MG25" s="94"/>
      <c r="MH25" s="94"/>
      <c r="MI25" s="94"/>
      <c r="MJ25" s="94"/>
      <c r="MK25" s="94"/>
      <c r="ML25" s="94"/>
      <c r="MM25" s="94"/>
      <c r="MN25" s="94"/>
      <c r="MO25" s="94"/>
      <c r="MP25" s="94"/>
      <c r="MQ25" s="94"/>
      <c r="MR25" s="94"/>
      <c r="MS25" s="94"/>
      <c r="MT25" s="94"/>
      <c r="MU25" s="94"/>
      <c r="MV25" s="94"/>
      <c r="MW25" s="94"/>
      <c r="MX25" s="94"/>
      <c r="MY25" s="94"/>
      <c r="MZ25" s="94"/>
      <c r="NA25" s="94"/>
      <c r="NB25" s="94"/>
      <c r="NC25" s="94"/>
      <c r="ND25" s="94"/>
      <c r="NE25" s="94"/>
      <c r="NF25" s="94"/>
      <c r="NG25" s="94"/>
      <c r="NH25" s="94"/>
      <c r="NI25" s="94"/>
      <c r="NJ25" s="94"/>
      <c r="NK25" s="94"/>
      <c r="NL25" s="94"/>
      <c r="NM25" s="94"/>
      <c r="NN25" s="94"/>
      <c r="NO25" s="94"/>
      <c r="NP25" s="94"/>
      <c r="NQ25" s="94"/>
      <c r="NR25" s="94"/>
      <c r="NS25" s="94"/>
      <c r="NT25" s="94"/>
      <c r="NU25" s="94"/>
      <c r="NV25" s="94"/>
      <c r="NW25" s="94"/>
      <c r="NX25" s="94"/>
      <c r="NY25" s="94"/>
      <c r="NZ25" s="94"/>
      <c r="OA25" s="94"/>
      <c r="OB25" s="94"/>
      <c r="OC25" s="94"/>
      <c r="OD25" s="94"/>
      <c r="OE25" s="94"/>
      <c r="OF25" s="94"/>
      <c r="OG25" s="94"/>
      <c r="OH25" s="94"/>
      <c r="OI25" s="94"/>
      <c r="OJ25" s="94"/>
      <c r="OK25" s="94"/>
      <c r="OL25" s="94"/>
      <c r="OM25" s="94"/>
      <c r="ON25" s="94"/>
      <c r="OO25" s="94"/>
      <c r="OP25" s="94"/>
      <c r="OQ25" s="94"/>
      <c r="OR25" s="94"/>
      <c r="OS25" s="94"/>
      <c r="OT25" s="94"/>
      <c r="OU25" s="94"/>
      <c r="OV25" s="94"/>
      <c r="OW25" s="94"/>
      <c r="OX25" s="94"/>
      <c r="OY25" s="94"/>
      <c r="OZ25" s="94"/>
      <c r="PA25" s="94"/>
      <c r="PB25" s="94"/>
      <c r="PC25" s="94"/>
      <c r="PD25" s="94"/>
      <c r="PE25" s="94"/>
      <c r="PF25" s="94"/>
      <c r="PG25" s="94"/>
      <c r="PH25" s="94"/>
      <c r="PI25" s="94"/>
      <c r="PJ25" s="94"/>
      <c r="PK25" s="94"/>
      <c r="PL25" s="94"/>
      <c r="PM25" s="94"/>
      <c r="PN25" s="94"/>
      <c r="PO25" s="94"/>
      <c r="PP25" s="94"/>
      <c r="PQ25" s="94"/>
      <c r="PR25" s="94"/>
      <c r="PS25" s="94"/>
      <c r="PT25" s="94"/>
      <c r="PU25" s="94"/>
      <c r="PV25" s="94"/>
      <c r="PW25" s="94"/>
      <c r="PX25" s="94"/>
      <c r="PY25" s="94"/>
      <c r="PZ25" s="94"/>
      <c r="QA25" s="94"/>
      <c r="QB25" s="94"/>
      <c r="QC25" s="94"/>
      <c r="QD25" s="94"/>
      <c r="QE25" s="94"/>
      <c r="QF25" s="94"/>
      <c r="QG25" s="94"/>
      <c r="QH25" s="94"/>
      <c r="QI25" s="94"/>
      <c r="QJ25" s="94"/>
      <c r="QK25" s="94"/>
      <c r="QL25" s="94"/>
      <c r="QM25" s="94"/>
      <c r="QN25" s="94"/>
      <c r="QO25" s="94"/>
      <c r="QP25" s="94"/>
      <c r="QQ25" s="94"/>
      <c r="QR25" s="94"/>
      <c r="QS25" s="94"/>
      <c r="QT25" s="94"/>
      <c r="QU25" s="94"/>
      <c r="QV25" s="94"/>
      <c r="QW25" s="94"/>
      <c r="QX25" s="94"/>
      <c r="QY25" s="94"/>
      <c r="QZ25" s="94"/>
      <c r="RA25" s="94"/>
      <c r="RB25" s="94"/>
      <c r="RC25" s="94"/>
      <c r="RD25" s="94"/>
      <c r="RE25" s="94"/>
      <c r="RF25" s="94"/>
      <c r="RG25" s="94"/>
      <c r="RH25" s="94"/>
      <c r="RI25" s="94"/>
      <c r="RJ25" s="94"/>
      <c r="RK25" s="94"/>
      <c r="RL25" s="94"/>
      <c r="RM25" s="94"/>
      <c r="RN25" s="94"/>
      <c r="RO25" s="94"/>
      <c r="RP25" s="94"/>
      <c r="RQ25" s="94"/>
      <c r="RR25" s="94"/>
      <c r="RS25" s="94"/>
      <c r="RT25" s="94"/>
      <c r="RU25" s="94"/>
      <c r="RV25" s="94"/>
      <c r="RW25" s="94"/>
      <c r="RX25" s="94"/>
      <c r="RY25" s="94"/>
      <c r="RZ25" s="94"/>
      <c r="SA25" s="94"/>
      <c r="SB25" s="94"/>
      <c r="SC25" s="94"/>
      <c r="SD25" s="94"/>
      <c r="SE25" s="94"/>
      <c r="SF25" s="94"/>
      <c r="SG25" s="94"/>
      <c r="SH25" s="94"/>
      <c r="SI25" s="94"/>
      <c r="SJ25" s="94"/>
      <c r="SK25" s="94"/>
      <c r="SL25" s="94"/>
      <c r="SM25" s="94"/>
      <c r="SN25" s="94"/>
      <c r="SO25" s="94"/>
      <c r="SP25" s="94"/>
      <c r="SQ25" s="94"/>
      <c r="SR25" s="94"/>
      <c r="SS25" s="94"/>
      <c r="ST25" s="94"/>
      <c r="SU25" s="94"/>
      <c r="SV25" s="94"/>
      <c r="SW25" s="94"/>
      <c r="SX25" s="94"/>
      <c r="SY25" s="94"/>
      <c r="SZ25" s="94"/>
      <c r="TA25" s="94"/>
      <c r="TB25" s="94"/>
      <c r="TC25" s="94"/>
      <c r="TD25" s="94"/>
      <c r="TE25" s="94"/>
      <c r="TF25" s="94"/>
      <c r="TG25" s="94"/>
      <c r="TH25" s="94"/>
      <c r="TI25" s="94"/>
      <c r="TJ25" s="94"/>
      <c r="TK25" s="94"/>
      <c r="TL25" s="94"/>
      <c r="TM25" s="94"/>
      <c r="TN25" s="94"/>
      <c r="TO25" s="94"/>
      <c r="TP25" s="94"/>
      <c r="TQ25" s="94"/>
      <c r="TR25" s="94"/>
      <c r="TS25" s="94"/>
      <c r="TT25" s="94"/>
      <c r="TU25" s="94"/>
      <c r="TV25" s="94"/>
      <c r="TW25" s="94"/>
      <c r="TX25" s="94"/>
      <c r="TY25" s="94"/>
      <c r="TZ25" s="94"/>
      <c r="UA25" s="94"/>
      <c r="UB25" s="94"/>
      <c r="UC25" s="94"/>
      <c r="UD25" s="94"/>
      <c r="UE25" s="94"/>
      <c r="UF25" s="94"/>
      <c r="UG25" s="94"/>
      <c r="UH25" s="94"/>
      <c r="UI25" s="94"/>
      <c r="UJ25" s="94"/>
      <c r="UK25" s="94"/>
      <c r="UL25" s="94"/>
      <c r="UM25" s="94"/>
      <c r="UN25" s="94"/>
      <c r="UO25" s="94"/>
      <c r="UP25" s="94"/>
      <c r="UQ25" s="94"/>
      <c r="UR25" s="94"/>
      <c r="US25" s="94"/>
      <c r="UT25" s="94"/>
      <c r="UU25" s="94"/>
      <c r="UV25" s="94"/>
      <c r="UW25" s="94"/>
      <c r="UX25" s="94"/>
      <c r="UY25" s="94"/>
      <c r="UZ25" s="94"/>
      <c r="VA25" s="94"/>
      <c r="VB25" s="94"/>
      <c r="VC25" s="94"/>
      <c r="VD25" s="94"/>
      <c r="VE25" s="94"/>
      <c r="VF25" s="94"/>
      <c r="VG25" s="94"/>
      <c r="VH25" s="94"/>
      <c r="VI25" s="94"/>
      <c r="VJ25" s="94"/>
      <c r="VK25" s="94"/>
      <c r="VL25" s="94"/>
      <c r="VM25" s="94"/>
      <c r="VN25" s="94"/>
      <c r="VO25" s="94"/>
      <c r="VP25" s="94"/>
      <c r="VQ25" s="94"/>
      <c r="VR25" s="94"/>
      <c r="VS25" s="94"/>
      <c r="VT25" s="94"/>
      <c r="VU25" s="94"/>
      <c r="VV25" s="94"/>
      <c r="VW25" s="94"/>
      <c r="VX25" s="94"/>
      <c r="VY25" s="94"/>
      <c r="VZ25" s="94"/>
      <c r="WA25" s="94"/>
      <c r="WB25" s="94"/>
      <c r="WC25" s="94"/>
      <c r="WD25" s="94"/>
      <c r="WE25" s="94"/>
      <c r="WF25" s="94"/>
      <c r="WG25" s="94"/>
      <c r="WH25" s="94"/>
      <c r="WI25" s="94"/>
      <c r="WJ25" s="94"/>
      <c r="WK25" s="94"/>
      <c r="WL25" s="94"/>
      <c r="WM25" s="94"/>
      <c r="WN25" s="94"/>
      <c r="WO25" s="94"/>
      <c r="WP25" s="94"/>
      <c r="WQ25" s="94"/>
      <c r="WR25" s="94"/>
      <c r="WS25" s="94"/>
      <c r="WT25" s="94"/>
      <c r="WU25" s="94"/>
      <c r="WV25" s="94"/>
      <c r="WW25" s="94"/>
      <c r="WX25" s="94"/>
      <c r="WY25" s="94"/>
      <c r="WZ25" s="94"/>
      <c r="XA25" s="94"/>
      <c r="XB25" s="94"/>
      <c r="XC25" s="94"/>
      <c r="XD25" s="94"/>
      <c r="XE25" s="94"/>
      <c r="XF25" s="94"/>
      <c r="XG25" s="94"/>
      <c r="XH25" s="94"/>
      <c r="XI25" s="94"/>
      <c r="XJ25" s="94"/>
      <c r="XK25" s="94"/>
      <c r="XL25" s="94"/>
      <c r="XM25" s="94"/>
      <c r="XN25" s="94"/>
      <c r="XO25" s="94"/>
      <c r="XP25" s="94"/>
      <c r="XQ25" s="94"/>
      <c r="XR25" s="94"/>
      <c r="XS25" s="94"/>
      <c r="XT25" s="94"/>
      <c r="XU25" s="94"/>
      <c r="XV25" s="94"/>
      <c r="XW25" s="94"/>
      <c r="XX25" s="94"/>
      <c r="XY25" s="94"/>
      <c r="XZ25" s="94"/>
      <c r="YA25" s="94"/>
      <c r="YB25" s="94"/>
      <c r="YC25" s="94"/>
      <c r="YD25" s="94"/>
      <c r="YE25" s="94"/>
      <c r="YF25" s="94"/>
      <c r="YG25" s="94"/>
      <c r="YH25" s="94"/>
      <c r="YI25" s="94"/>
      <c r="YJ25" s="94"/>
      <c r="YK25" s="94"/>
      <c r="YL25" s="94"/>
      <c r="YM25" s="94"/>
      <c r="YN25" s="94"/>
      <c r="YO25" s="94"/>
      <c r="YP25" s="94"/>
      <c r="YQ25" s="94"/>
      <c r="YR25" s="94"/>
      <c r="YS25" s="94"/>
      <c r="YT25" s="94"/>
      <c r="YU25" s="94"/>
      <c r="YV25" s="94"/>
      <c r="YW25" s="94"/>
      <c r="YX25" s="94"/>
      <c r="YY25" s="94"/>
      <c r="YZ25" s="94"/>
      <c r="ZA25" s="94"/>
      <c r="ZB25" s="94"/>
      <c r="ZC25" s="94"/>
      <c r="ZD25" s="94"/>
      <c r="ZE25" s="94"/>
      <c r="ZF25" s="94"/>
      <c r="ZG25" s="94"/>
      <c r="ZH25" s="94"/>
      <c r="ZI25" s="94"/>
      <c r="ZJ25" s="94"/>
      <c r="ZK25" s="94"/>
      <c r="ZL25" s="94"/>
      <c r="ZM25" s="94"/>
      <c r="ZN25" s="94"/>
      <c r="ZO25" s="94"/>
      <c r="ZP25" s="94"/>
      <c r="ZQ25" s="94"/>
      <c r="ZR25" s="94"/>
      <c r="ZS25" s="94"/>
      <c r="ZT25" s="94"/>
      <c r="ZU25" s="94"/>
      <c r="ZV25" s="94"/>
      <c r="ZW25" s="94"/>
      <c r="ZX25" s="94"/>
      <c r="ZY25" s="94"/>
      <c r="ZZ25" s="94"/>
      <c r="AAA25" s="94"/>
      <c r="AAB25" s="94"/>
      <c r="AAC25" s="94"/>
      <c r="AAD25" s="94"/>
      <c r="AAE25" s="94"/>
      <c r="AAF25" s="94"/>
      <c r="AAG25" s="94"/>
      <c r="AAH25" s="94"/>
      <c r="AAI25" s="94"/>
      <c r="AAJ25" s="94"/>
      <c r="AAK25" s="94"/>
      <c r="AAL25" s="94"/>
      <c r="AAM25" s="94"/>
      <c r="AAN25" s="94"/>
      <c r="AAO25" s="94"/>
      <c r="AAP25" s="94"/>
      <c r="AAQ25" s="94"/>
      <c r="AAR25" s="94"/>
      <c r="AAS25" s="94"/>
      <c r="AAT25" s="94"/>
      <c r="AAU25" s="94"/>
      <c r="AAV25" s="94"/>
      <c r="AAW25" s="94"/>
      <c r="AAX25" s="94"/>
      <c r="AAY25" s="94"/>
      <c r="AAZ25" s="94"/>
      <c r="ABA25" s="94"/>
      <c r="ABB25" s="94"/>
      <c r="ABC25" s="94"/>
      <c r="ABD25" s="94"/>
      <c r="ABE25" s="94"/>
      <c r="ABF25" s="94"/>
      <c r="ABG25" s="94"/>
      <c r="ABH25" s="94"/>
      <c r="ABI25" s="94"/>
      <c r="ABJ25" s="94"/>
      <c r="ABK25" s="94"/>
      <c r="ABL25" s="94"/>
      <c r="ABM25" s="94"/>
      <c r="ABN25" s="94"/>
      <c r="ABO25" s="94"/>
      <c r="ABP25" s="94"/>
      <c r="ABQ25" s="94"/>
      <c r="ABR25" s="94"/>
      <c r="ABS25" s="94"/>
      <c r="ABT25" s="94"/>
      <c r="ABU25" s="94"/>
      <c r="ABV25" s="94"/>
      <c r="ABW25" s="94"/>
      <c r="ABX25" s="94"/>
      <c r="ABY25" s="94"/>
      <c r="ABZ25" s="94"/>
      <c r="ACA25" s="94"/>
      <c r="ACB25" s="94"/>
      <c r="ACC25" s="94"/>
      <c r="ACD25" s="94"/>
      <c r="ACE25" s="94"/>
      <c r="ACF25" s="94"/>
      <c r="ACG25" s="94"/>
      <c r="ACH25" s="94"/>
      <c r="ACI25" s="94"/>
      <c r="ACJ25" s="94"/>
      <c r="ACK25" s="94"/>
      <c r="ACL25" s="94"/>
      <c r="ACM25" s="94"/>
      <c r="ACN25" s="94"/>
      <c r="ACO25" s="94"/>
      <c r="ACP25" s="94"/>
      <c r="ACQ25" s="94"/>
      <c r="ACR25" s="94"/>
      <c r="ACS25" s="94"/>
      <c r="ACT25" s="94"/>
      <c r="ACU25" s="94"/>
      <c r="ACV25" s="94"/>
      <c r="ACW25" s="94"/>
      <c r="ACX25" s="94"/>
      <c r="ACY25" s="94"/>
      <c r="ACZ25" s="94"/>
      <c r="ADA25" s="94"/>
      <c r="ADB25" s="94"/>
      <c r="ADC25" s="94"/>
      <c r="ADD25" s="94"/>
      <c r="ADE25" s="94"/>
      <c r="ADF25" s="94"/>
      <c r="ADG25" s="94"/>
      <c r="ADH25" s="94"/>
      <c r="ADI25" s="94"/>
      <c r="ADJ25" s="94"/>
      <c r="ADK25" s="94"/>
      <c r="ADL25" s="94"/>
      <c r="ADM25" s="94"/>
      <c r="ADN25" s="94"/>
      <c r="ADO25" s="94"/>
      <c r="ADP25" s="94"/>
      <c r="ADQ25" s="94"/>
      <c r="ADR25" s="94"/>
      <c r="ADS25" s="94"/>
      <c r="ADT25" s="94"/>
      <c r="ADU25" s="94"/>
      <c r="ADV25" s="94"/>
      <c r="ADW25" s="94"/>
      <c r="ADX25" s="94"/>
      <c r="ADY25" s="94"/>
      <c r="ADZ25" s="94"/>
      <c r="AEA25" s="94"/>
      <c r="AEB25" s="94"/>
      <c r="AEC25" s="94"/>
      <c r="AED25" s="94"/>
      <c r="AEE25" s="94"/>
      <c r="AEF25" s="94"/>
      <c r="AEG25" s="94"/>
      <c r="AEH25" s="94"/>
      <c r="AEI25" s="94"/>
      <c r="AEJ25" s="94"/>
      <c r="AEK25" s="94"/>
      <c r="AEL25" s="94"/>
      <c r="AEM25" s="94"/>
      <c r="AEN25" s="94"/>
      <c r="AEO25" s="94"/>
      <c r="AEP25" s="94"/>
      <c r="AEQ25" s="94"/>
      <c r="AER25" s="94"/>
      <c r="AES25" s="94"/>
      <c r="AET25" s="94"/>
      <c r="AEU25" s="94"/>
      <c r="AEV25" s="94"/>
      <c r="AEW25" s="94"/>
      <c r="AEX25" s="94"/>
      <c r="AEY25" s="94"/>
      <c r="AEZ25" s="94"/>
      <c r="AFA25" s="94"/>
      <c r="AFB25" s="94"/>
      <c r="AFC25" s="94"/>
      <c r="AFD25" s="94"/>
      <c r="AFE25" s="94"/>
      <c r="AFF25" s="94"/>
      <c r="AFG25" s="94"/>
      <c r="AFH25" s="94"/>
      <c r="AFI25" s="94"/>
      <c r="AFJ25" s="94"/>
      <c r="AFK25" s="94"/>
      <c r="AFL25" s="94"/>
      <c r="AFM25" s="94"/>
      <c r="AFN25" s="94"/>
      <c r="AFO25" s="94"/>
      <c r="AFP25" s="94"/>
      <c r="AFQ25" s="94"/>
      <c r="AFR25" s="94"/>
      <c r="AFS25" s="94"/>
      <c r="AFT25" s="94"/>
      <c r="AFU25" s="94"/>
      <c r="AFV25" s="94"/>
      <c r="AFW25" s="94"/>
      <c r="AFX25" s="94"/>
      <c r="AFY25" s="94"/>
      <c r="AFZ25" s="94"/>
      <c r="AGA25" s="94"/>
      <c r="AGB25" s="94"/>
      <c r="AGC25" s="94"/>
      <c r="AGD25" s="94"/>
      <c r="AGE25" s="94"/>
      <c r="AGF25" s="94"/>
      <c r="AGG25" s="94"/>
      <c r="AGH25" s="94"/>
      <c r="AGI25" s="94"/>
      <c r="AGJ25" s="94"/>
      <c r="AGK25" s="94"/>
      <c r="AGL25" s="94"/>
      <c r="AGM25" s="94"/>
      <c r="AGN25" s="94"/>
      <c r="AGO25" s="94"/>
      <c r="AGP25" s="94"/>
      <c r="AGQ25" s="94"/>
      <c r="AGR25" s="94"/>
      <c r="AGS25" s="94"/>
      <c r="AGT25" s="94"/>
      <c r="AGU25" s="94"/>
      <c r="AGV25" s="94"/>
      <c r="AGW25" s="94"/>
      <c r="AGX25" s="94"/>
      <c r="AGY25" s="94"/>
      <c r="AGZ25" s="94"/>
      <c r="AHA25" s="94"/>
      <c r="AHB25" s="94"/>
      <c r="AHC25" s="94"/>
      <c r="AHD25" s="94"/>
      <c r="AHE25" s="94"/>
      <c r="AHF25" s="94"/>
      <c r="AHG25" s="94"/>
      <c r="AHH25" s="94"/>
      <c r="AHI25" s="94"/>
      <c r="AHJ25" s="94"/>
      <c r="AHK25" s="94"/>
      <c r="AHL25" s="94"/>
      <c r="AHM25" s="94"/>
      <c r="AHN25" s="94"/>
      <c r="AHO25" s="94"/>
      <c r="AHP25" s="94"/>
      <c r="AHQ25" s="94"/>
      <c r="AHR25" s="94"/>
      <c r="AHS25" s="94"/>
      <c r="AHT25" s="94"/>
      <c r="AHU25" s="94"/>
      <c r="AHV25" s="94"/>
      <c r="AHW25" s="94"/>
      <c r="AHX25" s="94"/>
      <c r="AHY25" s="94"/>
      <c r="AHZ25" s="94"/>
      <c r="AIA25" s="94"/>
      <c r="AIB25" s="94"/>
      <c r="AIC25" s="94"/>
      <c r="AID25" s="94"/>
      <c r="AIE25" s="94"/>
      <c r="AIF25" s="94"/>
      <c r="AIG25" s="94"/>
      <c r="AIH25" s="94"/>
      <c r="AII25" s="94"/>
      <c r="AIJ25" s="94"/>
      <c r="AIK25" s="94"/>
      <c r="AIL25" s="94"/>
      <c r="AIM25" s="94"/>
      <c r="AIN25" s="94"/>
      <c r="AIO25" s="94"/>
      <c r="AIP25" s="94"/>
      <c r="AIQ25" s="94"/>
      <c r="AIR25" s="94"/>
      <c r="AIS25" s="94"/>
      <c r="AIT25" s="94"/>
      <c r="AIU25" s="94"/>
      <c r="AIV25" s="94"/>
      <c r="AIW25" s="94"/>
      <c r="AIX25" s="94"/>
      <c r="AIY25" s="94"/>
      <c r="AIZ25" s="94"/>
      <c r="AJA25" s="94"/>
      <c r="AJB25" s="94"/>
      <c r="AJC25" s="94"/>
      <c r="AJD25" s="94"/>
      <c r="AJE25" s="94"/>
      <c r="AJF25" s="94"/>
      <c r="AJG25" s="94"/>
      <c r="AJH25" s="94"/>
      <c r="AJI25" s="94"/>
      <c r="AJJ25" s="94"/>
      <c r="AJK25" s="94"/>
      <c r="AJL25" s="94"/>
      <c r="AJM25" s="94"/>
      <c r="AJN25" s="94"/>
      <c r="AJO25" s="94"/>
      <c r="AJP25" s="94"/>
      <c r="AJQ25" s="94"/>
      <c r="AJR25" s="94"/>
      <c r="AJS25" s="94"/>
      <c r="AJT25" s="94"/>
      <c r="AJU25" s="94"/>
      <c r="AJV25" s="94"/>
      <c r="AJW25" s="94"/>
      <c r="AJX25" s="94"/>
      <c r="AJY25" s="94"/>
      <c r="AJZ25" s="94"/>
      <c r="AKA25" s="94"/>
      <c r="AKB25" s="94"/>
      <c r="AKC25" s="94"/>
      <c r="AKD25" s="94"/>
      <c r="AKE25" s="94"/>
      <c r="AKF25" s="94"/>
      <c r="AKG25" s="94"/>
      <c r="AKH25" s="94"/>
      <c r="AKI25" s="94"/>
      <c r="AKJ25" s="94"/>
      <c r="AKK25" s="94"/>
      <c r="AKL25" s="94"/>
      <c r="AKM25" s="94"/>
      <c r="AKN25" s="94"/>
      <c r="AKO25" s="94"/>
      <c r="AKP25" s="94"/>
      <c r="AKQ25" s="94"/>
      <c r="AKR25" s="94"/>
      <c r="AKS25" s="94"/>
      <c r="AKT25" s="94"/>
      <c r="AKU25" s="94"/>
      <c r="AKV25" s="94"/>
      <c r="AKW25" s="94"/>
      <c r="AKX25" s="94"/>
      <c r="AKY25" s="94"/>
      <c r="AKZ25" s="94"/>
      <c r="ALA25" s="94"/>
      <c r="ALB25" s="94"/>
      <c r="ALC25" s="94"/>
      <c r="ALD25" s="94"/>
      <c r="ALE25" s="94"/>
      <c r="ALF25" s="94"/>
      <c r="ALG25" s="94"/>
      <c r="ALH25" s="94"/>
      <c r="ALI25" s="94"/>
      <c r="ALJ25" s="94"/>
      <c r="ALK25" s="94"/>
      <c r="ALL25" s="94"/>
      <c r="ALM25" s="94"/>
      <c r="ALN25" s="94"/>
      <c r="ALO25" s="94"/>
      <c r="ALP25" s="94"/>
      <c r="ALQ25" s="94"/>
      <c r="ALR25" s="94"/>
      <c r="ALS25" s="94"/>
      <c r="ALT25" s="94"/>
      <c r="ALU25" s="94"/>
      <c r="ALV25" s="94"/>
      <c r="ALW25" s="94"/>
      <c r="ALX25" s="94"/>
      <c r="ALY25" s="94"/>
      <c r="ALZ25" s="94"/>
      <c r="AMA25" s="94"/>
      <c r="AMB25" s="94"/>
      <c r="AMC25" s="94"/>
      <c r="AMD25" s="94"/>
      <c r="AME25" s="94"/>
      <c r="AMF25" s="94"/>
      <c r="AMG25" s="94"/>
      <c r="AMH25" s="94"/>
      <c r="AMI25" s="94"/>
      <c r="AMJ25" s="94"/>
    </row>
    <row r="26" spans="1:1024" s="123" customFormat="1" ht="26.25" customHeight="1" x14ac:dyDescent="0.35">
      <c r="A26" s="133" t="s">
        <v>818</v>
      </c>
      <c r="B26" s="134" t="s">
        <v>115</v>
      </c>
      <c r="C26" s="135" t="s">
        <v>116</v>
      </c>
      <c r="D26" s="130" t="s">
        <v>3</v>
      </c>
      <c r="E26" s="499">
        <v>8128</v>
      </c>
      <c r="F26" s="131">
        <f t="shared" ref="F26:F27" si="3">SUM(G26:R26)</f>
        <v>27431</v>
      </c>
      <c r="G26" s="132">
        <v>20569</v>
      </c>
      <c r="H26" s="132">
        <v>4335</v>
      </c>
      <c r="I26" s="132">
        <v>2527</v>
      </c>
      <c r="J26" s="132"/>
      <c r="K26" s="132"/>
      <c r="L26" s="132"/>
      <c r="M26" s="132"/>
      <c r="N26" s="132"/>
      <c r="O26" s="132"/>
      <c r="P26" s="132"/>
      <c r="Q26" s="132"/>
      <c r="R26" s="133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  <c r="IX26" s="94"/>
      <c r="IY26" s="94"/>
      <c r="IZ26" s="94"/>
      <c r="JA26" s="94"/>
      <c r="JB26" s="94"/>
      <c r="JC26" s="94"/>
      <c r="JD26" s="94"/>
      <c r="JE26" s="94"/>
      <c r="JF26" s="94"/>
      <c r="JG26" s="94"/>
      <c r="JH26" s="94"/>
      <c r="JI26" s="94"/>
      <c r="JJ26" s="94"/>
      <c r="JK26" s="94"/>
      <c r="JL26" s="94"/>
      <c r="JM26" s="94"/>
      <c r="JN26" s="94"/>
      <c r="JO26" s="94"/>
      <c r="JP26" s="94"/>
      <c r="JQ26" s="94"/>
      <c r="JR26" s="94"/>
      <c r="JS26" s="94"/>
      <c r="JT26" s="94"/>
      <c r="JU26" s="94"/>
      <c r="JV26" s="94"/>
      <c r="JW26" s="94"/>
      <c r="JX26" s="94"/>
      <c r="JY26" s="94"/>
      <c r="JZ26" s="94"/>
      <c r="KA26" s="94"/>
      <c r="KB26" s="94"/>
      <c r="KC26" s="94"/>
      <c r="KD26" s="94"/>
      <c r="KE26" s="94"/>
      <c r="KF26" s="94"/>
      <c r="KG26" s="94"/>
      <c r="KH26" s="94"/>
      <c r="KI26" s="94"/>
      <c r="KJ26" s="94"/>
      <c r="KK26" s="94"/>
      <c r="KL26" s="94"/>
      <c r="KM26" s="94"/>
      <c r="KN26" s="94"/>
      <c r="KO26" s="94"/>
      <c r="KP26" s="94"/>
      <c r="KQ26" s="94"/>
      <c r="KR26" s="94"/>
      <c r="KS26" s="94"/>
      <c r="KT26" s="94"/>
      <c r="KU26" s="94"/>
      <c r="KV26" s="94"/>
      <c r="KW26" s="94"/>
      <c r="KX26" s="94"/>
      <c r="KY26" s="94"/>
      <c r="KZ26" s="94"/>
      <c r="LA26" s="94"/>
      <c r="LB26" s="94"/>
      <c r="LC26" s="94"/>
      <c r="LD26" s="94"/>
      <c r="LE26" s="94"/>
      <c r="LF26" s="94"/>
      <c r="LG26" s="94"/>
      <c r="LH26" s="94"/>
      <c r="LI26" s="94"/>
      <c r="LJ26" s="94"/>
      <c r="LK26" s="94"/>
      <c r="LL26" s="94"/>
      <c r="LM26" s="94"/>
      <c r="LN26" s="94"/>
      <c r="LO26" s="94"/>
      <c r="LP26" s="94"/>
      <c r="LQ26" s="94"/>
      <c r="LR26" s="94"/>
      <c r="LS26" s="94"/>
      <c r="LT26" s="94"/>
      <c r="LU26" s="94"/>
      <c r="LV26" s="94"/>
      <c r="LW26" s="94"/>
      <c r="LX26" s="94"/>
      <c r="LY26" s="94"/>
      <c r="LZ26" s="94"/>
      <c r="MA26" s="94"/>
      <c r="MB26" s="94"/>
      <c r="MC26" s="94"/>
      <c r="MD26" s="94"/>
      <c r="ME26" s="94"/>
      <c r="MF26" s="94"/>
      <c r="MG26" s="94"/>
      <c r="MH26" s="94"/>
      <c r="MI26" s="94"/>
      <c r="MJ26" s="94"/>
      <c r="MK26" s="94"/>
      <c r="ML26" s="94"/>
      <c r="MM26" s="94"/>
      <c r="MN26" s="94"/>
      <c r="MO26" s="94"/>
      <c r="MP26" s="94"/>
      <c r="MQ26" s="94"/>
      <c r="MR26" s="94"/>
      <c r="MS26" s="94"/>
      <c r="MT26" s="94"/>
      <c r="MU26" s="94"/>
      <c r="MV26" s="94"/>
      <c r="MW26" s="94"/>
      <c r="MX26" s="94"/>
      <c r="MY26" s="94"/>
      <c r="MZ26" s="94"/>
      <c r="NA26" s="94"/>
      <c r="NB26" s="94"/>
      <c r="NC26" s="94"/>
      <c r="ND26" s="94"/>
      <c r="NE26" s="94"/>
      <c r="NF26" s="94"/>
      <c r="NG26" s="94"/>
      <c r="NH26" s="94"/>
      <c r="NI26" s="94"/>
      <c r="NJ26" s="94"/>
      <c r="NK26" s="94"/>
      <c r="NL26" s="94"/>
      <c r="NM26" s="94"/>
      <c r="NN26" s="94"/>
      <c r="NO26" s="94"/>
      <c r="NP26" s="94"/>
      <c r="NQ26" s="94"/>
      <c r="NR26" s="94"/>
      <c r="NS26" s="94"/>
      <c r="NT26" s="94"/>
      <c r="NU26" s="94"/>
      <c r="NV26" s="94"/>
      <c r="NW26" s="94"/>
      <c r="NX26" s="94"/>
      <c r="NY26" s="94"/>
      <c r="NZ26" s="94"/>
      <c r="OA26" s="94"/>
      <c r="OB26" s="94"/>
      <c r="OC26" s="94"/>
      <c r="OD26" s="94"/>
      <c r="OE26" s="94"/>
      <c r="OF26" s="94"/>
      <c r="OG26" s="94"/>
      <c r="OH26" s="94"/>
      <c r="OI26" s="94"/>
      <c r="OJ26" s="94"/>
      <c r="OK26" s="94"/>
      <c r="OL26" s="94"/>
      <c r="OM26" s="94"/>
      <c r="ON26" s="94"/>
      <c r="OO26" s="94"/>
      <c r="OP26" s="94"/>
      <c r="OQ26" s="94"/>
      <c r="OR26" s="94"/>
      <c r="OS26" s="94"/>
      <c r="OT26" s="94"/>
      <c r="OU26" s="94"/>
      <c r="OV26" s="94"/>
      <c r="OW26" s="94"/>
      <c r="OX26" s="94"/>
      <c r="OY26" s="94"/>
      <c r="OZ26" s="94"/>
      <c r="PA26" s="94"/>
      <c r="PB26" s="94"/>
      <c r="PC26" s="94"/>
      <c r="PD26" s="94"/>
      <c r="PE26" s="94"/>
      <c r="PF26" s="94"/>
      <c r="PG26" s="94"/>
      <c r="PH26" s="94"/>
      <c r="PI26" s="94"/>
      <c r="PJ26" s="94"/>
      <c r="PK26" s="94"/>
      <c r="PL26" s="94"/>
      <c r="PM26" s="94"/>
      <c r="PN26" s="94"/>
      <c r="PO26" s="94"/>
      <c r="PP26" s="94"/>
      <c r="PQ26" s="94"/>
      <c r="PR26" s="94"/>
      <c r="PS26" s="94"/>
      <c r="PT26" s="94"/>
      <c r="PU26" s="94"/>
      <c r="PV26" s="94"/>
      <c r="PW26" s="94"/>
      <c r="PX26" s="94"/>
      <c r="PY26" s="94"/>
      <c r="PZ26" s="94"/>
      <c r="QA26" s="94"/>
      <c r="QB26" s="94"/>
      <c r="QC26" s="94"/>
      <c r="QD26" s="94"/>
      <c r="QE26" s="94"/>
      <c r="QF26" s="94"/>
      <c r="QG26" s="94"/>
      <c r="QH26" s="94"/>
      <c r="QI26" s="94"/>
      <c r="QJ26" s="94"/>
      <c r="QK26" s="94"/>
      <c r="QL26" s="94"/>
      <c r="QM26" s="94"/>
      <c r="QN26" s="94"/>
      <c r="QO26" s="94"/>
      <c r="QP26" s="94"/>
      <c r="QQ26" s="94"/>
      <c r="QR26" s="94"/>
      <c r="QS26" s="94"/>
      <c r="QT26" s="94"/>
      <c r="QU26" s="94"/>
      <c r="QV26" s="94"/>
      <c r="QW26" s="94"/>
      <c r="QX26" s="94"/>
      <c r="QY26" s="94"/>
      <c r="QZ26" s="94"/>
      <c r="RA26" s="94"/>
      <c r="RB26" s="94"/>
      <c r="RC26" s="94"/>
      <c r="RD26" s="94"/>
      <c r="RE26" s="94"/>
      <c r="RF26" s="94"/>
      <c r="RG26" s="94"/>
      <c r="RH26" s="94"/>
      <c r="RI26" s="94"/>
      <c r="RJ26" s="94"/>
      <c r="RK26" s="94"/>
      <c r="RL26" s="94"/>
      <c r="RM26" s="94"/>
      <c r="RN26" s="94"/>
      <c r="RO26" s="94"/>
      <c r="RP26" s="94"/>
      <c r="RQ26" s="94"/>
      <c r="RR26" s="94"/>
      <c r="RS26" s="94"/>
      <c r="RT26" s="94"/>
      <c r="RU26" s="94"/>
      <c r="RV26" s="94"/>
      <c r="RW26" s="94"/>
      <c r="RX26" s="94"/>
      <c r="RY26" s="94"/>
      <c r="RZ26" s="94"/>
      <c r="SA26" s="94"/>
      <c r="SB26" s="94"/>
      <c r="SC26" s="94"/>
      <c r="SD26" s="94"/>
      <c r="SE26" s="94"/>
      <c r="SF26" s="94"/>
      <c r="SG26" s="94"/>
      <c r="SH26" s="94"/>
      <c r="SI26" s="94"/>
      <c r="SJ26" s="94"/>
      <c r="SK26" s="94"/>
      <c r="SL26" s="94"/>
      <c r="SM26" s="94"/>
      <c r="SN26" s="94"/>
      <c r="SO26" s="94"/>
      <c r="SP26" s="94"/>
      <c r="SQ26" s="94"/>
      <c r="SR26" s="94"/>
      <c r="SS26" s="94"/>
      <c r="ST26" s="94"/>
      <c r="SU26" s="94"/>
      <c r="SV26" s="94"/>
      <c r="SW26" s="94"/>
      <c r="SX26" s="94"/>
      <c r="SY26" s="94"/>
      <c r="SZ26" s="94"/>
      <c r="TA26" s="94"/>
      <c r="TB26" s="94"/>
      <c r="TC26" s="94"/>
      <c r="TD26" s="94"/>
      <c r="TE26" s="94"/>
      <c r="TF26" s="94"/>
      <c r="TG26" s="94"/>
      <c r="TH26" s="94"/>
      <c r="TI26" s="94"/>
      <c r="TJ26" s="94"/>
      <c r="TK26" s="94"/>
      <c r="TL26" s="94"/>
      <c r="TM26" s="94"/>
      <c r="TN26" s="94"/>
      <c r="TO26" s="94"/>
      <c r="TP26" s="94"/>
      <c r="TQ26" s="94"/>
      <c r="TR26" s="94"/>
      <c r="TS26" s="94"/>
      <c r="TT26" s="94"/>
      <c r="TU26" s="94"/>
      <c r="TV26" s="94"/>
      <c r="TW26" s="94"/>
      <c r="TX26" s="94"/>
      <c r="TY26" s="94"/>
      <c r="TZ26" s="94"/>
      <c r="UA26" s="94"/>
      <c r="UB26" s="94"/>
      <c r="UC26" s="94"/>
      <c r="UD26" s="94"/>
      <c r="UE26" s="94"/>
      <c r="UF26" s="94"/>
      <c r="UG26" s="94"/>
      <c r="UH26" s="94"/>
      <c r="UI26" s="94"/>
      <c r="UJ26" s="94"/>
      <c r="UK26" s="94"/>
      <c r="UL26" s="94"/>
      <c r="UM26" s="94"/>
      <c r="UN26" s="94"/>
      <c r="UO26" s="94"/>
      <c r="UP26" s="94"/>
      <c r="UQ26" s="94"/>
      <c r="UR26" s="94"/>
      <c r="US26" s="94"/>
      <c r="UT26" s="94"/>
      <c r="UU26" s="94"/>
      <c r="UV26" s="94"/>
      <c r="UW26" s="94"/>
      <c r="UX26" s="94"/>
      <c r="UY26" s="94"/>
      <c r="UZ26" s="94"/>
      <c r="VA26" s="94"/>
      <c r="VB26" s="94"/>
      <c r="VC26" s="94"/>
      <c r="VD26" s="94"/>
      <c r="VE26" s="94"/>
      <c r="VF26" s="94"/>
      <c r="VG26" s="94"/>
      <c r="VH26" s="94"/>
      <c r="VI26" s="94"/>
      <c r="VJ26" s="94"/>
      <c r="VK26" s="94"/>
      <c r="VL26" s="94"/>
      <c r="VM26" s="94"/>
      <c r="VN26" s="94"/>
      <c r="VO26" s="94"/>
      <c r="VP26" s="94"/>
      <c r="VQ26" s="94"/>
      <c r="VR26" s="94"/>
      <c r="VS26" s="94"/>
      <c r="VT26" s="94"/>
      <c r="VU26" s="94"/>
      <c r="VV26" s="94"/>
      <c r="VW26" s="94"/>
      <c r="VX26" s="94"/>
      <c r="VY26" s="94"/>
      <c r="VZ26" s="94"/>
      <c r="WA26" s="94"/>
      <c r="WB26" s="94"/>
      <c r="WC26" s="94"/>
      <c r="WD26" s="94"/>
      <c r="WE26" s="94"/>
      <c r="WF26" s="94"/>
      <c r="WG26" s="94"/>
      <c r="WH26" s="94"/>
      <c r="WI26" s="94"/>
      <c r="WJ26" s="94"/>
      <c r="WK26" s="94"/>
      <c r="WL26" s="94"/>
      <c r="WM26" s="94"/>
      <c r="WN26" s="94"/>
      <c r="WO26" s="94"/>
      <c r="WP26" s="94"/>
      <c r="WQ26" s="94"/>
      <c r="WR26" s="94"/>
      <c r="WS26" s="94"/>
      <c r="WT26" s="94"/>
      <c r="WU26" s="94"/>
      <c r="WV26" s="94"/>
      <c r="WW26" s="94"/>
      <c r="WX26" s="94"/>
      <c r="WY26" s="94"/>
      <c r="WZ26" s="94"/>
      <c r="XA26" s="94"/>
      <c r="XB26" s="94"/>
      <c r="XC26" s="94"/>
      <c r="XD26" s="94"/>
      <c r="XE26" s="94"/>
      <c r="XF26" s="94"/>
      <c r="XG26" s="94"/>
      <c r="XH26" s="94"/>
      <c r="XI26" s="94"/>
      <c r="XJ26" s="94"/>
      <c r="XK26" s="94"/>
      <c r="XL26" s="94"/>
      <c r="XM26" s="94"/>
      <c r="XN26" s="94"/>
      <c r="XO26" s="94"/>
      <c r="XP26" s="94"/>
      <c r="XQ26" s="94"/>
      <c r="XR26" s="94"/>
      <c r="XS26" s="94"/>
      <c r="XT26" s="94"/>
      <c r="XU26" s="94"/>
      <c r="XV26" s="94"/>
      <c r="XW26" s="94"/>
      <c r="XX26" s="94"/>
      <c r="XY26" s="94"/>
      <c r="XZ26" s="94"/>
      <c r="YA26" s="94"/>
      <c r="YB26" s="94"/>
      <c r="YC26" s="94"/>
      <c r="YD26" s="94"/>
      <c r="YE26" s="94"/>
      <c r="YF26" s="94"/>
      <c r="YG26" s="94"/>
      <c r="YH26" s="94"/>
      <c r="YI26" s="94"/>
      <c r="YJ26" s="94"/>
      <c r="YK26" s="94"/>
      <c r="YL26" s="94"/>
      <c r="YM26" s="94"/>
      <c r="YN26" s="94"/>
      <c r="YO26" s="94"/>
      <c r="YP26" s="94"/>
      <c r="YQ26" s="94"/>
      <c r="YR26" s="94"/>
      <c r="YS26" s="94"/>
      <c r="YT26" s="94"/>
      <c r="YU26" s="94"/>
      <c r="YV26" s="94"/>
      <c r="YW26" s="94"/>
      <c r="YX26" s="94"/>
      <c r="YY26" s="94"/>
      <c r="YZ26" s="94"/>
      <c r="ZA26" s="94"/>
      <c r="ZB26" s="94"/>
      <c r="ZC26" s="94"/>
      <c r="ZD26" s="94"/>
      <c r="ZE26" s="94"/>
      <c r="ZF26" s="94"/>
      <c r="ZG26" s="94"/>
      <c r="ZH26" s="94"/>
      <c r="ZI26" s="94"/>
      <c r="ZJ26" s="94"/>
      <c r="ZK26" s="94"/>
      <c r="ZL26" s="94"/>
      <c r="ZM26" s="94"/>
      <c r="ZN26" s="94"/>
      <c r="ZO26" s="94"/>
      <c r="ZP26" s="94"/>
      <c r="ZQ26" s="94"/>
      <c r="ZR26" s="94"/>
      <c r="ZS26" s="94"/>
      <c r="ZT26" s="94"/>
      <c r="ZU26" s="94"/>
      <c r="ZV26" s="94"/>
      <c r="ZW26" s="94"/>
      <c r="ZX26" s="94"/>
      <c r="ZY26" s="94"/>
      <c r="ZZ26" s="94"/>
      <c r="AAA26" s="94"/>
      <c r="AAB26" s="94"/>
      <c r="AAC26" s="94"/>
      <c r="AAD26" s="94"/>
      <c r="AAE26" s="94"/>
      <c r="AAF26" s="94"/>
      <c r="AAG26" s="94"/>
      <c r="AAH26" s="94"/>
      <c r="AAI26" s="94"/>
      <c r="AAJ26" s="94"/>
      <c r="AAK26" s="94"/>
      <c r="AAL26" s="94"/>
      <c r="AAM26" s="94"/>
      <c r="AAN26" s="94"/>
      <c r="AAO26" s="94"/>
      <c r="AAP26" s="94"/>
      <c r="AAQ26" s="94"/>
      <c r="AAR26" s="94"/>
      <c r="AAS26" s="94"/>
      <c r="AAT26" s="94"/>
      <c r="AAU26" s="94"/>
      <c r="AAV26" s="94"/>
      <c r="AAW26" s="94"/>
      <c r="AAX26" s="94"/>
      <c r="AAY26" s="94"/>
      <c r="AAZ26" s="94"/>
      <c r="ABA26" s="94"/>
      <c r="ABB26" s="94"/>
      <c r="ABC26" s="94"/>
      <c r="ABD26" s="94"/>
      <c r="ABE26" s="94"/>
      <c r="ABF26" s="94"/>
      <c r="ABG26" s="94"/>
      <c r="ABH26" s="94"/>
      <c r="ABI26" s="94"/>
      <c r="ABJ26" s="94"/>
      <c r="ABK26" s="94"/>
      <c r="ABL26" s="94"/>
      <c r="ABM26" s="94"/>
      <c r="ABN26" s="94"/>
      <c r="ABO26" s="94"/>
      <c r="ABP26" s="94"/>
      <c r="ABQ26" s="94"/>
      <c r="ABR26" s="94"/>
      <c r="ABS26" s="94"/>
      <c r="ABT26" s="94"/>
      <c r="ABU26" s="94"/>
      <c r="ABV26" s="94"/>
      <c r="ABW26" s="94"/>
      <c r="ABX26" s="94"/>
      <c r="ABY26" s="94"/>
      <c r="ABZ26" s="94"/>
      <c r="ACA26" s="94"/>
      <c r="ACB26" s="94"/>
      <c r="ACC26" s="94"/>
      <c r="ACD26" s="94"/>
      <c r="ACE26" s="94"/>
      <c r="ACF26" s="94"/>
      <c r="ACG26" s="94"/>
      <c r="ACH26" s="94"/>
      <c r="ACI26" s="94"/>
      <c r="ACJ26" s="94"/>
      <c r="ACK26" s="94"/>
      <c r="ACL26" s="94"/>
      <c r="ACM26" s="94"/>
      <c r="ACN26" s="94"/>
      <c r="ACO26" s="94"/>
      <c r="ACP26" s="94"/>
      <c r="ACQ26" s="94"/>
      <c r="ACR26" s="94"/>
      <c r="ACS26" s="94"/>
      <c r="ACT26" s="94"/>
      <c r="ACU26" s="94"/>
      <c r="ACV26" s="94"/>
      <c r="ACW26" s="94"/>
      <c r="ACX26" s="94"/>
      <c r="ACY26" s="94"/>
      <c r="ACZ26" s="94"/>
      <c r="ADA26" s="94"/>
      <c r="ADB26" s="94"/>
      <c r="ADC26" s="94"/>
      <c r="ADD26" s="94"/>
      <c r="ADE26" s="94"/>
      <c r="ADF26" s="94"/>
      <c r="ADG26" s="94"/>
      <c r="ADH26" s="94"/>
      <c r="ADI26" s="94"/>
      <c r="ADJ26" s="94"/>
      <c r="ADK26" s="94"/>
      <c r="ADL26" s="94"/>
      <c r="ADM26" s="94"/>
      <c r="ADN26" s="94"/>
      <c r="ADO26" s="94"/>
      <c r="ADP26" s="94"/>
      <c r="ADQ26" s="94"/>
      <c r="ADR26" s="94"/>
      <c r="ADS26" s="94"/>
      <c r="ADT26" s="94"/>
      <c r="ADU26" s="94"/>
      <c r="ADV26" s="94"/>
      <c r="ADW26" s="94"/>
      <c r="ADX26" s="94"/>
      <c r="ADY26" s="94"/>
      <c r="ADZ26" s="94"/>
      <c r="AEA26" s="94"/>
      <c r="AEB26" s="94"/>
      <c r="AEC26" s="94"/>
      <c r="AED26" s="94"/>
      <c r="AEE26" s="94"/>
      <c r="AEF26" s="94"/>
      <c r="AEG26" s="94"/>
      <c r="AEH26" s="94"/>
      <c r="AEI26" s="94"/>
      <c r="AEJ26" s="94"/>
      <c r="AEK26" s="94"/>
      <c r="AEL26" s="94"/>
      <c r="AEM26" s="94"/>
      <c r="AEN26" s="94"/>
      <c r="AEO26" s="94"/>
      <c r="AEP26" s="94"/>
      <c r="AEQ26" s="94"/>
      <c r="AER26" s="94"/>
      <c r="AES26" s="94"/>
      <c r="AET26" s="94"/>
      <c r="AEU26" s="94"/>
      <c r="AEV26" s="94"/>
      <c r="AEW26" s="94"/>
      <c r="AEX26" s="94"/>
      <c r="AEY26" s="94"/>
      <c r="AEZ26" s="94"/>
      <c r="AFA26" s="94"/>
      <c r="AFB26" s="94"/>
      <c r="AFC26" s="94"/>
      <c r="AFD26" s="94"/>
      <c r="AFE26" s="94"/>
      <c r="AFF26" s="94"/>
      <c r="AFG26" s="94"/>
      <c r="AFH26" s="94"/>
      <c r="AFI26" s="94"/>
      <c r="AFJ26" s="94"/>
      <c r="AFK26" s="94"/>
      <c r="AFL26" s="94"/>
      <c r="AFM26" s="94"/>
      <c r="AFN26" s="94"/>
      <c r="AFO26" s="94"/>
      <c r="AFP26" s="94"/>
      <c r="AFQ26" s="94"/>
      <c r="AFR26" s="94"/>
      <c r="AFS26" s="94"/>
      <c r="AFT26" s="94"/>
      <c r="AFU26" s="94"/>
      <c r="AFV26" s="94"/>
      <c r="AFW26" s="94"/>
      <c r="AFX26" s="94"/>
      <c r="AFY26" s="94"/>
      <c r="AFZ26" s="94"/>
      <c r="AGA26" s="94"/>
      <c r="AGB26" s="94"/>
      <c r="AGC26" s="94"/>
      <c r="AGD26" s="94"/>
      <c r="AGE26" s="94"/>
      <c r="AGF26" s="94"/>
      <c r="AGG26" s="94"/>
      <c r="AGH26" s="94"/>
      <c r="AGI26" s="94"/>
      <c r="AGJ26" s="94"/>
      <c r="AGK26" s="94"/>
      <c r="AGL26" s="94"/>
      <c r="AGM26" s="94"/>
      <c r="AGN26" s="94"/>
      <c r="AGO26" s="94"/>
      <c r="AGP26" s="94"/>
      <c r="AGQ26" s="94"/>
      <c r="AGR26" s="94"/>
      <c r="AGS26" s="94"/>
      <c r="AGT26" s="94"/>
      <c r="AGU26" s="94"/>
      <c r="AGV26" s="94"/>
      <c r="AGW26" s="94"/>
      <c r="AGX26" s="94"/>
      <c r="AGY26" s="94"/>
      <c r="AGZ26" s="94"/>
      <c r="AHA26" s="94"/>
      <c r="AHB26" s="94"/>
      <c r="AHC26" s="94"/>
      <c r="AHD26" s="94"/>
      <c r="AHE26" s="94"/>
      <c r="AHF26" s="94"/>
      <c r="AHG26" s="94"/>
      <c r="AHH26" s="94"/>
      <c r="AHI26" s="94"/>
      <c r="AHJ26" s="94"/>
      <c r="AHK26" s="94"/>
      <c r="AHL26" s="94"/>
      <c r="AHM26" s="94"/>
      <c r="AHN26" s="94"/>
      <c r="AHO26" s="94"/>
      <c r="AHP26" s="94"/>
      <c r="AHQ26" s="94"/>
      <c r="AHR26" s="94"/>
      <c r="AHS26" s="94"/>
      <c r="AHT26" s="94"/>
      <c r="AHU26" s="94"/>
      <c r="AHV26" s="94"/>
      <c r="AHW26" s="94"/>
      <c r="AHX26" s="94"/>
      <c r="AHY26" s="94"/>
      <c r="AHZ26" s="94"/>
      <c r="AIA26" s="94"/>
      <c r="AIB26" s="94"/>
      <c r="AIC26" s="94"/>
      <c r="AID26" s="94"/>
      <c r="AIE26" s="94"/>
      <c r="AIF26" s="94"/>
      <c r="AIG26" s="94"/>
      <c r="AIH26" s="94"/>
      <c r="AII26" s="94"/>
      <c r="AIJ26" s="94"/>
      <c r="AIK26" s="94"/>
      <c r="AIL26" s="94"/>
      <c r="AIM26" s="94"/>
      <c r="AIN26" s="94"/>
      <c r="AIO26" s="94"/>
      <c r="AIP26" s="94"/>
      <c r="AIQ26" s="94"/>
      <c r="AIR26" s="94"/>
      <c r="AIS26" s="94"/>
      <c r="AIT26" s="94"/>
      <c r="AIU26" s="94"/>
      <c r="AIV26" s="94"/>
      <c r="AIW26" s="94"/>
      <c r="AIX26" s="94"/>
      <c r="AIY26" s="94"/>
      <c r="AIZ26" s="94"/>
      <c r="AJA26" s="94"/>
      <c r="AJB26" s="94"/>
      <c r="AJC26" s="94"/>
      <c r="AJD26" s="94"/>
      <c r="AJE26" s="94"/>
      <c r="AJF26" s="94"/>
      <c r="AJG26" s="94"/>
      <c r="AJH26" s="94"/>
      <c r="AJI26" s="94"/>
      <c r="AJJ26" s="94"/>
      <c r="AJK26" s="94"/>
      <c r="AJL26" s="94"/>
      <c r="AJM26" s="94"/>
      <c r="AJN26" s="94"/>
      <c r="AJO26" s="94"/>
      <c r="AJP26" s="94"/>
      <c r="AJQ26" s="94"/>
      <c r="AJR26" s="94"/>
      <c r="AJS26" s="94"/>
      <c r="AJT26" s="94"/>
      <c r="AJU26" s="94"/>
      <c r="AJV26" s="94"/>
      <c r="AJW26" s="94"/>
      <c r="AJX26" s="94"/>
      <c r="AJY26" s="94"/>
      <c r="AJZ26" s="94"/>
      <c r="AKA26" s="94"/>
      <c r="AKB26" s="94"/>
      <c r="AKC26" s="94"/>
      <c r="AKD26" s="94"/>
      <c r="AKE26" s="94"/>
      <c r="AKF26" s="94"/>
      <c r="AKG26" s="94"/>
      <c r="AKH26" s="94"/>
      <c r="AKI26" s="94"/>
      <c r="AKJ26" s="94"/>
      <c r="AKK26" s="94"/>
      <c r="AKL26" s="94"/>
      <c r="AKM26" s="94"/>
      <c r="AKN26" s="94"/>
      <c r="AKO26" s="94"/>
      <c r="AKP26" s="94"/>
      <c r="AKQ26" s="94"/>
      <c r="AKR26" s="94"/>
      <c r="AKS26" s="94"/>
      <c r="AKT26" s="94"/>
      <c r="AKU26" s="94"/>
      <c r="AKV26" s="94"/>
      <c r="AKW26" s="94"/>
      <c r="AKX26" s="94"/>
      <c r="AKY26" s="94"/>
      <c r="AKZ26" s="94"/>
      <c r="ALA26" s="94"/>
      <c r="ALB26" s="94"/>
      <c r="ALC26" s="94"/>
      <c r="ALD26" s="94"/>
      <c r="ALE26" s="94"/>
      <c r="ALF26" s="94"/>
      <c r="ALG26" s="94"/>
      <c r="ALH26" s="94"/>
      <c r="ALI26" s="94"/>
      <c r="ALJ26" s="94"/>
      <c r="ALK26" s="94"/>
      <c r="ALL26" s="94"/>
      <c r="ALM26" s="94"/>
      <c r="ALN26" s="94"/>
      <c r="ALO26" s="94"/>
      <c r="ALP26" s="94"/>
      <c r="ALQ26" s="94"/>
      <c r="ALR26" s="94"/>
      <c r="ALS26" s="94"/>
      <c r="ALT26" s="94"/>
      <c r="ALU26" s="94"/>
      <c r="ALV26" s="94"/>
      <c r="ALW26" s="94"/>
      <c r="ALX26" s="94"/>
      <c r="ALY26" s="94"/>
      <c r="ALZ26" s="94"/>
      <c r="AMA26" s="94"/>
      <c r="AMB26" s="94"/>
      <c r="AMC26" s="94"/>
      <c r="AMD26" s="94"/>
      <c r="AME26" s="94"/>
      <c r="AMF26" s="94"/>
      <c r="AMG26" s="94"/>
      <c r="AMH26" s="94"/>
      <c r="AMI26" s="94"/>
      <c r="AMJ26" s="94"/>
    </row>
    <row r="27" spans="1:1024" s="123" customFormat="1" ht="26.25" customHeight="1" x14ac:dyDescent="0.35">
      <c r="A27" s="133" t="s">
        <v>818</v>
      </c>
      <c r="B27" s="134" t="s">
        <v>121</v>
      </c>
      <c r="C27" s="135" t="s">
        <v>108</v>
      </c>
      <c r="D27" s="130" t="s">
        <v>3</v>
      </c>
      <c r="E27" s="499">
        <v>19303</v>
      </c>
      <c r="F27" s="131">
        <f t="shared" si="3"/>
        <v>0</v>
      </c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3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  <c r="IX27" s="94"/>
      <c r="IY27" s="94"/>
      <c r="IZ27" s="94"/>
      <c r="JA27" s="94"/>
      <c r="JB27" s="94"/>
      <c r="JC27" s="94"/>
      <c r="JD27" s="94"/>
      <c r="JE27" s="94"/>
      <c r="JF27" s="94"/>
      <c r="JG27" s="94"/>
      <c r="JH27" s="94"/>
      <c r="JI27" s="94"/>
      <c r="JJ27" s="94"/>
      <c r="JK27" s="94"/>
      <c r="JL27" s="94"/>
      <c r="JM27" s="94"/>
      <c r="JN27" s="94"/>
      <c r="JO27" s="94"/>
      <c r="JP27" s="94"/>
      <c r="JQ27" s="94"/>
      <c r="JR27" s="94"/>
      <c r="JS27" s="94"/>
      <c r="JT27" s="94"/>
      <c r="JU27" s="94"/>
      <c r="JV27" s="94"/>
      <c r="JW27" s="94"/>
      <c r="JX27" s="94"/>
      <c r="JY27" s="94"/>
      <c r="JZ27" s="94"/>
      <c r="KA27" s="94"/>
      <c r="KB27" s="94"/>
      <c r="KC27" s="94"/>
      <c r="KD27" s="94"/>
      <c r="KE27" s="94"/>
      <c r="KF27" s="94"/>
      <c r="KG27" s="94"/>
      <c r="KH27" s="94"/>
      <c r="KI27" s="94"/>
      <c r="KJ27" s="94"/>
      <c r="KK27" s="94"/>
      <c r="KL27" s="94"/>
      <c r="KM27" s="94"/>
      <c r="KN27" s="94"/>
      <c r="KO27" s="94"/>
      <c r="KP27" s="94"/>
      <c r="KQ27" s="94"/>
      <c r="KR27" s="94"/>
      <c r="KS27" s="94"/>
      <c r="KT27" s="94"/>
      <c r="KU27" s="94"/>
      <c r="KV27" s="94"/>
      <c r="KW27" s="94"/>
      <c r="KX27" s="94"/>
      <c r="KY27" s="94"/>
      <c r="KZ27" s="94"/>
      <c r="LA27" s="94"/>
      <c r="LB27" s="94"/>
      <c r="LC27" s="94"/>
      <c r="LD27" s="94"/>
      <c r="LE27" s="94"/>
      <c r="LF27" s="94"/>
      <c r="LG27" s="94"/>
      <c r="LH27" s="94"/>
      <c r="LI27" s="94"/>
      <c r="LJ27" s="94"/>
      <c r="LK27" s="94"/>
      <c r="LL27" s="94"/>
      <c r="LM27" s="94"/>
      <c r="LN27" s="94"/>
      <c r="LO27" s="94"/>
      <c r="LP27" s="94"/>
      <c r="LQ27" s="94"/>
      <c r="LR27" s="94"/>
      <c r="LS27" s="94"/>
      <c r="LT27" s="94"/>
      <c r="LU27" s="94"/>
      <c r="LV27" s="94"/>
      <c r="LW27" s="94"/>
      <c r="LX27" s="94"/>
      <c r="LY27" s="94"/>
      <c r="LZ27" s="94"/>
      <c r="MA27" s="94"/>
      <c r="MB27" s="94"/>
      <c r="MC27" s="94"/>
      <c r="MD27" s="94"/>
      <c r="ME27" s="94"/>
      <c r="MF27" s="94"/>
      <c r="MG27" s="94"/>
      <c r="MH27" s="94"/>
      <c r="MI27" s="94"/>
      <c r="MJ27" s="94"/>
      <c r="MK27" s="94"/>
      <c r="ML27" s="94"/>
      <c r="MM27" s="94"/>
      <c r="MN27" s="94"/>
      <c r="MO27" s="94"/>
      <c r="MP27" s="94"/>
      <c r="MQ27" s="94"/>
      <c r="MR27" s="94"/>
      <c r="MS27" s="94"/>
      <c r="MT27" s="94"/>
      <c r="MU27" s="94"/>
      <c r="MV27" s="94"/>
      <c r="MW27" s="94"/>
      <c r="MX27" s="94"/>
      <c r="MY27" s="94"/>
      <c r="MZ27" s="94"/>
      <c r="NA27" s="94"/>
      <c r="NB27" s="94"/>
      <c r="NC27" s="94"/>
      <c r="ND27" s="94"/>
      <c r="NE27" s="94"/>
      <c r="NF27" s="94"/>
      <c r="NG27" s="94"/>
      <c r="NH27" s="94"/>
      <c r="NI27" s="94"/>
      <c r="NJ27" s="94"/>
      <c r="NK27" s="94"/>
      <c r="NL27" s="94"/>
      <c r="NM27" s="94"/>
      <c r="NN27" s="94"/>
      <c r="NO27" s="94"/>
      <c r="NP27" s="94"/>
      <c r="NQ27" s="94"/>
      <c r="NR27" s="94"/>
      <c r="NS27" s="94"/>
      <c r="NT27" s="94"/>
      <c r="NU27" s="94"/>
      <c r="NV27" s="94"/>
      <c r="NW27" s="94"/>
      <c r="NX27" s="94"/>
      <c r="NY27" s="94"/>
      <c r="NZ27" s="94"/>
      <c r="OA27" s="94"/>
      <c r="OB27" s="94"/>
      <c r="OC27" s="94"/>
      <c r="OD27" s="94"/>
      <c r="OE27" s="94"/>
      <c r="OF27" s="94"/>
      <c r="OG27" s="94"/>
      <c r="OH27" s="94"/>
      <c r="OI27" s="94"/>
      <c r="OJ27" s="94"/>
      <c r="OK27" s="94"/>
      <c r="OL27" s="94"/>
      <c r="OM27" s="94"/>
      <c r="ON27" s="94"/>
      <c r="OO27" s="94"/>
      <c r="OP27" s="94"/>
      <c r="OQ27" s="94"/>
      <c r="OR27" s="94"/>
      <c r="OS27" s="94"/>
      <c r="OT27" s="94"/>
      <c r="OU27" s="94"/>
      <c r="OV27" s="94"/>
      <c r="OW27" s="94"/>
      <c r="OX27" s="94"/>
      <c r="OY27" s="94"/>
      <c r="OZ27" s="94"/>
      <c r="PA27" s="94"/>
      <c r="PB27" s="94"/>
      <c r="PC27" s="94"/>
      <c r="PD27" s="94"/>
      <c r="PE27" s="94"/>
      <c r="PF27" s="94"/>
      <c r="PG27" s="94"/>
      <c r="PH27" s="94"/>
      <c r="PI27" s="94"/>
      <c r="PJ27" s="94"/>
      <c r="PK27" s="94"/>
      <c r="PL27" s="94"/>
      <c r="PM27" s="94"/>
      <c r="PN27" s="94"/>
      <c r="PO27" s="94"/>
      <c r="PP27" s="94"/>
      <c r="PQ27" s="94"/>
      <c r="PR27" s="94"/>
      <c r="PS27" s="94"/>
      <c r="PT27" s="94"/>
      <c r="PU27" s="94"/>
      <c r="PV27" s="94"/>
      <c r="PW27" s="94"/>
      <c r="PX27" s="94"/>
      <c r="PY27" s="94"/>
      <c r="PZ27" s="94"/>
      <c r="QA27" s="94"/>
      <c r="QB27" s="94"/>
      <c r="QC27" s="94"/>
      <c r="QD27" s="94"/>
      <c r="QE27" s="94"/>
      <c r="QF27" s="94"/>
      <c r="QG27" s="94"/>
      <c r="QH27" s="94"/>
      <c r="QI27" s="94"/>
      <c r="QJ27" s="94"/>
      <c r="QK27" s="94"/>
      <c r="QL27" s="94"/>
      <c r="QM27" s="94"/>
      <c r="QN27" s="94"/>
      <c r="QO27" s="94"/>
      <c r="QP27" s="94"/>
      <c r="QQ27" s="94"/>
      <c r="QR27" s="94"/>
      <c r="QS27" s="94"/>
      <c r="QT27" s="94"/>
      <c r="QU27" s="94"/>
      <c r="QV27" s="94"/>
      <c r="QW27" s="94"/>
      <c r="QX27" s="94"/>
      <c r="QY27" s="94"/>
      <c r="QZ27" s="94"/>
      <c r="RA27" s="94"/>
      <c r="RB27" s="94"/>
      <c r="RC27" s="94"/>
      <c r="RD27" s="94"/>
      <c r="RE27" s="94"/>
      <c r="RF27" s="94"/>
      <c r="RG27" s="94"/>
      <c r="RH27" s="94"/>
      <c r="RI27" s="94"/>
      <c r="RJ27" s="94"/>
      <c r="RK27" s="94"/>
      <c r="RL27" s="94"/>
      <c r="RM27" s="94"/>
      <c r="RN27" s="94"/>
      <c r="RO27" s="94"/>
      <c r="RP27" s="94"/>
      <c r="RQ27" s="94"/>
      <c r="RR27" s="94"/>
      <c r="RS27" s="94"/>
      <c r="RT27" s="94"/>
      <c r="RU27" s="94"/>
      <c r="RV27" s="94"/>
      <c r="RW27" s="94"/>
      <c r="RX27" s="94"/>
      <c r="RY27" s="94"/>
      <c r="RZ27" s="94"/>
      <c r="SA27" s="94"/>
      <c r="SB27" s="94"/>
      <c r="SC27" s="94"/>
      <c r="SD27" s="94"/>
      <c r="SE27" s="94"/>
      <c r="SF27" s="94"/>
      <c r="SG27" s="94"/>
      <c r="SH27" s="94"/>
      <c r="SI27" s="94"/>
      <c r="SJ27" s="94"/>
      <c r="SK27" s="94"/>
      <c r="SL27" s="94"/>
      <c r="SM27" s="94"/>
      <c r="SN27" s="94"/>
      <c r="SO27" s="94"/>
      <c r="SP27" s="94"/>
      <c r="SQ27" s="94"/>
      <c r="SR27" s="94"/>
      <c r="SS27" s="94"/>
      <c r="ST27" s="94"/>
      <c r="SU27" s="94"/>
      <c r="SV27" s="94"/>
      <c r="SW27" s="94"/>
      <c r="SX27" s="94"/>
      <c r="SY27" s="94"/>
      <c r="SZ27" s="94"/>
      <c r="TA27" s="94"/>
      <c r="TB27" s="94"/>
      <c r="TC27" s="94"/>
      <c r="TD27" s="94"/>
      <c r="TE27" s="94"/>
      <c r="TF27" s="94"/>
      <c r="TG27" s="94"/>
      <c r="TH27" s="94"/>
      <c r="TI27" s="94"/>
      <c r="TJ27" s="94"/>
      <c r="TK27" s="94"/>
      <c r="TL27" s="94"/>
      <c r="TM27" s="94"/>
      <c r="TN27" s="94"/>
      <c r="TO27" s="94"/>
      <c r="TP27" s="94"/>
      <c r="TQ27" s="94"/>
      <c r="TR27" s="94"/>
      <c r="TS27" s="94"/>
      <c r="TT27" s="94"/>
      <c r="TU27" s="94"/>
      <c r="TV27" s="94"/>
      <c r="TW27" s="94"/>
      <c r="TX27" s="94"/>
      <c r="TY27" s="94"/>
      <c r="TZ27" s="94"/>
      <c r="UA27" s="94"/>
      <c r="UB27" s="94"/>
      <c r="UC27" s="94"/>
      <c r="UD27" s="94"/>
      <c r="UE27" s="94"/>
      <c r="UF27" s="94"/>
      <c r="UG27" s="94"/>
      <c r="UH27" s="94"/>
      <c r="UI27" s="94"/>
      <c r="UJ27" s="94"/>
      <c r="UK27" s="94"/>
      <c r="UL27" s="94"/>
      <c r="UM27" s="94"/>
      <c r="UN27" s="94"/>
      <c r="UO27" s="94"/>
      <c r="UP27" s="94"/>
      <c r="UQ27" s="94"/>
      <c r="UR27" s="94"/>
      <c r="US27" s="94"/>
      <c r="UT27" s="94"/>
      <c r="UU27" s="94"/>
      <c r="UV27" s="94"/>
      <c r="UW27" s="94"/>
      <c r="UX27" s="94"/>
      <c r="UY27" s="94"/>
      <c r="UZ27" s="94"/>
      <c r="VA27" s="94"/>
      <c r="VB27" s="94"/>
      <c r="VC27" s="94"/>
      <c r="VD27" s="94"/>
      <c r="VE27" s="94"/>
      <c r="VF27" s="94"/>
      <c r="VG27" s="94"/>
      <c r="VH27" s="94"/>
      <c r="VI27" s="94"/>
      <c r="VJ27" s="94"/>
      <c r="VK27" s="94"/>
      <c r="VL27" s="94"/>
      <c r="VM27" s="94"/>
      <c r="VN27" s="94"/>
      <c r="VO27" s="94"/>
      <c r="VP27" s="94"/>
      <c r="VQ27" s="94"/>
      <c r="VR27" s="94"/>
      <c r="VS27" s="94"/>
      <c r="VT27" s="94"/>
      <c r="VU27" s="94"/>
      <c r="VV27" s="94"/>
      <c r="VW27" s="94"/>
      <c r="VX27" s="94"/>
      <c r="VY27" s="94"/>
      <c r="VZ27" s="94"/>
      <c r="WA27" s="94"/>
      <c r="WB27" s="94"/>
      <c r="WC27" s="94"/>
      <c r="WD27" s="94"/>
      <c r="WE27" s="94"/>
      <c r="WF27" s="94"/>
      <c r="WG27" s="94"/>
      <c r="WH27" s="94"/>
      <c r="WI27" s="94"/>
      <c r="WJ27" s="94"/>
      <c r="WK27" s="94"/>
      <c r="WL27" s="94"/>
      <c r="WM27" s="94"/>
      <c r="WN27" s="94"/>
      <c r="WO27" s="94"/>
      <c r="WP27" s="94"/>
      <c r="WQ27" s="94"/>
      <c r="WR27" s="94"/>
      <c r="WS27" s="94"/>
      <c r="WT27" s="94"/>
      <c r="WU27" s="94"/>
      <c r="WV27" s="94"/>
      <c r="WW27" s="94"/>
      <c r="WX27" s="94"/>
      <c r="WY27" s="94"/>
      <c r="WZ27" s="94"/>
      <c r="XA27" s="94"/>
      <c r="XB27" s="94"/>
      <c r="XC27" s="94"/>
      <c r="XD27" s="94"/>
      <c r="XE27" s="94"/>
      <c r="XF27" s="94"/>
      <c r="XG27" s="94"/>
      <c r="XH27" s="94"/>
      <c r="XI27" s="94"/>
      <c r="XJ27" s="94"/>
      <c r="XK27" s="94"/>
      <c r="XL27" s="94"/>
      <c r="XM27" s="94"/>
      <c r="XN27" s="94"/>
      <c r="XO27" s="94"/>
      <c r="XP27" s="94"/>
      <c r="XQ27" s="94"/>
      <c r="XR27" s="94"/>
      <c r="XS27" s="94"/>
      <c r="XT27" s="94"/>
      <c r="XU27" s="94"/>
      <c r="XV27" s="94"/>
      <c r="XW27" s="94"/>
      <c r="XX27" s="94"/>
      <c r="XY27" s="94"/>
      <c r="XZ27" s="94"/>
      <c r="YA27" s="94"/>
      <c r="YB27" s="94"/>
      <c r="YC27" s="94"/>
      <c r="YD27" s="94"/>
      <c r="YE27" s="94"/>
      <c r="YF27" s="94"/>
      <c r="YG27" s="94"/>
      <c r="YH27" s="94"/>
      <c r="YI27" s="94"/>
      <c r="YJ27" s="94"/>
      <c r="YK27" s="94"/>
      <c r="YL27" s="94"/>
      <c r="YM27" s="94"/>
      <c r="YN27" s="94"/>
      <c r="YO27" s="94"/>
      <c r="YP27" s="94"/>
      <c r="YQ27" s="94"/>
      <c r="YR27" s="94"/>
      <c r="YS27" s="94"/>
      <c r="YT27" s="94"/>
      <c r="YU27" s="94"/>
      <c r="YV27" s="94"/>
      <c r="YW27" s="94"/>
      <c r="YX27" s="94"/>
      <c r="YY27" s="94"/>
      <c r="YZ27" s="94"/>
      <c r="ZA27" s="94"/>
      <c r="ZB27" s="94"/>
      <c r="ZC27" s="94"/>
      <c r="ZD27" s="94"/>
      <c r="ZE27" s="94"/>
      <c r="ZF27" s="94"/>
      <c r="ZG27" s="94"/>
      <c r="ZH27" s="94"/>
      <c r="ZI27" s="94"/>
      <c r="ZJ27" s="94"/>
      <c r="ZK27" s="94"/>
      <c r="ZL27" s="94"/>
      <c r="ZM27" s="94"/>
      <c r="ZN27" s="94"/>
      <c r="ZO27" s="94"/>
      <c r="ZP27" s="94"/>
      <c r="ZQ27" s="94"/>
      <c r="ZR27" s="94"/>
      <c r="ZS27" s="94"/>
      <c r="ZT27" s="94"/>
      <c r="ZU27" s="94"/>
      <c r="ZV27" s="94"/>
      <c r="ZW27" s="94"/>
      <c r="ZX27" s="94"/>
      <c r="ZY27" s="94"/>
      <c r="ZZ27" s="94"/>
      <c r="AAA27" s="94"/>
      <c r="AAB27" s="94"/>
      <c r="AAC27" s="94"/>
      <c r="AAD27" s="94"/>
      <c r="AAE27" s="94"/>
      <c r="AAF27" s="94"/>
      <c r="AAG27" s="94"/>
      <c r="AAH27" s="94"/>
      <c r="AAI27" s="94"/>
      <c r="AAJ27" s="94"/>
      <c r="AAK27" s="94"/>
      <c r="AAL27" s="94"/>
      <c r="AAM27" s="94"/>
      <c r="AAN27" s="94"/>
      <c r="AAO27" s="94"/>
      <c r="AAP27" s="94"/>
      <c r="AAQ27" s="94"/>
      <c r="AAR27" s="94"/>
      <c r="AAS27" s="94"/>
      <c r="AAT27" s="94"/>
      <c r="AAU27" s="94"/>
      <c r="AAV27" s="94"/>
      <c r="AAW27" s="94"/>
      <c r="AAX27" s="94"/>
      <c r="AAY27" s="94"/>
      <c r="AAZ27" s="94"/>
      <c r="ABA27" s="94"/>
      <c r="ABB27" s="94"/>
      <c r="ABC27" s="94"/>
      <c r="ABD27" s="94"/>
      <c r="ABE27" s="94"/>
      <c r="ABF27" s="94"/>
      <c r="ABG27" s="94"/>
      <c r="ABH27" s="94"/>
      <c r="ABI27" s="94"/>
      <c r="ABJ27" s="94"/>
      <c r="ABK27" s="94"/>
      <c r="ABL27" s="94"/>
      <c r="ABM27" s="94"/>
      <c r="ABN27" s="94"/>
      <c r="ABO27" s="94"/>
      <c r="ABP27" s="94"/>
      <c r="ABQ27" s="94"/>
      <c r="ABR27" s="94"/>
      <c r="ABS27" s="94"/>
      <c r="ABT27" s="94"/>
      <c r="ABU27" s="94"/>
      <c r="ABV27" s="94"/>
      <c r="ABW27" s="94"/>
      <c r="ABX27" s="94"/>
      <c r="ABY27" s="94"/>
      <c r="ABZ27" s="94"/>
      <c r="ACA27" s="94"/>
      <c r="ACB27" s="94"/>
      <c r="ACC27" s="94"/>
      <c r="ACD27" s="94"/>
      <c r="ACE27" s="94"/>
      <c r="ACF27" s="94"/>
      <c r="ACG27" s="94"/>
      <c r="ACH27" s="94"/>
      <c r="ACI27" s="94"/>
      <c r="ACJ27" s="94"/>
      <c r="ACK27" s="94"/>
      <c r="ACL27" s="94"/>
      <c r="ACM27" s="94"/>
      <c r="ACN27" s="94"/>
      <c r="ACO27" s="94"/>
      <c r="ACP27" s="94"/>
      <c r="ACQ27" s="94"/>
      <c r="ACR27" s="94"/>
      <c r="ACS27" s="94"/>
      <c r="ACT27" s="94"/>
      <c r="ACU27" s="94"/>
      <c r="ACV27" s="94"/>
      <c r="ACW27" s="94"/>
      <c r="ACX27" s="94"/>
      <c r="ACY27" s="94"/>
      <c r="ACZ27" s="94"/>
      <c r="ADA27" s="94"/>
      <c r="ADB27" s="94"/>
      <c r="ADC27" s="94"/>
      <c r="ADD27" s="94"/>
      <c r="ADE27" s="94"/>
      <c r="ADF27" s="94"/>
      <c r="ADG27" s="94"/>
      <c r="ADH27" s="94"/>
      <c r="ADI27" s="94"/>
      <c r="ADJ27" s="94"/>
      <c r="ADK27" s="94"/>
      <c r="ADL27" s="94"/>
      <c r="ADM27" s="94"/>
      <c r="ADN27" s="94"/>
      <c r="ADO27" s="94"/>
      <c r="ADP27" s="94"/>
      <c r="ADQ27" s="94"/>
      <c r="ADR27" s="94"/>
      <c r="ADS27" s="94"/>
      <c r="ADT27" s="94"/>
      <c r="ADU27" s="94"/>
      <c r="ADV27" s="94"/>
      <c r="ADW27" s="94"/>
      <c r="ADX27" s="94"/>
      <c r="ADY27" s="94"/>
      <c r="ADZ27" s="94"/>
      <c r="AEA27" s="94"/>
      <c r="AEB27" s="94"/>
      <c r="AEC27" s="94"/>
      <c r="AED27" s="94"/>
      <c r="AEE27" s="94"/>
      <c r="AEF27" s="94"/>
      <c r="AEG27" s="94"/>
      <c r="AEH27" s="94"/>
      <c r="AEI27" s="94"/>
      <c r="AEJ27" s="94"/>
      <c r="AEK27" s="94"/>
      <c r="AEL27" s="94"/>
      <c r="AEM27" s="94"/>
      <c r="AEN27" s="94"/>
      <c r="AEO27" s="94"/>
      <c r="AEP27" s="94"/>
      <c r="AEQ27" s="94"/>
      <c r="AER27" s="94"/>
      <c r="AES27" s="94"/>
      <c r="AET27" s="94"/>
      <c r="AEU27" s="94"/>
      <c r="AEV27" s="94"/>
      <c r="AEW27" s="94"/>
      <c r="AEX27" s="94"/>
      <c r="AEY27" s="94"/>
      <c r="AEZ27" s="94"/>
      <c r="AFA27" s="94"/>
      <c r="AFB27" s="94"/>
      <c r="AFC27" s="94"/>
      <c r="AFD27" s="94"/>
      <c r="AFE27" s="94"/>
      <c r="AFF27" s="94"/>
      <c r="AFG27" s="94"/>
      <c r="AFH27" s="94"/>
      <c r="AFI27" s="94"/>
      <c r="AFJ27" s="94"/>
      <c r="AFK27" s="94"/>
      <c r="AFL27" s="94"/>
      <c r="AFM27" s="94"/>
      <c r="AFN27" s="94"/>
      <c r="AFO27" s="94"/>
      <c r="AFP27" s="94"/>
      <c r="AFQ27" s="94"/>
      <c r="AFR27" s="94"/>
      <c r="AFS27" s="94"/>
      <c r="AFT27" s="94"/>
      <c r="AFU27" s="94"/>
      <c r="AFV27" s="94"/>
      <c r="AFW27" s="94"/>
      <c r="AFX27" s="94"/>
      <c r="AFY27" s="94"/>
      <c r="AFZ27" s="94"/>
      <c r="AGA27" s="94"/>
      <c r="AGB27" s="94"/>
      <c r="AGC27" s="94"/>
      <c r="AGD27" s="94"/>
      <c r="AGE27" s="94"/>
      <c r="AGF27" s="94"/>
      <c r="AGG27" s="94"/>
      <c r="AGH27" s="94"/>
      <c r="AGI27" s="94"/>
      <c r="AGJ27" s="94"/>
      <c r="AGK27" s="94"/>
      <c r="AGL27" s="94"/>
      <c r="AGM27" s="94"/>
      <c r="AGN27" s="94"/>
      <c r="AGO27" s="94"/>
      <c r="AGP27" s="94"/>
      <c r="AGQ27" s="94"/>
      <c r="AGR27" s="94"/>
      <c r="AGS27" s="94"/>
      <c r="AGT27" s="94"/>
      <c r="AGU27" s="94"/>
      <c r="AGV27" s="94"/>
      <c r="AGW27" s="94"/>
      <c r="AGX27" s="94"/>
      <c r="AGY27" s="94"/>
      <c r="AGZ27" s="94"/>
      <c r="AHA27" s="94"/>
      <c r="AHB27" s="94"/>
      <c r="AHC27" s="94"/>
      <c r="AHD27" s="94"/>
      <c r="AHE27" s="94"/>
      <c r="AHF27" s="94"/>
      <c r="AHG27" s="94"/>
      <c r="AHH27" s="94"/>
      <c r="AHI27" s="94"/>
      <c r="AHJ27" s="94"/>
      <c r="AHK27" s="94"/>
      <c r="AHL27" s="94"/>
      <c r="AHM27" s="94"/>
      <c r="AHN27" s="94"/>
      <c r="AHO27" s="94"/>
      <c r="AHP27" s="94"/>
      <c r="AHQ27" s="94"/>
      <c r="AHR27" s="94"/>
      <c r="AHS27" s="94"/>
      <c r="AHT27" s="94"/>
      <c r="AHU27" s="94"/>
      <c r="AHV27" s="94"/>
      <c r="AHW27" s="94"/>
      <c r="AHX27" s="94"/>
      <c r="AHY27" s="94"/>
      <c r="AHZ27" s="94"/>
      <c r="AIA27" s="94"/>
      <c r="AIB27" s="94"/>
      <c r="AIC27" s="94"/>
      <c r="AID27" s="94"/>
      <c r="AIE27" s="94"/>
      <c r="AIF27" s="94"/>
      <c r="AIG27" s="94"/>
      <c r="AIH27" s="94"/>
      <c r="AII27" s="94"/>
      <c r="AIJ27" s="94"/>
      <c r="AIK27" s="94"/>
      <c r="AIL27" s="94"/>
      <c r="AIM27" s="94"/>
      <c r="AIN27" s="94"/>
      <c r="AIO27" s="94"/>
      <c r="AIP27" s="94"/>
      <c r="AIQ27" s="94"/>
      <c r="AIR27" s="94"/>
      <c r="AIS27" s="94"/>
      <c r="AIT27" s="94"/>
      <c r="AIU27" s="94"/>
      <c r="AIV27" s="94"/>
      <c r="AIW27" s="94"/>
      <c r="AIX27" s="94"/>
      <c r="AIY27" s="94"/>
      <c r="AIZ27" s="94"/>
      <c r="AJA27" s="94"/>
      <c r="AJB27" s="94"/>
      <c r="AJC27" s="94"/>
      <c r="AJD27" s="94"/>
      <c r="AJE27" s="94"/>
      <c r="AJF27" s="94"/>
      <c r="AJG27" s="94"/>
      <c r="AJH27" s="94"/>
      <c r="AJI27" s="94"/>
      <c r="AJJ27" s="94"/>
      <c r="AJK27" s="94"/>
      <c r="AJL27" s="94"/>
      <c r="AJM27" s="94"/>
      <c r="AJN27" s="94"/>
      <c r="AJO27" s="94"/>
      <c r="AJP27" s="94"/>
      <c r="AJQ27" s="94"/>
      <c r="AJR27" s="94"/>
      <c r="AJS27" s="94"/>
      <c r="AJT27" s="94"/>
      <c r="AJU27" s="94"/>
      <c r="AJV27" s="94"/>
      <c r="AJW27" s="94"/>
      <c r="AJX27" s="94"/>
      <c r="AJY27" s="94"/>
      <c r="AJZ27" s="94"/>
      <c r="AKA27" s="94"/>
      <c r="AKB27" s="94"/>
      <c r="AKC27" s="94"/>
      <c r="AKD27" s="94"/>
      <c r="AKE27" s="94"/>
      <c r="AKF27" s="94"/>
      <c r="AKG27" s="94"/>
      <c r="AKH27" s="94"/>
      <c r="AKI27" s="94"/>
      <c r="AKJ27" s="94"/>
      <c r="AKK27" s="94"/>
      <c r="AKL27" s="94"/>
      <c r="AKM27" s="94"/>
      <c r="AKN27" s="94"/>
      <c r="AKO27" s="94"/>
      <c r="AKP27" s="94"/>
      <c r="AKQ27" s="94"/>
      <c r="AKR27" s="94"/>
      <c r="AKS27" s="94"/>
      <c r="AKT27" s="94"/>
      <c r="AKU27" s="94"/>
      <c r="AKV27" s="94"/>
      <c r="AKW27" s="94"/>
      <c r="AKX27" s="94"/>
      <c r="AKY27" s="94"/>
      <c r="AKZ27" s="94"/>
      <c r="ALA27" s="94"/>
      <c r="ALB27" s="94"/>
      <c r="ALC27" s="94"/>
      <c r="ALD27" s="94"/>
      <c r="ALE27" s="94"/>
      <c r="ALF27" s="94"/>
      <c r="ALG27" s="94"/>
      <c r="ALH27" s="94"/>
      <c r="ALI27" s="94"/>
      <c r="ALJ27" s="94"/>
      <c r="ALK27" s="94"/>
      <c r="ALL27" s="94"/>
      <c r="ALM27" s="94"/>
      <c r="ALN27" s="94"/>
      <c r="ALO27" s="94"/>
      <c r="ALP27" s="94"/>
      <c r="ALQ27" s="94"/>
      <c r="ALR27" s="94"/>
      <c r="ALS27" s="94"/>
      <c r="ALT27" s="94"/>
      <c r="ALU27" s="94"/>
      <c r="ALV27" s="94"/>
      <c r="ALW27" s="94"/>
      <c r="ALX27" s="94"/>
      <c r="ALY27" s="94"/>
      <c r="ALZ27" s="94"/>
      <c r="AMA27" s="94"/>
      <c r="AMB27" s="94"/>
      <c r="AMC27" s="94"/>
      <c r="AMD27" s="94"/>
      <c r="AME27" s="94"/>
      <c r="AMF27" s="94"/>
      <c r="AMG27" s="94"/>
      <c r="AMH27" s="94"/>
      <c r="AMI27" s="94"/>
      <c r="AMJ27" s="94"/>
    </row>
    <row r="28" spans="1:1024" s="123" customFormat="1" ht="26.25" customHeight="1" x14ac:dyDescent="0.35">
      <c r="A28" s="718" t="s">
        <v>138</v>
      </c>
      <c r="B28" s="718"/>
      <c r="C28" s="718"/>
      <c r="D28" s="130" t="s">
        <v>3</v>
      </c>
      <c r="E28" s="502">
        <f>(E26+E27)</f>
        <v>27431</v>
      </c>
      <c r="F28" s="131">
        <f t="shared" ref="F28:R28" si="4">(F26+F27)</f>
        <v>27431</v>
      </c>
      <c r="G28" s="131">
        <f t="shared" si="4"/>
        <v>20569</v>
      </c>
      <c r="H28" s="131">
        <f t="shared" si="4"/>
        <v>4335</v>
      </c>
      <c r="I28" s="131">
        <f t="shared" si="4"/>
        <v>2527</v>
      </c>
      <c r="J28" s="131">
        <f t="shared" si="4"/>
        <v>0</v>
      </c>
      <c r="K28" s="131">
        <f t="shared" si="4"/>
        <v>0</v>
      </c>
      <c r="L28" s="131">
        <f t="shared" si="4"/>
        <v>0</v>
      </c>
      <c r="M28" s="131">
        <f t="shared" si="4"/>
        <v>0</v>
      </c>
      <c r="N28" s="131">
        <f t="shared" si="4"/>
        <v>0</v>
      </c>
      <c r="O28" s="131">
        <f t="shared" si="4"/>
        <v>0</v>
      </c>
      <c r="P28" s="131">
        <f t="shared" si="4"/>
        <v>0</v>
      </c>
      <c r="Q28" s="131">
        <f t="shared" si="4"/>
        <v>0</v>
      </c>
      <c r="R28" s="131">
        <f t="shared" si="4"/>
        <v>0</v>
      </c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  <c r="IX28" s="94"/>
      <c r="IY28" s="94"/>
      <c r="IZ28" s="94"/>
      <c r="JA28" s="94"/>
      <c r="JB28" s="94"/>
      <c r="JC28" s="94"/>
      <c r="JD28" s="94"/>
      <c r="JE28" s="94"/>
      <c r="JF28" s="94"/>
      <c r="JG28" s="94"/>
      <c r="JH28" s="94"/>
      <c r="JI28" s="94"/>
      <c r="JJ28" s="94"/>
      <c r="JK28" s="94"/>
      <c r="JL28" s="94"/>
      <c r="JM28" s="94"/>
      <c r="JN28" s="94"/>
      <c r="JO28" s="94"/>
      <c r="JP28" s="94"/>
      <c r="JQ28" s="94"/>
      <c r="JR28" s="94"/>
      <c r="JS28" s="94"/>
      <c r="JT28" s="94"/>
      <c r="JU28" s="94"/>
      <c r="JV28" s="94"/>
      <c r="JW28" s="94"/>
      <c r="JX28" s="94"/>
      <c r="JY28" s="94"/>
      <c r="JZ28" s="94"/>
      <c r="KA28" s="94"/>
      <c r="KB28" s="94"/>
      <c r="KC28" s="94"/>
      <c r="KD28" s="94"/>
      <c r="KE28" s="94"/>
      <c r="KF28" s="94"/>
      <c r="KG28" s="94"/>
      <c r="KH28" s="94"/>
      <c r="KI28" s="94"/>
      <c r="KJ28" s="94"/>
      <c r="KK28" s="94"/>
      <c r="KL28" s="94"/>
      <c r="KM28" s="94"/>
      <c r="KN28" s="94"/>
      <c r="KO28" s="94"/>
      <c r="KP28" s="94"/>
      <c r="KQ28" s="94"/>
      <c r="KR28" s="94"/>
      <c r="KS28" s="94"/>
      <c r="KT28" s="94"/>
      <c r="KU28" s="94"/>
      <c r="KV28" s="94"/>
      <c r="KW28" s="94"/>
      <c r="KX28" s="94"/>
      <c r="KY28" s="94"/>
      <c r="KZ28" s="94"/>
      <c r="LA28" s="94"/>
      <c r="LB28" s="94"/>
      <c r="LC28" s="94"/>
      <c r="LD28" s="94"/>
      <c r="LE28" s="94"/>
      <c r="LF28" s="94"/>
      <c r="LG28" s="94"/>
      <c r="LH28" s="94"/>
      <c r="LI28" s="94"/>
      <c r="LJ28" s="94"/>
      <c r="LK28" s="94"/>
      <c r="LL28" s="94"/>
      <c r="LM28" s="94"/>
      <c r="LN28" s="94"/>
      <c r="LO28" s="94"/>
      <c r="LP28" s="94"/>
      <c r="LQ28" s="94"/>
      <c r="LR28" s="94"/>
      <c r="LS28" s="94"/>
      <c r="LT28" s="94"/>
      <c r="LU28" s="94"/>
      <c r="LV28" s="94"/>
      <c r="LW28" s="94"/>
      <c r="LX28" s="94"/>
      <c r="LY28" s="94"/>
      <c r="LZ28" s="94"/>
      <c r="MA28" s="94"/>
      <c r="MB28" s="94"/>
      <c r="MC28" s="94"/>
      <c r="MD28" s="94"/>
      <c r="ME28" s="94"/>
      <c r="MF28" s="94"/>
      <c r="MG28" s="94"/>
      <c r="MH28" s="94"/>
      <c r="MI28" s="94"/>
      <c r="MJ28" s="94"/>
      <c r="MK28" s="94"/>
      <c r="ML28" s="94"/>
      <c r="MM28" s="94"/>
      <c r="MN28" s="94"/>
      <c r="MO28" s="94"/>
      <c r="MP28" s="94"/>
      <c r="MQ28" s="94"/>
      <c r="MR28" s="94"/>
      <c r="MS28" s="94"/>
      <c r="MT28" s="94"/>
      <c r="MU28" s="94"/>
      <c r="MV28" s="94"/>
      <c r="MW28" s="94"/>
      <c r="MX28" s="94"/>
      <c r="MY28" s="94"/>
      <c r="MZ28" s="94"/>
      <c r="NA28" s="94"/>
      <c r="NB28" s="94"/>
      <c r="NC28" s="94"/>
      <c r="ND28" s="94"/>
      <c r="NE28" s="94"/>
      <c r="NF28" s="94"/>
      <c r="NG28" s="94"/>
      <c r="NH28" s="94"/>
      <c r="NI28" s="94"/>
      <c r="NJ28" s="94"/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4"/>
      <c r="NX28" s="94"/>
      <c r="NY28" s="94"/>
      <c r="NZ28" s="94"/>
      <c r="OA28" s="94"/>
      <c r="OB28" s="94"/>
      <c r="OC28" s="94"/>
      <c r="OD28" s="94"/>
      <c r="OE28" s="94"/>
      <c r="OF28" s="94"/>
      <c r="OG28" s="94"/>
      <c r="OH28" s="94"/>
      <c r="OI28" s="94"/>
      <c r="OJ28" s="94"/>
      <c r="OK28" s="94"/>
      <c r="OL28" s="94"/>
      <c r="OM28" s="94"/>
      <c r="ON28" s="94"/>
      <c r="OO28" s="94"/>
      <c r="OP28" s="94"/>
      <c r="OQ28" s="94"/>
      <c r="OR28" s="94"/>
      <c r="OS28" s="94"/>
      <c r="OT28" s="94"/>
      <c r="OU28" s="94"/>
      <c r="OV28" s="94"/>
      <c r="OW28" s="94"/>
      <c r="OX28" s="94"/>
      <c r="OY28" s="94"/>
      <c r="OZ28" s="94"/>
      <c r="PA28" s="94"/>
      <c r="PB28" s="94"/>
      <c r="PC28" s="94"/>
      <c r="PD28" s="94"/>
      <c r="PE28" s="94"/>
      <c r="PF28" s="94"/>
      <c r="PG28" s="94"/>
      <c r="PH28" s="94"/>
      <c r="PI28" s="94"/>
      <c r="PJ28" s="94"/>
      <c r="PK28" s="94"/>
      <c r="PL28" s="94"/>
      <c r="PM28" s="94"/>
      <c r="PN28" s="94"/>
      <c r="PO28" s="94"/>
      <c r="PP28" s="94"/>
      <c r="PQ28" s="94"/>
      <c r="PR28" s="94"/>
      <c r="PS28" s="94"/>
      <c r="PT28" s="94"/>
      <c r="PU28" s="94"/>
      <c r="PV28" s="94"/>
      <c r="PW28" s="94"/>
      <c r="PX28" s="94"/>
      <c r="PY28" s="94"/>
      <c r="PZ28" s="94"/>
      <c r="QA28" s="94"/>
      <c r="QB28" s="94"/>
      <c r="QC28" s="94"/>
      <c r="QD28" s="94"/>
      <c r="QE28" s="94"/>
      <c r="QF28" s="94"/>
      <c r="QG28" s="94"/>
      <c r="QH28" s="94"/>
      <c r="QI28" s="94"/>
      <c r="QJ28" s="94"/>
      <c r="QK28" s="94"/>
      <c r="QL28" s="94"/>
      <c r="QM28" s="94"/>
      <c r="QN28" s="94"/>
      <c r="QO28" s="94"/>
      <c r="QP28" s="94"/>
      <c r="QQ28" s="94"/>
      <c r="QR28" s="94"/>
      <c r="QS28" s="94"/>
      <c r="QT28" s="94"/>
      <c r="QU28" s="94"/>
      <c r="QV28" s="94"/>
      <c r="QW28" s="94"/>
      <c r="QX28" s="94"/>
      <c r="QY28" s="94"/>
      <c r="QZ28" s="94"/>
      <c r="RA28" s="94"/>
      <c r="RB28" s="94"/>
      <c r="RC28" s="94"/>
      <c r="RD28" s="94"/>
      <c r="RE28" s="94"/>
      <c r="RF28" s="94"/>
      <c r="RG28" s="94"/>
      <c r="RH28" s="94"/>
      <c r="RI28" s="94"/>
      <c r="RJ28" s="94"/>
      <c r="RK28" s="94"/>
      <c r="RL28" s="94"/>
      <c r="RM28" s="94"/>
      <c r="RN28" s="94"/>
      <c r="RO28" s="94"/>
      <c r="RP28" s="94"/>
      <c r="RQ28" s="94"/>
      <c r="RR28" s="94"/>
      <c r="RS28" s="94"/>
      <c r="RT28" s="94"/>
      <c r="RU28" s="94"/>
      <c r="RV28" s="94"/>
      <c r="RW28" s="94"/>
      <c r="RX28" s="94"/>
      <c r="RY28" s="94"/>
      <c r="RZ28" s="94"/>
      <c r="SA28" s="94"/>
      <c r="SB28" s="94"/>
      <c r="SC28" s="94"/>
      <c r="SD28" s="94"/>
      <c r="SE28" s="94"/>
      <c r="SF28" s="94"/>
      <c r="SG28" s="94"/>
      <c r="SH28" s="94"/>
      <c r="SI28" s="94"/>
      <c r="SJ28" s="94"/>
      <c r="SK28" s="94"/>
      <c r="SL28" s="94"/>
      <c r="SM28" s="94"/>
      <c r="SN28" s="94"/>
      <c r="SO28" s="94"/>
      <c r="SP28" s="94"/>
      <c r="SQ28" s="94"/>
      <c r="SR28" s="94"/>
      <c r="SS28" s="94"/>
      <c r="ST28" s="94"/>
      <c r="SU28" s="94"/>
      <c r="SV28" s="94"/>
      <c r="SW28" s="94"/>
      <c r="SX28" s="94"/>
      <c r="SY28" s="94"/>
      <c r="SZ28" s="94"/>
      <c r="TA28" s="94"/>
      <c r="TB28" s="94"/>
      <c r="TC28" s="94"/>
      <c r="TD28" s="94"/>
      <c r="TE28" s="94"/>
      <c r="TF28" s="94"/>
      <c r="TG28" s="94"/>
      <c r="TH28" s="94"/>
      <c r="TI28" s="94"/>
      <c r="TJ28" s="94"/>
      <c r="TK28" s="94"/>
      <c r="TL28" s="94"/>
      <c r="TM28" s="94"/>
      <c r="TN28" s="94"/>
      <c r="TO28" s="94"/>
      <c r="TP28" s="94"/>
      <c r="TQ28" s="94"/>
      <c r="TR28" s="94"/>
      <c r="TS28" s="94"/>
      <c r="TT28" s="94"/>
      <c r="TU28" s="94"/>
      <c r="TV28" s="94"/>
      <c r="TW28" s="94"/>
      <c r="TX28" s="94"/>
      <c r="TY28" s="94"/>
      <c r="TZ28" s="94"/>
      <c r="UA28" s="94"/>
      <c r="UB28" s="94"/>
      <c r="UC28" s="94"/>
      <c r="UD28" s="94"/>
      <c r="UE28" s="94"/>
      <c r="UF28" s="94"/>
      <c r="UG28" s="94"/>
      <c r="UH28" s="94"/>
      <c r="UI28" s="94"/>
      <c r="UJ28" s="94"/>
      <c r="UK28" s="94"/>
      <c r="UL28" s="94"/>
      <c r="UM28" s="94"/>
      <c r="UN28" s="94"/>
      <c r="UO28" s="94"/>
      <c r="UP28" s="94"/>
      <c r="UQ28" s="94"/>
      <c r="UR28" s="94"/>
      <c r="US28" s="94"/>
      <c r="UT28" s="94"/>
      <c r="UU28" s="94"/>
      <c r="UV28" s="94"/>
      <c r="UW28" s="94"/>
      <c r="UX28" s="94"/>
      <c r="UY28" s="94"/>
      <c r="UZ28" s="94"/>
      <c r="VA28" s="94"/>
      <c r="VB28" s="94"/>
      <c r="VC28" s="94"/>
      <c r="VD28" s="94"/>
      <c r="VE28" s="94"/>
      <c r="VF28" s="94"/>
      <c r="VG28" s="94"/>
      <c r="VH28" s="94"/>
      <c r="VI28" s="94"/>
      <c r="VJ28" s="94"/>
      <c r="VK28" s="94"/>
      <c r="VL28" s="94"/>
      <c r="VM28" s="94"/>
      <c r="VN28" s="94"/>
      <c r="VO28" s="94"/>
      <c r="VP28" s="94"/>
      <c r="VQ28" s="94"/>
      <c r="VR28" s="94"/>
      <c r="VS28" s="94"/>
      <c r="VT28" s="94"/>
      <c r="VU28" s="94"/>
      <c r="VV28" s="94"/>
      <c r="VW28" s="94"/>
      <c r="VX28" s="94"/>
      <c r="VY28" s="94"/>
      <c r="VZ28" s="94"/>
      <c r="WA28" s="94"/>
      <c r="WB28" s="94"/>
      <c r="WC28" s="94"/>
      <c r="WD28" s="94"/>
      <c r="WE28" s="94"/>
      <c r="WF28" s="94"/>
      <c r="WG28" s="94"/>
      <c r="WH28" s="94"/>
      <c r="WI28" s="94"/>
      <c r="WJ28" s="94"/>
      <c r="WK28" s="94"/>
      <c r="WL28" s="94"/>
      <c r="WM28" s="94"/>
      <c r="WN28" s="94"/>
      <c r="WO28" s="94"/>
      <c r="WP28" s="94"/>
      <c r="WQ28" s="94"/>
      <c r="WR28" s="94"/>
      <c r="WS28" s="94"/>
      <c r="WT28" s="94"/>
      <c r="WU28" s="94"/>
      <c r="WV28" s="94"/>
      <c r="WW28" s="94"/>
      <c r="WX28" s="94"/>
      <c r="WY28" s="94"/>
      <c r="WZ28" s="94"/>
      <c r="XA28" s="94"/>
      <c r="XB28" s="94"/>
      <c r="XC28" s="94"/>
      <c r="XD28" s="94"/>
      <c r="XE28" s="94"/>
      <c r="XF28" s="94"/>
      <c r="XG28" s="94"/>
      <c r="XH28" s="94"/>
      <c r="XI28" s="94"/>
      <c r="XJ28" s="94"/>
      <c r="XK28" s="94"/>
      <c r="XL28" s="94"/>
      <c r="XM28" s="94"/>
      <c r="XN28" s="94"/>
      <c r="XO28" s="94"/>
      <c r="XP28" s="94"/>
      <c r="XQ28" s="94"/>
      <c r="XR28" s="94"/>
      <c r="XS28" s="94"/>
      <c r="XT28" s="94"/>
      <c r="XU28" s="94"/>
      <c r="XV28" s="94"/>
      <c r="XW28" s="94"/>
      <c r="XX28" s="94"/>
      <c r="XY28" s="94"/>
      <c r="XZ28" s="94"/>
      <c r="YA28" s="94"/>
      <c r="YB28" s="94"/>
      <c r="YC28" s="94"/>
      <c r="YD28" s="94"/>
      <c r="YE28" s="94"/>
      <c r="YF28" s="94"/>
      <c r="YG28" s="94"/>
      <c r="YH28" s="94"/>
      <c r="YI28" s="94"/>
      <c r="YJ28" s="94"/>
      <c r="YK28" s="94"/>
      <c r="YL28" s="94"/>
      <c r="YM28" s="94"/>
      <c r="YN28" s="94"/>
      <c r="YO28" s="94"/>
      <c r="YP28" s="94"/>
      <c r="YQ28" s="94"/>
      <c r="YR28" s="94"/>
      <c r="YS28" s="94"/>
      <c r="YT28" s="94"/>
      <c r="YU28" s="94"/>
      <c r="YV28" s="94"/>
      <c r="YW28" s="94"/>
      <c r="YX28" s="94"/>
      <c r="YY28" s="94"/>
      <c r="YZ28" s="94"/>
      <c r="ZA28" s="94"/>
      <c r="ZB28" s="94"/>
      <c r="ZC28" s="94"/>
      <c r="ZD28" s="94"/>
      <c r="ZE28" s="94"/>
      <c r="ZF28" s="94"/>
      <c r="ZG28" s="94"/>
      <c r="ZH28" s="94"/>
      <c r="ZI28" s="94"/>
      <c r="ZJ28" s="94"/>
      <c r="ZK28" s="94"/>
      <c r="ZL28" s="94"/>
      <c r="ZM28" s="94"/>
      <c r="ZN28" s="94"/>
      <c r="ZO28" s="94"/>
      <c r="ZP28" s="94"/>
      <c r="ZQ28" s="94"/>
      <c r="ZR28" s="94"/>
      <c r="ZS28" s="94"/>
      <c r="ZT28" s="94"/>
      <c r="ZU28" s="94"/>
      <c r="ZV28" s="94"/>
      <c r="ZW28" s="94"/>
      <c r="ZX28" s="94"/>
      <c r="ZY28" s="94"/>
      <c r="ZZ28" s="94"/>
      <c r="AAA28" s="94"/>
      <c r="AAB28" s="94"/>
      <c r="AAC28" s="94"/>
      <c r="AAD28" s="94"/>
      <c r="AAE28" s="94"/>
      <c r="AAF28" s="94"/>
      <c r="AAG28" s="94"/>
      <c r="AAH28" s="94"/>
      <c r="AAI28" s="94"/>
      <c r="AAJ28" s="94"/>
      <c r="AAK28" s="94"/>
      <c r="AAL28" s="94"/>
      <c r="AAM28" s="94"/>
      <c r="AAN28" s="94"/>
      <c r="AAO28" s="94"/>
      <c r="AAP28" s="94"/>
      <c r="AAQ28" s="94"/>
      <c r="AAR28" s="94"/>
      <c r="AAS28" s="94"/>
      <c r="AAT28" s="94"/>
      <c r="AAU28" s="94"/>
      <c r="AAV28" s="94"/>
      <c r="AAW28" s="94"/>
      <c r="AAX28" s="94"/>
      <c r="AAY28" s="94"/>
      <c r="AAZ28" s="94"/>
      <c r="ABA28" s="94"/>
      <c r="ABB28" s="94"/>
      <c r="ABC28" s="94"/>
      <c r="ABD28" s="94"/>
      <c r="ABE28" s="94"/>
      <c r="ABF28" s="94"/>
      <c r="ABG28" s="94"/>
      <c r="ABH28" s="94"/>
      <c r="ABI28" s="94"/>
      <c r="ABJ28" s="94"/>
      <c r="ABK28" s="94"/>
      <c r="ABL28" s="94"/>
      <c r="ABM28" s="94"/>
      <c r="ABN28" s="94"/>
      <c r="ABO28" s="94"/>
      <c r="ABP28" s="94"/>
      <c r="ABQ28" s="94"/>
      <c r="ABR28" s="94"/>
      <c r="ABS28" s="94"/>
      <c r="ABT28" s="94"/>
      <c r="ABU28" s="94"/>
      <c r="ABV28" s="94"/>
      <c r="ABW28" s="94"/>
      <c r="ABX28" s="94"/>
      <c r="ABY28" s="94"/>
      <c r="ABZ28" s="94"/>
      <c r="ACA28" s="94"/>
      <c r="ACB28" s="94"/>
      <c r="ACC28" s="94"/>
      <c r="ACD28" s="94"/>
      <c r="ACE28" s="94"/>
      <c r="ACF28" s="94"/>
      <c r="ACG28" s="94"/>
      <c r="ACH28" s="94"/>
      <c r="ACI28" s="94"/>
      <c r="ACJ28" s="94"/>
      <c r="ACK28" s="94"/>
      <c r="ACL28" s="94"/>
      <c r="ACM28" s="94"/>
      <c r="ACN28" s="94"/>
      <c r="ACO28" s="94"/>
      <c r="ACP28" s="94"/>
      <c r="ACQ28" s="94"/>
      <c r="ACR28" s="94"/>
      <c r="ACS28" s="94"/>
      <c r="ACT28" s="94"/>
      <c r="ACU28" s="94"/>
      <c r="ACV28" s="94"/>
      <c r="ACW28" s="94"/>
      <c r="ACX28" s="94"/>
      <c r="ACY28" s="94"/>
      <c r="ACZ28" s="94"/>
      <c r="ADA28" s="94"/>
      <c r="ADB28" s="94"/>
      <c r="ADC28" s="94"/>
      <c r="ADD28" s="94"/>
      <c r="ADE28" s="94"/>
      <c r="ADF28" s="94"/>
      <c r="ADG28" s="94"/>
      <c r="ADH28" s="94"/>
      <c r="ADI28" s="94"/>
      <c r="ADJ28" s="94"/>
      <c r="ADK28" s="94"/>
      <c r="ADL28" s="94"/>
      <c r="ADM28" s="94"/>
      <c r="ADN28" s="94"/>
      <c r="ADO28" s="94"/>
      <c r="ADP28" s="94"/>
      <c r="ADQ28" s="94"/>
      <c r="ADR28" s="94"/>
      <c r="ADS28" s="94"/>
      <c r="ADT28" s="94"/>
      <c r="ADU28" s="94"/>
      <c r="ADV28" s="94"/>
      <c r="ADW28" s="94"/>
      <c r="ADX28" s="94"/>
      <c r="ADY28" s="94"/>
      <c r="ADZ28" s="94"/>
      <c r="AEA28" s="94"/>
      <c r="AEB28" s="94"/>
      <c r="AEC28" s="94"/>
      <c r="AED28" s="94"/>
      <c r="AEE28" s="94"/>
      <c r="AEF28" s="94"/>
      <c r="AEG28" s="94"/>
      <c r="AEH28" s="94"/>
      <c r="AEI28" s="94"/>
      <c r="AEJ28" s="94"/>
      <c r="AEK28" s="94"/>
      <c r="AEL28" s="94"/>
      <c r="AEM28" s="94"/>
      <c r="AEN28" s="94"/>
      <c r="AEO28" s="94"/>
      <c r="AEP28" s="94"/>
      <c r="AEQ28" s="94"/>
      <c r="AER28" s="94"/>
      <c r="AES28" s="94"/>
      <c r="AET28" s="94"/>
      <c r="AEU28" s="94"/>
      <c r="AEV28" s="94"/>
      <c r="AEW28" s="94"/>
      <c r="AEX28" s="94"/>
      <c r="AEY28" s="94"/>
      <c r="AEZ28" s="94"/>
      <c r="AFA28" s="94"/>
      <c r="AFB28" s="94"/>
      <c r="AFC28" s="94"/>
      <c r="AFD28" s="94"/>
      <c r="AFE28" s="94"/>
      <c r="AFF28" s="94"/>
      <c r="AFG28" s="94"/>
      <c r="AFH28" s="94"/>
      <c r="AFI28" s="94"/>
      <c r="AFJ28" s="94"/>
      <c r="AFK28" s="94"/>
      <c r="AFL28" s="94"/>
      <c r="AFM28" s="94"/>
      <c r="AFN28" s="94"/>
      <c r="AFO28" s="94"/>
      <c r="AFP28" s="94"/>
      <c r="AFQ28" s="94"/>
      <c r="AFR28" s="94"/>
      <c r="AFS28" s="94"/>
      <c r="AFT28" s="94"/>
      <c r="AFU28" s="94"/>
      <c r="AFV28" s="94"/>
      <c r="AFW28" s="94"/>
      <c r="AFX28" s="94"/>
      <c r="AFY28" s="94"/>
      <c r="AFZ28" s="94"/>
      <c r="AGA28" s="94"/>
      <c r="AGB28" s="94"/>
      <c r="AGC28" s="94"/>
      <c r="AGD28" s="94"/>
      <c r="AGE28" s="94"/>
      <c r="AGF28" s="94"/>
      <c r="AGG28" s="94"/>
      <c r="AGH28" s="94"/>
      <c r="AGI28" s="94"/>
      <c r="AGJ28" s="94"/>
      <c r="AGK28" s="94"/>
      <c r="AGL28" s="94"/>
      <c r="AGM28" s="94"/>
      <c r="AGN28" s="94"/>
      <c r="AGO28" s="94"/>
      <c r="AGP28" s="94"/>
      <c r="AGQ28" s="94"/>
      <c r="AGR28" s="94"/>
      <c r="AGS28" s="94"/>
      <c r="AGT28" s="94"/>
      <c r="AGU28" s="94"/>
      <c r="AGV28" s="94"/>
      <c r="AGW28" s="94"/>
      <c r="AGX28" s="94"/>
      <c r="AGY28" s="94"/>
      <c r="AGZ28" s="94"/>
      <c r="AHA28" s="94"/>
      <c r="AHB28" s="94"/>
      <c r="AHC28" s="94"/>
      <c r="AHD28" s="94"/>
      <c r="AHE28" s="94"/>
      <c r="AHF28" s="94"/>
      <c r="AHG28" s="94"/>
      <c r="AHH28" s="94"/>
      <c r="AHI28" s="94"/>
      <c r="AHJ28" s="94"/>
      <c r="AHK28" s="94"/>
      <c r="AHL28" s="94"/>
      <c r="AHM28" s="94"/>
      <c r="AHN28" s="94"/>
      <c r="AHO28" s="94"/>
      <c r="AHP28" s="94"/>
      <c r="AHQ28" s="94"/>
      <c r="AHR28" s="94"/>
      <c r="AHS28" s="94"/>
      <c r="AHT28" s="94"/>
      <c r="AHU28" s="94"/>
      <c r="AHV28" s="94"/>
      <c r="AHW28" s="94"/>
      <c r="AHX28" s="94"/>
      <c r="AHY28" s="94"/>
      <c r="AHZ28" s="94"/>
      <c r="AIA28" s="94"/>
      <c r="AIB28" s="94"/>
      <c r="AIC28" s="94"/>
      <c r="AID28" s="94"/>
      <c r="AIE28" s="94"/>
      <c r="AIF28" s="94"/>
      <c r="AIG28" s="94"/>
      <c r="AIH28" s="94"/>
      <c r="AII28" s="94"/>
      <c r="AIJ28" s="94"/>
      <c r="AIK28" s="94"/>
      <c r="AIL28" s="94"/>
      <c r="AIM28" s="94"/>
      <c r="AIN28" s="94"/>
      <c r="AIO28" s="94"/>
      <c r="AIP28" s="94"/>
      <c r="AIQ28" s="94"/>
      <c r="AIR28" s="94"/>
      <c r="AIS28" s="94"/>
      <c r="AIT28" s="94"/>
      <c r="AIU28" s="94"/>
      <c r="AIV28" s="94"/>
      <c r="AIW28" s="94"/>
      <c r="AIX28" s="94"/>
      <c r="AIY28" s="94"/>
      <c r="AIZ28" s="94"/>
      <c r="AJA28" s="94"/>
      <c r="AJB28" s="94"/>
      <c r="AJC28" s="94"/>
      <c r="AJD28" s="94"/>
      <c r="AJE28" s="94"/>
      <c r="AJF28" s="94"/>
      <c r="AJG28" s="94"/>
      <c r="AJH28" s="94"/>
      <c r="AJI28" s="94"/>
      <c r="AJJ28" s="94"/>
      <c r="AJK28" s="94"/>
      <c r="AJL28" s="94"/>
      <c r="AJM28" s="94"/>
      <c r="AJN28" s="94"/>
      <c r="AJO28" s="94"/>
      <c r="AJP28" s="94"/>
      <c r="AJQ28" s="94"/>
      <c r="AJR28" s="94"/>
      <c r="AJS28" s="94"/>
      <c r="AJT28" s="94"/>
      <c r="AJU28" s="94"/>
      <c r="AJV28" s="94"/>
      <c r="AJW28" s="94"/>
      <c r="AJX28" s="94"/>
      <c r="AJY28" s="94"/>
      <c r="AJZ28" s="94"/>
      <c r="AKA28" s="94"/>
      <c r="AKB28" s="94"/>
      <c r="AKC28" s="94"/>
      <c r="AKD28" s="94"/>
      <c r="AKE28" s="94"/>
      <c r="AKF28" s="94"/>
      <c r="AKG28" s="94"/>
      <c r="AKH28" s="94"/>
      <c r="AKI28" s="94"/>
      <c r="AKJ28" s="94"/>
      <c r="AKK28" s="94"/>
      <c r="AKL28" s="94"/>
      <c r="AKM28" s="94"/>
      <c r="AKN28" s="94"/>
      <c r="AKO28" s="94"/>
      <c r="AKP28" s="94"/>
      <c r="AKQ28" s="94"/>
      <c r="AKR28" s="94"/>
      <c r="AKS28" s="94"/>
      <c r="AKT28" s="94"/>
      <c r="AKU28" s="94"/>
      <c r="AKV28" s="94"/>
      <c r="AKW28" s="94"/>
      <c r="AKX28" s="94"/>
      <c r="AKY28" s="94"/>
      <c r="AKZ28" s="94"/>
      <c r="ALA28" s="94"/>
      <c r="ALB28" s="94"/>
      <c r="ALC28" s="94"/>
      <c r="ALD28" s="94"/>
      <c r="ALE28" s="94"/>
      <c r="ALF28" s="94"/>
      <c r="ALG28" s="94"/>
      <c r="ALH28" s="94"/>
      <c r="ALI28" s="94"/>
      <c r="ALJ28" s="94"/>
      <c r="ALK28" s="94"/>
      <c r="ALL28" s="94"/>
      <c r="ALM28" s="94"/>
      <c r="ALN28" s="94"/>
      <c r="ALO28" s="94"/>
      <c r="ALP28" s="94"/>
      <c r="ALQ28" s="94"/>
      <c r="ALR28" s="94"/>
      <c r="ALS28" s="94"/>
      <c r="ALT28" s="94"/>
      <c r="ALU28" s="94"/>
      <c r="ALV28" s="94"/>
      <c r="ALW28" s="94"/>
      <c r="ALX28" s="94"/>
      <c r="ALY28" s="94"/>
      <c r="ALZ28" s="94"/>
      <c r="AMA28" s="94"/>
      <c r="AMB28" s="94"/>
      <c r="AMC28" s="94"/>
      <c r="AMD28" s="94"/>
      <c r="AME28" s="94"/>
      <c r="AMF28" s="94"/>
      <c r="AMG28" s="94"/>
      <c r="AMH28" s="94"/>
      <c r="AMI28" s="94"/>
      <c r="AMJ28" s="94"/>
    </row>
    <row r="29" spans="1:1024" s="123" customFormat="1" ht="26.25" customHeight="1" x14ac:dyDescent="0.35">
      <c r="A29" s="496"/>
      <c r="B29" s="496"/>
      <c r="C29" s="496"/>
      <c r="D29" s="130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  <c r="IX29" s="94"/>
      <c r="IY29" s="94"/>
      <c r="IZ29" s="94"/>
      <c r="JA29" s="94"/>
      <c r="JB29" s="94"/>
      <c r="JC29" s="94"/>
      <c r="JD29" s="94"/>
      <c r="JE29" s="94"/>
      <c r="JF29" s="94"/>
      <c r="JG29" s="94"/>
      <c r="JH29" s="94"/>
      <c r="JI29" s="94"/>
      <c r="JJ29" s="94"/>
      <c r="JK29" s="94"/>
      <c r="JL29" s="94"/>
      <c r="JM29" s="94"/>
      <c r="JN29" s="94"/>
      <c r="JO29" s="94"/>
      <c r="JP29" s="94"/>
      <c r="JQ29" s="94"/>
      <c r="JR29" s="94"/>
      <c r="JS29" s="94"/>
      <c r="JT29" s="94"/>
      <c r="JU29" s="94"/>
      <c r="JV29" s="94"/>
      <c r="JW29" s="94"/>
      <c r="JX29" s="94"/>
      <c r="JY29" s="94"/>
      <c r="JZ29" s="94"/>
      <c r="KA29" s="94"/>
      <c r="KB29" s="94"/>
      <c r="KC29" s="94"/>
      <c r="KD29" s="94"/>
      <c r="KE29" s="94"/>
      <c r="KF29" s="94"/>
      <c r="KG29" s="94"/>
      <c r="KH29" s="94"/>
      <c r="KI29" s="94"/>
      <c r="KJ29" s="94"/>
      <c r="KK29" s="94"/>
      <c r="KL29" s="94"/>
      <c r="KM29" s="94"/>
      <c r="KN29" s="94"/>
      <c r="KO29" s="94"/>
      <c r="KP29" s="94"/>
      <c r="KQ29" s="94"/>
      <c r="KR29" s="94"/>
      <c r="KS29" s="94"/>
      <c r="KT29" s="94"/>
      <c r="KU29" s="94"/>
      <c r="KV29" s="94"/>
      <c r="KW29" s="94"/>
      <c r="KX29" s="94"/>
      <c r="KY29" s="94"/>
      <c r="KZ29" s="94"/>
      <c r="LA29" s="94"/>
      <c r="LB29" s="94"/>
      <c r="LC29" s="94"/>
      <c r="LD29" s="94"/>
      <c r="LE29" s="94"/>
      <c r="LF29" s="94"/>
      <c r="LG29" s="94"/>
      <c r="LH29" s="94"/>
      <c r="LI29" s="94"/>
      <c r="LJ29" s="94"/>
      <c r="LK29" s="94"/>
      <c r="LL29" s="94"/>
      <c r="LM29" s="94"/>
      <c r="LN29" s="94"/>
      <c r="LO29" s="94"/>
      <c r="LP29" s="94"/>
      <c r="LQ29" s="94"/>
      <c r="LR29" s="94"/>
      <c r="LS29" s="94"/>
      <c r="LT29" s="94"/>
      <c r="LU29" s="94"/>
      <c r="LV29" s="94"/>
      <c r="LW29" s="94"/>
      <c r="LX29" s="94"/>
      <c r="LY29" s="94"/>
      <c r="LZ29" s="94"/>
      <c r="MA29" s="94"/>
      <c r="MB29" s="94"/>
      <c r="MC29" s="94"/>
      <c r="MD29" s="94"/>
      <c r="ME29" s="94"/>
      <c r="MF29" s="94"/>
      <c r="MG29" s="94"/>
      <c r="MH29" s="94"/>
      <c r="MI29" s="94"/>
      <c r="MJ29" s="94"/>
      <c r="MK29" s="94"/>
      <c r="ML29" s="94"/>
      <c r="MM29" s="94"/>
      <c r="MN29" s="94"/>
      <c r="MO29" s="94"/>
      <c r="MP29" s="94"/>
      <c r="MQ29" s="94"/>
      <c r="MR29" s="94"/>
      <c r="MS29" s="94"/>
      <c r="MT29" s="94"/>
      <c r="MU29" s="94"/>
      <c r="MV29" s="94"/>
      <c r="MW29" s="94"/>
      <c r="MX29" s="94"/>
      <c r="MY29" s="94"/>
      <c r="MZ29" s="94"/>
      <c r="NA29" s="94"/>
      <c r="NB29" s="94"/>
      <c r="NC29" s="94"/>
      <c r="ND29" s="94"/>
      <c r="NE29" s="94"/>
      <c r="NF29" s="94"/>
      <c r="NG29" s="94"/>
      <c r="NH29" s="94"/>
      <c r="NI29" s="94"/>
      <c r="NJ29" s="94"/>
      <c r="NK29" s="94"/>
      <c r="NL29" s="94"/>
      <c r="NM29" s="94"/>
      <c r="NN29" s="94"/>
      <c r="NO29" s="94"/>
      <c r="NP29" s="94"/>
      <c r="NQ29" s="94"/>
      <c r="NR29" s="94"/>
      <c r="NS29" s="94"/>
      <c r="NT29" s="94"/>
      <c r="NU29" s="94"/>
      <c r="NV29" s="94"/>
      <c r="NW29" s="94"/>
      <c r="NX29" s="94"/>
      <c r="NY29" s="94"/>
      <c r="NZ29" s="94"/>
      <c r="OA29" s="94"/>
      <c r="OB29" s="94"/>
      <c r="OC29" s="94"/>
      <c r="OD29" s="94"/>
      <c r="OE29" s="94"/>
      <c r="OF29" s="94"/>
      <c r="OG29" s="94"/>
      <c r="OH29" s="94"/>
      <c r="OI29" s="94"/>
      <c r="OJ29" s="94"/>
      <c r="OK29" s="94"/>
      <c r="OL29" s="94"/>
      <c r="OM29" s="94"/>
      <c r="ON29" s="94"/>
      <c r="OO29" s="94"/>
      <c r="OP29" s="94"/>
      <c r="OQ29" s="94"/>
      <c r="OR29" s="94"/>
      <c r="OS29" s="94"/>
      <c r="OT29" s="94"/>
      <c r="OU29" s="94"/>
      <c r="OV29" s="94"/>
      <c r="OW29" s="94"/>
      <c r="OX29" s="94"/>
      <c r="OY29" s="94"/>
      <c r="OZ29" s="94"/>
      <c r="PA29" s="94"/>
      <c r="PB29" s="94"/>
      <c r="PC29" s="94"/>
      <c r="PD29" s="94"/>
      <c r="PE29" s="94"/>
      <c r="PF29" s="94"/>
      <c r="PG29" s="94"/>
      <c r="PH29" s="94"/>
      <c r="PI29" s="94"/>
      <c r="PJ29" s="94"/>
      <c r="PK29" s="94"/>
      <c r="PL29" s="94"/>
      <c r="PM29" s="94"/>
      <c r="PN29" s="94"/>
      <c r="PO29" s="94"/>
      <c r="PP29" s="94"/>
      <c r="PQ29" s="94"/>
      <c r="PR29" s="94"/>
      <c r="PS29" s="94"/>
      <c r="PT29" s="94"/>
      <c r="PU29" s="94"/>
      <c r="PV29" s="94"/>
      <c r="PW29" s="94"/>
      <c r="PX29" s="94"/>
      <c r="PY29" s="94"/>
      <c r="PZ29" s="94"/>
      <c r="QA29" s="94"/>
      <c r="QB29" s="94"/>
      <c r="QC29" s="94"/>
      <c r="QD29" s="94"/>
      <c r="QE29" s="94"/>
      <c r="QF29" s="94"/>
      <c r="QG29" s="94"/>
      <c r="QH29" s="94"/>
      <c r="QI29" s="94"/>
      <c r="QJ29" s="94"/>
      <c r="QK29" s="94"/>
      <c r="QL29" s="94"/>
      <c r="QM29" s="94"/>
      <c r="QN29" s="94"/>
      <c r="QO29" s="94"/>
      <c r="QP29" s="94"/>
      <c r="QQ29" s="94"/>
      <c r="QR29" s="94"/>
      <c r="QS29" s="94"/>
      <c r="QT29" s="94"/>
      <c r="QU29" s="94"/>
      <c r="QV29" s="94"/>
      <c r="QW29" s="94"/>
      <c r="QX29" s="94"/>
      <c r="QY29" s="94"/>
      <c r="QZ29" s="94"/>
      <c r="RA29" s="94"/>
      <c r="RB29" s="94"/>
      <c r="RC29" s="94"/>
      <c r="RD29" s="94"/>
      <c r="RE29" s="94"/>
      <c r="RF29" s="94"/>
      <c r="RG29" s="94"/>
      <c r="RH29" s="94"/>
      <c r="RI29" s="94"/>
      <c r="RJ29" s="94"/>
      <c r="RK29" s="94"/>
      <c r="RL29" s="94"/>
      <c r="RM29" s="94"/>
      <c r="RN29" s="94"/>
      <c r="RO29" s="94"/>
      <c r="RP29" s="94"/>
      <c r="RQ29" s="94"/>
      <c r="RR29" s="94"/>
      <c r="RS29" s="94"/>
      <c r="RT29" s="94"/>
      <c r="RU29" s="94"/>
      <c r="RV29" s="94"/>
      <c r="RW29" s="94"/>
      <c r="RX29" s="94"/>
      <c r="RY29" s="94"/>
      <c r="RZ29" s="94"/>
      <c r="SA29" s="94"/>
      <c r="SB29" s="94"/>
      <c r="SC29" s="94"/>
      <c r="SD29" s="94"/>
      <c r="SE29" s="94"/>
      <c r="SF29" s="94"/>
      <c r="SG29" s="94"/>
      <c r="SH29" s="94"/>
      <c r="SI29" s="94"/>
      <c r="SJ29" s="94"/>
      <c r="SK29" s="94"/>
      <c r="SL29" s="94"/>
      <c r="SM29" s="94"/>
      <c r="SN29" s="94"/>
      <c r="SO29" s="94"/>
      <c r="SP29" s="94"/>
      <c r="SQ29" s="94"/>
      <c r="SR29" s="94"/>
      <c r="SS29" s="94"/>
      <c r="ST29" s="94"/>
      <c r="SU29" s="94"/>
      <c r="SV29" s="94"/>
      <c r="SW29" s="94"/>
      <c r="SX29" s="94"/>
      <c r="SY29" s="94"/>
      <c r="SZ29" s="94"/>
      <c r="TA29" s="94"/>
      <c r="TB29" s="94"/>
      <c r="TC29" s="94"/>
      <c r="TD29" s="94"/>
      <c r="TE29" s="94"/>
      <c r="TF29" s="94"/>
      <c r="TG29" s="94"/>
      <c r="TH29" s="94"/>
      <c r="TI29" s="94"/>
      <c r="TJ29" s="94"/>
      <c r="TK29" s="94"/>
      <c r="TL29" s="94"/>
      <c r="TM29" s="94"/>
      <c r="TN29" s="94"/>
      <c r="TO29" s="94"/>
      <c r="TP29" s="94"/>
      <c r="TQ29" s="94"/>
      <c r="TR29" s="94"/>
      <c r="TS29" s="94"/>
      <c r="TT29" s="94"/>
      <c r="TU29" s="94"/>
      <c r="TV29" s="94"/>
      <c r="TW29" s="94"/>
      <c r="TX29" s="94"/>
      <c r="TY29" s="94"/>
      <c r="TZ29" s="94"/>
      <c r="UA29" s="94"/>
      <c r="UB29" s="94"/>
      <c r="UC29" s="94"/>
      <c r="UD29" s="94"/>
      <c r="UE29" s="94"/>
      <c r="UF29" s="94"/>
      <c r="UG29" s="94"/>
      <c r="UH29" s="94"/>
      <c r="UI29" s="94"/>
      <c r="UJ29" s="94"/>
      <c r="UK29" s="94"/>
      <c r="UL29" s="94"/>
      <c r="UM29" s="94"/>
      <c r="UN29" s="94"/>
      <c r="UO29" s="94"/>
      <c r="UP29" s="94"/>
      <c r="UQ29" s="94"/>
      <c r="UR29" s="94"/>
      <c r="US29" s="94"/>
      <c r="UT29" s="94"/>
      <c r="UU29" s="94"/>
      <c r="UV29" s="94"/>
      <c r="UW29" s="94"/>
      <c r="UX29" s="94"/>
      <c r="UY29" s="94"/>
      <c r="UZ29" s="94"/>
      <c r="VA29" s="94"/>
      <c r="VB29" s="94"/>
      <c r="VC29" s="94"/>
      <c r="VD29" s="94"/>
      <c r="VE29" s="94"/>
      <c r="VF29" s="94"/>
      <c r="VG29" s="94"/>
      <c r="VH29" s="94"/>
      <c r="VI29" s="94"/>
      <c r="VJ29" s="94"/>
      <c r="VK29" s="94"/>
      <c r="VL29" s="94"/>
      <c r="VM29" s="94"/>
      <c r="VN29" s="94"/>
      <c r="VO29" s="94"/>
      <c r="VP29" s="94"/>
      <c r="VQ29" s="94"/>
      <c r="VR29" s="94"/>
      <c r="VS29" s="94"/>
      <c r="VT29" s="94"/>
      <c r="VU29" s="94"/>
      <c r="VV29" s="94"/>
      <c r="VW29" s="94"/>
      <c r="VX29" s="94"/>
      <c r="VY29" s="94"/>
      <c r="VZ29" s="94"/>
      <c r="WA29" s="94"/>
      <c r="WB29" s="94"/>
      <c r="WC29" s="94"/>
      <c r="WD29" s="94"/>
      <c r="WE29" s="94"/>
      <c r="WF29" s="94"/>
      <c r="WG29" s="94"/>
      <c r="WH29" s="94"/>
      <c r="WI29" s="94"/>
      <c r="WJ29" s="94"/>
      <c r="WK29" s="94"/>
      <c r="WL29" s="94"/>
      <c r="WM29" s="94"/>
      <c r="WN29" s="94"/>
      <c r="WO29" s="94"/>
      <c r="WP29" s="94"/>
      <c r="WQ29" s="94"/>
      <c r="WR29" s="94"/>
      <c r="WS29" s="94"/>
      <c r="WT29" s="94"/>
      <c r="WU29" s="94"/>
      <c r="WV29" s="94"/>
      <c r="WW29" s="94"/>
      <c r="WX29" s="94"/>
      <c r="WY29" s="94"/>
      <c r="WZ29" s="94"/>
      <c r="XA29" s="94"/>
      <c r="XB29" s="94"/>
      <c r="XC29" s="94"/>
      <c r="XD29" s="94"/>
      <c r="XE29" s="94"/>
      <c r="XF29" s="94"/>
      <c r="XG29" s="94"/>
      <c r="XH29" s="94"/>
      <c r="XI29" s="94"/>
      <c r="XJ29" s="94"/>
      <c r="XK29" s="94"/>
      <c r="XL29" s="94"/>
      <c r="XM29" s="94"/>
      <c r="XN29" s="94"/>
      <c r="XO29" s="94"/>
      <c r="XP29" s="94"/>
      <c r="XQ29" s="94"/>
      <c r="XR29" s="94"/>
      <c r="XS29" s="94"/>
      <c r="XT29" s="94"/>
      <c r="XU29" s="94"/>
      <c r="XV29" s="94"/>
      <c r="XW29" s="94"/>
      <c r="XX29" s="94"/>
      <c r="XY29" s="94"/>
      <c r="XZ29" s="94"/>
      <c r="YA29" s="94"/>
      <c r="YB29" s="94"/>
      <c r="YC29" s="94"/>
      <c r="YD29" s="94"/>
      <c r="YE29" s="94"/>
      <c r="YF29" s="94"/>
      <c r="YG29" s="94"/>
      <c r="YH29" s="94"/>
      <c r="YI29" s="94"/>
      <c r="YJ29" s="94"/>
      <c r="YK29" s="94"/>
      <c r="YL29" s="94"/>
      <c r="YM29" s="94"/>
      <c r="YN29" s="94"/>
      <c r="YO29" s="94"/>
      <c r="YP29" s="94"/>
      <c r="YQ29" s="94"/>
      <c r="YR29" s="94"/>
      <c r="YS29" s="94"/>
      <c r="YT29" s="94"/>
      <c r="YU29" s="94"/>
      <c r="YV29" s="94"/>
      <c r="YW29" s="94"/>
      <c r="YX29" s="94"/>
      <c r="YY29" s="94"/>
      <c r="YZ29" s="94"/>
      <c r="ZA29" s="94"/>
      <c r="ZB29" s="94"/>
      <c r="ZC29" s="94"/>
      <c r="ZD29" s="94"/>
      <c r="ZE29" s="94"/>
      <c r="ZF29" s="94"/>
      <c r="ZG29" s="94"/>
      <c r="ZH29" s="94"/>
      <c r="ZI29" s="94"/>
      <c r="ZJ29" s="94"/>
      <c r="ZK29" s="94"/>
      <c r="ZL29" s="94"/>
      <c r="ZM29" s="94"/>
      <c r="ZN29" s="94"/>
      <c r="ZO29" s="94"/>
      <c r="ZP29" s="94"/>
      <c r="ZQ29" s="94"/>
      <c r="ZR29" s="94"/>
      <c r="ZS29" s="94"/>
      <c r="ZT29" s="94"/>
      <c r="ZU29" s="94"/>
      <c r="ZV29" s="94"/>
      <c r="ZW29" s="94"/>
      <c r="ZX29" s="94"/>
      <c r="ZY29" s="94"/>
      <c r="ZZ29" s="94"/>
      <c r="AAA29" s="94"/>
      <c r="AAB29" s="94"/>
      <c r="AAC29" s="94"/>
      <c r="AAD29" s="94"/>
      <c r="AAE29" s="94"/>
      <c r="AAF29" s="94"/>
      <c r="AAG29" s="94"/>
      <c r="AAH29" s="94"/>
      <c r="AAI29" s="94"/>
      <c r="AAJ29" s="94"/>
      <c r="AAK29" s="94"/>
      <c r="AAL29" s="94"/>
      <c r="AAM29" s="94"/>
      <c r="AAN29" s="94"/>
      <c r="AAO29" s="94"/>
      <c r="AAP29" s="94"/>
      <c r="AAQ29" s="94"/>
      <c r="AAR29" s="94"/>
      <c r="AAS29" s="94"/>
      <c r="AAT29" s="94"/>
      <c r="AAU29" s="94"/>
      <c r="AAV29" s="94"/>
      <c r="AAW29" s="94"/>
      <c r="AAX29" s="94"/>
      <c r="AAY29" s="94"/>
      <c r="AAZ29" s="94"/>
      <c r="ABA29" s="94"/>
      <c r="ABB29" s="94"/>
      <c r="ABC29" s="94"/>
      <c r="ABD29" s="94"/>
      <c r="ABE29" s="94"/>
      <c r="ABF29" s="94"/>
      <c r="ABG29" s="94"/>
      <c r="ABH29" s="94"/>
      <c r="ABI29" s="94"/>
      <c r="ABJ29" s="94"/>
      <c r="ABK29" s="94"/>
      <c r="ABL29" s="94"/>
      <c r="ABM29" s="94"/>
      <c r="ABN29" s="94"/>
      <c r="ABO29" s="94"/>
      <c r="ABP29" s="94"/>
      <c r="ABQ29" s="94"/>
      <c r="ABR29" s="94"/>
      <c r="ABS29" s="94"/>
      <c r="ABT29" s="94"/>
      <c r="ABU29" s="94"/>
      <c r="ABV29" s="94"/>
      <c r="ABW29" s="94"/>
      <c r="ABX29" s="94"/>
      <c r="ABY29" s="94"/>
      <c r="ABZ29" s="94"/>
      <c r="ACA29" s="94"/>
      <c r="ACB29" s="94"/>
      <c r="ACC29" s="94"/>
      <c r="ACD29" s="94"/>
      <c r="ACE29" s="94"/>
      <c r="ACF29" s="94"/>
      <c r="ACG29" s="94"/>
      <c r="ACH29" s="94"/>
      <c r="ACI29" s="94"/>
      <c r="ACJ29" s="94"/>
      <c r="ACK29" s="94"/>
      <c r="ACL29" s="94"/>
      <c r="ACM29" s="94"/>
      <c r="ACN29" s="94"/>
      <c r="ACO29" s="94"/>
      <c r="ACP29" s="94"/>
      <c r="ACQ29" s="94"/>
      <c r="ACR29" s="94"/>
      <c r="ACS29" s="94"/>
      <c r="ACT29" s="94"/>
      <c r="ACU29" s="94"/>
      <c r="ACV29" s="94"/>
      <c r="ACW29" s="94"/>
      <c r="ACX29" s="94"/>
      <c r="ACY29" s="94"/>
      <c r="ACZ29" s="94"/>
      <c r="ADA29" s="94"/>
      <c r="ADB29" s="94"/>
      <c r="ADC29" s="94"/>
      <c r="ADD29" s="94"/>
      <c r="ADE29" s="94"/>
      <c r="ADF29" s="94"/>
      <c r="ADG29" s="94"/>
      <c r="ADH29" s="94"/>
      <c r="ADI29" s="94"/>
      <c r="ADJ29" s="94"/>
      <c r="ADK29" s="94"/>
      <c r="ADL29" s="94"/>
      <c r="ADM29" s="94"/>
      <c r="ADN29" s="94"/>
      <c r="ADO29" s="94"/>
      <c r="ADP29" s="94"/>
      <c r="ADQ29" s="94"/>
      <c r="ADR29" s="94"/>
      <c r="ADS29" s="94"/>
      <c r="ADT29" s="94"/>
      <c r="ADU29" s="94"/>
      <c r="ADV29" s="94"/>
      <c r="ADW29" s="94"/>
      <c r="ADX29" s="94"/>
      <c r="ADY29" s="94"/>
      <c r="ADZ29" s="94"/>
      <c r="AEA29" s="94"/>
      <c r="AEB29" s="94"/>
      <c r="AEC29" s="94"/>
      <c r="AED29" s="94"/>
      <c r="AEE29" s="94"/>
      <c r="AEF29" s="94"/>
      <c r="AEG29" s="94"/>
      <c r="AEH29" s="94"/>
      <c r="AEI29" s="94"/>
      <c r="AEJ29" s="94"/>
      <c r="AEK29" s="94"/>
      <c r="AEL29" s="94"/>
      <c r="AEM29" s="94"/>
      <c r="AEN29" s="94"/>
      <c r="AEO29" s="94"/>
      <c r="AEP29" s="94"/>
      <c r="AEQ29" s="94"/>
      <c r="AER29" s="94"/>
      <c r="AES29" s="94"/>
      <c r="AET29" s="94"/>
      <c r="AEU29" s="94"/>
      <c r="AEV29" s="94"/>
      <c r="AEW29" s="94"/>
      <c r="AEX29" s="94"/>
      <c r="AEY29" s="94"/>
      <c r="AEZ29" s="94"/>
      <c r="AFA29" s="94"/>
      <c r="AFB29" s="94"/>
      <c r="AFC29" s="94"/>
      <c r="AFD29" s="94"/>
      <c r="AFE29" s="94"/>
      <c r="AFF29" s="94"/>
      <c r="AFG29" s="94"/>
      <c r="AFH29" s="94"/>
      <c r="AFI29" s="94"/>
      <c r="AFJ29" s="94"/>
      <c r="AFK29" s="94"/>
      <c r="AFL29" s="94"/>
      <c r="AFM29" s="94"/>
      <c r="AFN29" s="94"/>
      <c r="AFO29" s="94"/>
      <c r="AFP29" s="94"/>
      <c r="AFQ29" s="94"/>
      <c r="AFR29" s="94"/>
      <c r="AFS29" s="94"/>
      <c r="AFT29" s="94"/>
      <c r="AFU29" s="94"/>
      <c r="AFV29" s="94"/>
      <c r="AFW29" s="94"/>
      <c r="AFX29" s="94"/>
      <c r="AFY29" s="94"/>
      <c r="AFZ29" s="94"/>
      <c r="AGA29" s="94"/>
      <c r="AGB29" s="94"/>
      <c r="AGC29" s="94"/>
      <c r="AGD29" s="94"/>
      <c r="AGE29" s="94"/>
      <c r="AGF29" s="94"/>
      <c r="AGG29" s="94"/>
      <c r="AGH29" s="94"/>
      <c r="AGI29" s="94"/>
      <c r="AGJ29" s="94"/>
      <c r="AGK29" s="94"/>
      <c r="AGL29" s="94"/>
      <c r="AGM29" s="94"/>
      <c r="AGN29" s="94"/>
      <c r="AGO29" s="94"/>
      <c r="AGP29" s="94"/>
      <c r="AGQ29" s="94"/>
      <c r="AGR29" s="94"/>
      <c r="AGS29" s="94"/>
      <c r="AGT29" s="94"/>
      <c r="AGU29" s="94"/>
      <c r="AGV29" s="94"/>
      <c r="AGW29" s="94"/>
      <c r="AGX29" s="94"/>
      <c r="AGY29" s="94"/>
      <c r="AGZ29" s="94"/>
      <c r="AHA29" s="94"/>
      <c r="AHB29" s="94"/>
      <c r="AHC29" s="94"/>
      <c r="AHD29" s="94"/>
      <c r="AHE29" s="94"/>
      <c r="AHF29" s="94"/>
      <c r="AHG29" s="94"/>
      <c r="AHH29" s="94"/>
      <c r="AHI29" s="94"/>
      <c r="AHJ29" s="94"/>
      <c r="AHK29" s="94"/>
      <c r="AHL29" s="94"/>
      <c r="AHM29" s="94"/>
      <c r="AHN29" s="94"/>
      <c r="AHO29" s="94"/>
      <c r="AHP29" s="94"/>
      <c r="AHQ29" s="94"/>
      <c r="AHR29" s="94"/>
      <c r="AHS29" s="94"/>
      <c r="AHT29" s="94"/>
      <c r="AHU29" s="94"/>
      <c r="AHV29" s="94"/>
      <c r="AHW29" s="94"/>
      <c r="AHX29" s="94"/>
      <c r="AHY29" s="94"/>
      <c r="AHZ29" s="94"/>
      <c r="AIA29" s="94"/>
      <c r="AIB29" s="94"/>
      <c r="AIC29" s="94"/>
      <c r="AID29" s="94"/>
      <c r="AIE29" s="94"/>
      <c r="AIF29" s="94"/>
      <c r="AIG29" s="94"/>
      <c r="AIH29" s="94"/>
      <c r="AII29" s="94"/>
      <c r="AIJ29" s="94"/>
      <c r="AIK29" s="94"/>
      <c r="AIL29" s="94"/>
      <c r="AIM29" s="94"/>
      <c r="AIN29" s="94"/>
      <c r="AIO29" s="94"/>
      <c r="AIP29" s="94"/>
      <c r="AIQ29" s="94"/>
      <c r="AIR29" s="94"/>
      <c r="AIS29" s="94"/>
      <c r="AIT29" s="94"/>
      <c r="AIU29" s="94"/>
      <c r="AIV29" s="94"/>
      <c r="AIW29" s="94"/>
      <c r="AIX29" s="94"/>
      <c r="AIY29" s="94"/>
      <c r="AIZ29" s="94"/>
      <c r="AJA29" s="94"/>
      <c r="AJB29" s="94"/>
      <c r="AJC29" s="94"/>
      <c r="AJD29" s="94"/>
      <c r="AJE29" s="94"/>
      <c r="AJF29" s="94"/>
      <c r="AJG29" s="94"/>
      <c r="AJH29" s="94"/>
      <c r="AJI29" s="94"/>
      <c r="AJJ29" s="94"/>
      <c r="AJK29" s="94"/>
      <c r="AJL29" s="94"/>
      <c r="AJM29" s="94"/>
      <c r="AJN29" s="94"/>
      <c r="AJO29" s="94"/>
      <c r="AJP29" s="94"/>
      <c r="AJQ29" s="94"/>
      <c r="AJR29" s="94"/>
      <c r="AJS29" s="94"/>
      <c r="AJT29" s="94"/>
      <c r="AJU29" s="94"/>
      <c r="AJV29" s="94"/>
      <c r="AJW29" s="94"/>
      <c r="AJX29" s="94"/>
      <c r="AJY29" s="94"/>
      <c r="AJZ29" s="94"/>
      <c r="AKA29" s="94"/>
      <c r="AKB29" s="94"/>
      <c r="AKC29" s="94"/>
      <c r="AKD29" s="94"/>
      <c r="AKE29" s="94"/>
      <c r="AKF29" s="94"/>
      <c r="AKG29" s="94"/>
      <c r="AKH29" s="94"/>
      <c r="AKI29" s="94"/>
      <c r="AKJ29" s="94"/>
      <c r="AKK29" s="94"/>
      <c r="AKL29" s="94"/>
      <c r="AKM29" s="94"/>
      <c r="AKN29" s="94"/>
      <c r="AKO29" s="94"/>
      <c r="AKP29" s="94"/>
      <c r="AKQ29" s="94"/>
      <c r="AKR29" s="94"/>
      <c r="AKS29" s="94"/>
      <c r="AKT29" s="94"/>
      <c r="AKU29" s="94"/>
      <c r="AKV29" s="94"/>
      <c r="AKW29" s="94"/>
      <c r="AKX29" s="94"/>
      <c r="AKY29" s="94"/>
      <c r="AKZ29" s="94"/>
      <c r="ALA29" s="94"/>
      <c r="ALB29" s="94"/>
      <c r="ALC29" s="94"/>
      <c r="ALD29" s="94"/>
      <c r="ALE29" s="94"/>
      <c r="ALF29" s="94"/>
      <c r="ALG29" s="94"/>
      <c r="ALH29" s="94"/>
      <c r="ALI29" s="94"/>
      <c r="ALJ29" s="94"/>
      <c r="ALK29" s="94"/>
      <c r="ALL29" s="94"/>
      <c r="ALM29" s="94"/>
      <c r="ALN29" s="94"/>
      <c r="ALO29" s="94"/>
      <c r="ALP29" s="94"/>
      <c r="ALQ29" s="94"/>
      <c r="ALR29" s="94"/>
      <c r="ALS29" s="94"/>
      <c r="ALT29" s="94"/>
      <c r="ALU29" s="94"/>
      <c r="ALV29" s="94"/>
      <c r="ALW29" s="94"/>
      <c r="ALX29" s="94"/>
      <c r="ALY29" s="94"/>
      <c r="ALZ29" s="94"/>
      <c r="AMA29" s="94"/>
      <c r="AMB29" s="94"/>
      <c r="AMC29" s="94"/>
      <c r="AMD29" s="94"/>
      <c r="AME29" s="94"/>
      <c r="AMF29" s="94"/>
      <c r="AMG29" s="94"/>
      <c r="AMH29" s="94"/>
      <c r="AMI29" s="94"/>
      <c r="AMJ29" s="94"/>
    </row>
    <row r="30" spans="1:1024" s="123" customFormat="1" ht="26.25" customHeight="1" x14ac:dyDescent="0.35">
      <c r="A30" s="718" t="s">
        <v>139</v>
      </c>
      <c r="B30" s="718"/>
      <c r="C30" s="718"/>
      <c r="D30" s="130"/>
      <c r="E30" s="131"/>
      <c r="F30" s="131"/>
      <c r="G30" s="132"/>
      <c r="H30" s="132"/>
      <c r="I30" s="132"/>
      <c r="J30" s="132"/>
      <c r="K30" s="131"/>
      <c r="L30" s="131"/>
      <c r="M30" s="131"/>
      <c r="N30" s="132"/>
      <c r="O30" s="132"/>
      <c r="P30" s="132"/>
      <c r="Q30" s="132"/>
      <c r="R30" s="133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  <c r="IX30" s="94"/>
      <c r="IY30" s="94"/>
      <c r="IZ30" s="94"/>
      <c r="JA30" s="94"/>
      <c r="JB30" s="94"/>
      <c r="JC30" s="94"/>
      <c r="JD30" s="94"/>
      <c r="JE30" s="94"/>
      <c r="JF30" s="94"/>
      <c r="JG30" s="94"/>
      <c r="JH30" s="94"/>
      <c r="JI30" s="94"/>
      <c r="JJ30" s="94"/>
      <c r="JK30" s="94"/>
      <c r="JL30" s="94"/>
      <c r="JM30" s="94"/>
      <c r="JN30" s="94"/>
      <c r="JO30" s="94"/>
      <c r="JP30" s="94"/>
      <c r="JQ30" s="94"/>
      <c r="JR30" s="94"/>
      <c r="JS30" s="94"/>
      <c r="JT30" s="94"/>
      <c r="JU30" s="94"/>
      <c r="JV30" s="94"/>
      <c r="JW30" s="94"/>
      <c r="JX30" s="94"/>
      <c r="JY30" s="94"/>
      <c r="JZ30" s="94"/>
      <c r="KA30" s="94"/>
      <c r="KB30" s="94"/>
      <c r="KC30" s="94"/>
      <c r="KD30" s="94"/>
      <c r="KE30" s="94"/>
      <c r="KF30" s="94"/>
      <c r="KG30" s="94"/>
      <c r="KH30" s="94"/>
      <c r="KI30" s="94"/>
      <c r="KJ30" s="94"/>
      <c r="KK30" s="94"/>
      <c r="KL30" s="94"/>
      <c r="KM30" s="94"/>
      <c r="KN30" s="94"/>
      <c r="KO30" s="94"/>
      <c r="KP30" s="94"/>
      <c r="KQ30" s="94"/>
      <c r="KR30" s="94"/>
      <c r="KS30" s="94"/>
      <c r="KT30" s="94"/>
      <c r="KU30" s="94"/>
      <c r="KV30" s="94"/>
      <c r="KW30" s="94"/>
      <c r="KX30" s="94"/>
      <c r="KY30" s="94"/>
      <c r="KZ30" s="94"/>
      <c r="LA30" s="94"/>
      <c r="LB30" s="94"/>
      <c r="LC30" s="94"/>
      <c r="LD30" s="94"/>
      <c r="LE30" s="94"/>
      <c r="LF30" s="94"/>
      <c r="LG30" s="94"/>
      <c r="LH30" s="94"/>
      <c r="LI30" s="94"/>
      <c r="LJ30" s="94"/>
      <c r="LK30" s="94"/>
      <c r="LL30" s="94"/>
      <c r="LM30" s="94"/>
      <c r="LN30" s="94"/>
      <c r="LO30" s="94"/>
      <c r="LP30" s="94"/>
      <c r="LQ30" s="94"/>
      <c r="LR30" s="94"/>
      <c r="LS30" s="94"/>
      <c r="LT30" s="94"/>
      <c r="LU30" s="94"/>
      <c r="LV30" s="94"/>
      <c r="LW30" s="94"/>
      <c r="LX30" s="94"/>
      <c r="LY30" s="94"/>
      <c r="LZ30" s="94"/>
      <c r="MA30" s="94"/>
      <c r="MB30" s="94"/>
      <c r="MC30" s="94"/>
      <c r="MD30" s="94"/>
      <c r="ME30" s="94"/>
      <c r="MF30" s="94"/>
      <c r="MG30" s="94"/>
      <c r="MH30" s="94"/>
      <c r="MI30" s="94"/>
      <c r="MJ30" s="94"/>
      <c r="MK30" s="94"/>
      <c r="ML30" s="94"/>
      <c r="MM30" s="94"/>
      <c r="MN30" s="94"/>
      <c r="MO30" s="94"/>
      <c r="MP30" s="94"/>
      <c r="MQ30" s="94"/>
      <c r="MR30" s="94"/>
      <c r="MS30" s="94"/>
      <c r="MT30" s="94"/>
      <c r="MU30" s="94"/>
      <c r="MV30" s="94"/>
      <c r="MW30" s="94"/>
      <c r="MX30" s="94"/>
      <c r="MY30" s="94"/>
      <c r="MZ30" s="94"/>
      <c r="NA30" s="94"/>
      <c r="NB30" s="94"/>
      <c r="NC30" s="94"/>
      <c r="ND30" s="94"/>
      <c r="NE30" s="94"/>
      <c r="NF30" s="94"/>
      <c r="NG30" s="94"/>
      <c r="NH30" s="94"/>
      <c r="NI30" s="94"/>
      <c r="NJ30" s="94"/>
      <c r="NK30" s="94"/>
      <c r="NL30" s="94"/>
      <c r="NM30" s="94"/>
      <c r="NN30" s="94"/>
      <c r="NO30" s="94"/>
      <c r="NP30" s="94"/>
      <c r="NQ30" s="94"/>
      <c r="NR30" s="94"/>
      <c r="NS30" s="94"/>
      <c r="NT30" s="94"/>
      <c r="NU30" s="94"/>
      <c r="NV30" s="94"/>
      <c r="NW30" s="94"/>
      <c r="NX30" s="94"/>
      <c r="NY30" s="94"/>
      <c r="NZ30" s="94"/>
      <c r="OA30" s="94"/>
      <c r="OB30" s="94"/>
      <c r="OC30" s="94"/>
      <c r="OD30" s="94"/>
      <c r="OE30" s="94"/>
      <c r="OF30" s="94"/>
      <c r="OG30" s="94"/>
      <c r="OH30" s="94"/>
      <c r="OI30" s="94"/>
      <c r="OJ30" s="94"/>
      <c r="OK30" s="94"/>
      <c r="OL30" s="94"/>
      <c r="OM30" s="94"/>
      <c r="ON30" s="94"/>
      <c r="OO30" s="94"/>
      <c r="OP30" s="94"/>
      <c r="OQ30" s="94"/>
      <c r="OR30" s="94"/>
      <c r="OS30" s="94"/>
      <c r="OT30" s="94"/>
      <c r="OU30" s="94"/>
      <c r="OV30" s="94"/>
      <c r="OW30" s="94"/>
      <c r="OX30" s="94"/>
      <c r="OY30" s="94"/>
      <c r="OZ30" s="94"/>
      <c r="PA30" s="94"/>
      <c r="PB30" s="94"/>
      <c r="PC30" s="94"/>
      <c r="PD30" s="94"/>
      <c r="PE30" s="94"/>
      <c r="PF30" s="94"/>
      <c r="PG30" s="94"/>
      <c r="PH30" s="94"/>
      <c r="PI30" s="94"/>
      <c r="PJ30" s="94"/>
      <c r="PK30" s="94"/>
      <c r="PL30" s="94"/>
      <c r="PM30" s="94"/>
      <c r="PN30" s="94"/>
      <c r="PO30" s="94"/>
      <c r="PP30" s="94"/>
      <c r="PQ30" s="94"/>
      <c r="PR30" s="94"/>
      <c r="PS30" s="94"/>
      <c r="PT30" s="94"/>
      <c r="PU30" s="94"/>
      <c r="PV30" s="94"/>
      <c r="PW30" s="94"/>
      <c r="PX30" s="94"/>
      <c r="PY30" s="94"/>
      <c r="PZ30" s="94"/>
      <c r="QA30" s="94"/>
      <c r="QB30" s="94"/>
      <c r="QC30" s="94"/>
      <c r="QD30" s="94"/>
      <c r="QE30" s="94"/>
      <c r="QF30" s="94"/>
      <c r="QG30" s="94"/>
      <c r="QH30" s="94"/>
      <c r="QI30" s="94"/>
      <c r="QJ30" s="94"/>
      <c r="QK30" s="94"/>
      <c r="QL30" s="94"/>
      <c r="QM30" s="94"/>
      <c r="QN30" s="94"/>
      <c r="QO30" s="94"/>
      <c r="QP30" s="94"/>
      <c r="QQ30" s="94"/>
      <c r="QR30" s="94"/>
      <c r="QS30" s="94"/>
      <c r="QT30" s="94"/>
      <c r="QU30" s="94"/>
      <c r="QV30" s="94"/>
      <c r="QW30" s="94"/>
      <c r="QX30" s="94"/>
      <c r="QY30" s="94"/>
      <c r="QZ30" s="94"/>
      <c r="RA30" s="94"/>
      <c r="RB30" s="94"/>
      <c r="RC30" s="94"/>
      <c r="RD30" s="94"/>
      <c r="RE30" s="94"/>
      <c r="RF30" s="94"/>
      <c r="RG30" s="94"/>
      <c r="RH30" s="94"/>
      <c r="RI30" s="94"/>
      <c r="RJ30" s="94"/>
      <c r="RK30" s="94"/>
      <c r="RL30" s="94"/>
      <c r="RM30" s="94"/>
      <c r="RN30" s="94"/>
      <c r="RO30" s="94"/>
      <c r="RP30" s="94"/>
      <c r="RQ30" s="94"/>
      <c r="RR30" s="94"/>
      <c r="RS30" s="94"/>
      <c r="RT30" s="94"/>
      <c r="RU30" s="94"/>
      <c r="RV30" s="94"/>
      <c r="RW30" s="94"/>
      <c r="RX30" s="94"/>
      <c r="RY30" s="94"/>
      <c r="RZ30" s="94"/>
      <c r="SA30" s="94"/>
      <c r="SB30" s="94"/>
      <c r="SC30" s="94"/>
      <c r="SD30" s="94"/>
      <c r="SE30" s="94"/>
      <c r="SF30" s="94"/>
      <c r="SG30" s="94"/>
      <c r="SH30" s="94"/>
      <c r="SI30" s="94"/>
      <c r="SJ30" s="94"/>
      <c r="SK30" s="94"/>
      <c r="SL30" s="94"/>
      <c r="SM30" s="94"/>
      <c r="SN30" s="94"/>
      <c r="SO30" s="94"/>
      <c r="SP30" s="94"/>
      <c r="SQ30" s="94"/>
      <c r="SR30" s="94"/>
      <c r="SS30" s="94"/>
      <c r="ST30" s="94"/>
      <c r="SU30" s="94"/>
      <c r="SV30" s="94"/>
      <c r="SW30" s="94"/>
      <c r="SX30" s="94"/>
      <c r="SY30" s="94"/>
      <c r="SZ30" s="94"/>
      <c r="TA30" s="94"/>
      <c r="TB30" s="94"/>
      <c r="TC30" s="94"/>
      <c r="TD30" s="94"/>
      <c r="TE30" s="94"/>
      <c r="TF30" s="94"/>
      <c r="TG30" s="94"/>
      <c r="TH30" s="94"/>
      <c r="TI30" s="94"/>
      <c r="TJ30" s="94"/>
      <c r="TK30" s="94"/>
      <c r="TL30" s="94"/>
      <c r="TM30" s="94"/>
      <c r="TN30" s="94"/>
      <c r="TO30" s="94"/>
      <c r="TP30" s="94"/>
      <c r="TQ30" s="94"/>
      <c r="TR30" s="94"/>
      <c r="TS30" s="94"/>
      <c r="TT30" s="94"/>
      <c r="TU30" s="94"/>
      <c r="TV30" s="94"/>
      <c r="TW30" s="94"/>
      <c r="TX30" s="94"/>
      <c r="TY30" s="94"/>
      <c r="TZ30" s="94"/>
      <c r="UA30" s="94"/>
      <c r="UB30" s="94"/>
      <c r="UC30" s="94"/>
      <c r="UD30" s="94"/>
      <c r="UE30" s="94"/>
      <c r="UF30" s="94"/>
      <c r="UG30" s="94"/>
      <c r="UH30" s="94"/>
      <c r="UI30" s="94"/>
      <c r="UJ30" s="94"/>
      <c r="UK30" s="94"/>
      <c r="UL30" s="94"/>
      <c r="UM30" s="94"/>
      <c r="UN30" s="94"/>
      <c r="UO30" s="94"/>
      <c r="UP30" s="94"/>
      <c r="UQ30" s="94"/>
      <c r="UR30" s="94"/>
      <c r="US30" s="94"/>
      <c r="UT30" s="94"/>
      <c r="UU30" s="94"/>
      <c r="UV30" s="94"/>
      <c r="UW30" s="94"/>
      <c r="UX30" s="94"/>
      <c r="UY30" s="94"/>
      <c r="UZ30" s="94"/>
      <c r="VA30" s="94"/>
      <c r="VB30" s="94"/>
      <c r="VC30" s="94"/>
      <c r="VD30" s="94"/>
      <c r="VE30" s="94"/>
      <c r="VF30" s="94"/>
      <c r="VG30" s="94"/>
      <c r="VH30" s="94"/>
      <c r="VI30" s="94"/>
      <c r="VJ30" s="94"/>
      <c r="VK30" s="94"/>
      <c r="VL30" s="94"/>
      <c r="VM30" s="94"/>
      <c r="VN30" s="94"/>
      <c r="VO30" s="94"/>
      <c r="VP30" s="94"/>
      <c r="VQ30" s="94"/>
      <c r="VR30" s="94"/>
      <c r="VS30" s="94"/>
      <c r="VT30" s="94"/>
      <c r="VU30" s="94"/>
      <c r="VV30" s="94"/>
      <c r="VW30" s="94"/>
      <c r="VX30" s="94"/>
      <c r="VY30" s="94"/>
      <c r="VZ30" s="94"/>
      <c r="WA30" s="94"/>
      <c r="WB30" s="94"/>
      <c r="WC30" s="94"/>
      <c r="WD30" s="94"/>
      <c r="WE30" s="94"/>
      <c r="WF30" s="94"/>
      <c r="WG30" s="94"/>
      <c r="WH30" s="94"/>
      <c r="WI30" s="94"/>
      <c r="WJ30" s="94"/>
      <c r="WK30" s="94"/>
      <c r="WL30" s="94"/>
      <c r="WM30" s="94"/>
      <c r="WN30" s="94"/>
      <c r="WO30" s="94"/>
      <c r="WP30" s="94"/>
      <c r="WQ30" s="94"/>
      <c r="WR30" s="94"/>
      <c r="WS30" s="94"/>
      <c r="WT30" s="94"/>
      <c r="WU30" s="94"/>
      <c r="WV30" s="94"/>
      <c r="WW30" s="94"/>
      <c r="WX30" s="94"/>
      <c r="WY30" s="94"/>
      <c r="WZ30" s="94"/>
      <c r="XA30" s="94"/>
      <c r="XB30" s="94"/>
      <c r="XC30" s="94"/>
      <c r="XD30" s="94"/>
      <c r="XE30" s="94"/>
      <c r="XF30" s="94"/>
      <c r="XG30" s="94"/>
      <c r="XH30" s="94"/>
      <c r="XI30" s="94"/>
      <c r="XJ30" s="94"/>
      <c r="XK30" s="94"/>
      <c r="XL30" s="94"/>
      <c r="XM30" s="94"/>
      <c r="XN30" s="94"/>
      <c r="XO30" s="94"/>
      <c r="XP30" s="94"/>
      <c r="XQ30" s="94"/>
      <c r="XR30" s="94"/>
      <c r="XS30" s="94"/>
      <c r="XT30" s="94"/>
      <c r="XU30" s="94"/>
      <c r="XV30" s="94"/>
      <c r="XW30" s="94"/>
      <c r="XX30" s="94"/>
      <c r="XY30" s="94"/>
      <c r="XZ30" s="94"/>
      <c r="YA30" s="94"/>
      <c r="YB30" s="94"/>
      <c r="YC30" s="94"/>
      <c r="YD30" s="94"/>
      <c r="YE30" s="94"/>
      <c r="YF30" s="94"/>
      <c r="YG30" s="94"/>
      <c r="YH30" s="94"/>
      <c r="YI30" s="94"/>
      <c r="YJ30" s="94"/>
      <c r="YK30" s="94"/>
      <c r="YL30" s="94"/>
      <c r="YM30" s="94"/>
      <c r="YN30" s="94"/>
      <c r="YO30" s="94"/>
      <c r="YP30" s="94"/>
      <c r="YQ30" s="94"/>
      <c r="YR30" s="94"/>
      <c r="YS30" s="94"/>
      <c r="YT30" s="94"/>
      <c r="YU30" s="94"/>
      <c r="YV30" s="94"/>
      <c r="YW30" s="94"/>
      <c r="YX30" s="94"/>
      <c r="YY30" s="94"/>
      <c r="YZ30" s="94"/>
      <c r="ZA30" s="94"/>
      <c r="ZB30" s="94"/>
      <c r="ZC30" s="94"/>
      <c r="ZD30" s="94"/>
      <c r="ZE30" s="94"/>
      <c r="ZF30" s="94"/>
      <c r="ZG30" s="94"/>
      <c r="ZH30" s="94"/>
      <c r="ZI30" s="94"/>
      <c r="ZJ30" s="94"/>
      <c r="ZK30" s="94"/>
      <c r="ZL30" s="94"/>
      <c r="ZM30" s="94"/>
      <c r="ZN30" s="94"/>
      <c r="ZO30" s="94"/>
      <c r="ZP30" s="94"/>
      <c r="ZQ30" s="94"/>
      <c r="ZR30" s="94"/>
      <c r="ZS30" s="94"/>
      <c r="ZT30" s="94"/>
      <c r="ZU30" s="94"/>
      <c r="ZV30" s="94"/>
      <c r="ZW30" s="94"/>
      <c r="ZX30" s="94"/>
      <c r="ZY30" s="94"/>
      <c r="ZZ30" s="94"/>
      <c r="AAA30" s="94"/>
      <c r="AAB30" s="94"/>
      <c r="AAC30" s="94"/>
      <c r="AAD30" s="94"/>
      <c r="AAE30" s="94"/>
      <c r="AAF30" s="94"/>
      <c r="AAG30" s="94"/>
      <c r="AAH30" s="94"/>
      <c r="AAI30" s="94"/>
      <c r="AAJ30" s="94"/>
      <c r="AAK30" s="94"/>
      <c r="AAL30" s="94"/>
      <c r="AAM30" s="94"/>
      <c r="AAN30" s="94"/>
      <c r="AAO30" s="94"/>
      <c r="AAP30" s="94"/>
      <c r="AAQ30" s="94"/>
      <c r="AAR30" s="94"/>
      <c r="AAS30" s="94"/>
      <c r="AAT30" s="94"/>
      <c r="AAU30" s="94"/>
      <c r="AAV30" s="94"/>
      <c r="AAW30" s="94"/>
      <c r="AAX30" s="94"/>
      <c r="AAY30" s="94"/>
      <c r="AAZ30" s="94"/>
      <c r="ABA30" s="94"/>
      <c r="ABB30" s="94"/>
      <c r="ABC30" s="94"/>
      <c r="ABD30" s="94"/>
      <c r="ABE30" s="94"/>
      <c r="ABF30" s="94"/>
      <c r="ABG30" s="94"/>
      <c r="ABH30" s="94"/>
      <c r="ABI30" s="94"/>
      <c r="ABJ30" s="94"/>
      <c r="ABK30" s="94"/>
      <c r="ABL30" s="94"/>
      <c r="ABM30" s="94"/>
      <c r="ABN30" s="94"/>
      <c r="ABO30" s="94"/>
      <c r="ABP30" s="94"/>
      <c r="ABQ30" s="94"/>
      <c r="ABR30" s="94"/>
      <c r="ABS30" s="94"/>
      <c r="ABT30" s="94"/>
      <c r="ABU30" s="94"/>
      <c r="ABV30" s="94"/>
      <c r="ABW30" s="94"/>
      <c r="ABX30" s="94"/>
      <c r="ABY30" s="94"/>
      <c r="ABZ30" s="94"/>
      <c r="ACA30" s="94"/>
      <c r="ACB30" s="94"/>
      <c r="ACC30" s="94"/>
      <c r="ACD30" s="94"/>
      <c r="ACE30" s="94"/>
      <c r="ACF30" s="94"/>
      <c r="ACG30" s="94"/>
      <c r="ACH30" s="94"/>
      <c r="ACI30" s="94"/>
      <c r="ACJ30" s="94"/>
      <c r="ACK30" s="94"/>
      <c r="ACL30" s="94"/>
      <c r="ACM30" s="94"/>
      <c r="ACN30" s="94"/>
      <c r="ACO30" s="94"/>
      <c r="ACP30" s="94"/>
      <c r="ACQ30" s="94"/>
      <c r="ACR30" s="94"/>
      <c r="ACS30" s="94"/>
      <c r="ACT30" s="94"/>
      <c r="ACU30" s="94"/>
      <c r="ACV30" s="94"/>
      <c r="ACW30" s="94"/>
      <c r="ACX30" s="94"/>
      <c r="ACY30" s="94"/>
      <c r="ACZ30" s="94"/>
      <c r="ADA30" s="94"/>
      <c r="ADB30" s="94"/>
      <c r="ADC30" s="94"/>
      <c r="ADD30" s="94"/>
      <c r="ADE30" s="94"/>
      <c r="ADF30" s="94"/>
      <c r="ADG30" s="94"/>
      <c r="ADH30" s="94"/>
      <c r="ADI30" s="94"/>
      <c r="ADJ30" s="94"/>
      <c r="ADK30" s="94"/>
      <c r="ADL30" s="94"/>
      <c r="ADM30" s="94"/>
      <c r="ADN30" s="94"/>
      <c r="ADO30" s="94"/>
      <c r="ADP30" s="94"/>
      <c r="ADQ30" s="94"/>
      <c r="ADR30" s="94"/>
      <c r="ADS30" s="94"/>
      <c r="ADT30" s="94"/>
      <c r="ADU30" s="94"/>
      <c r="ADV30" s="94"/>
      <c r="ADW30" s="94"/>
      <c r="ADX30" s="94"/>
      <c r="ADY30" s="94"/>
      <c r="ADZ30" s="94"/>
      <c r="AEA30" s="94"/>
      <c r="AEB30" s="94"/>
      <c r="AEC30" s="94"/>
      <c r="AED30" s="94"/>
      <c r="AEE30" s="94"/>
      <c r="AEF30" s="94"/>
      <c r="AEG30" s="94"/>
      <c r="AEH30" s="94"/>
      <c r="AEI30" s="94"/>
      <c r="AEJ30" s="94"/>
      <c r="AEK30" s="94"/>
      <c r="AEL30" s="94"/>
      <c r="AEM30" s="94"/>
      <c r="AEN30" s="94"/>
      <c r="AEO30" s="94"/>
      <c r="AEP30" s="94"/>
      <c r="AEQ30" s="94"/>
      <c r="AER30" s="94"/>
      <c r="AES30" s="94"/>
      <c r="AET30" s="94"/>
      <c r="AEU30" s="94"/>
      <c r="AEV30" s="94"/>
      <c r="AEW30" s="94"/>
      <c r="AEX30" s="94"/>
      <c r="AEY30" s="94"/>
      <c r="AEZ30" s="94"/>
      <c r="AFA30" s="94"/>
      <c r="AFB30" s="94"/>
      <c r="AFC30" s="94"/>
      <c r="AFD30" s="94"/>
      <c r="AFE30" s="94"/>
      <c r="AFF30" s="94"/>
      <c r="AFG30" s="94"/>
      <c r="AFH30" s="94"/>
      <c r="AFI30" s="94"/>
      <c r="AFJ30" s="94"/>
      <c r="AFK30" s="94"/>
      <c r="AFL30" s="94"/>
      <c r="AFM30" s="94"/>
      <c r="AFN30" s="94"/>
      <c r="AFO30" s="94"/>
      <c r="AFP30" s="94"/>
      <c r="AFQ30" s="94"/>
      <c r="AFR30" s="94"/>
      <c r="AFS30" s="94"/>
      <c r="AFT30" s="94"/>
      <c r="AFU30" s="94"/>
      <c r="AFV30" s="94"/>
      <c r="AFW30" s="94"/>
      <c r="AFX30" s="94"/>
      <c r="AFY30" s="94"/>
      <c r="AFZ30" s="94"/>
      <c r="AGA30" s="94"/>
      <c r="AGB30" s="94"/>
      <c r="AGC30" s="94"/>
      <c r="AGD30" s="94"/>
      <c r="AGE30" s="94"/>
      <c r="AGF30" s="94"/>
      <c r="AGG30" s="94"/>
      <c r="AGH30" s="94"/>
      <c r="AGI30" s="94"/>
      <c r="AGJ30" s="94"/>
      <c r="AGK30" s="94"/>
      <c r="AGL30" s="94"/>
      <c r="AGM30" s="94"/>
      <c r="AGN30" s="94"/>
      <c r="AGO30" s="94"/>
      <c r="AGP30" s="94"/>
      <c r="AGQ30" s="94"/>
      <c r="AGR30" s="94"/>
      <c r="AGS30" s="94"/>
      <c r="AGT30" s="94"/>
      <c r="AGU30" s="94"/>
      <c r="AGV30" s="94"/>
      <c r="AGW30" s="94"/>
      <c r="AGX30" s="94"/>
      <c r="AGY30" s="94"/>
      <c r="AGZ30" s="94"/>
      <c r="AHA30" s="94"/>
      <c r="AHB30" s="94"/>
      <c r="AHC30" s="94"/>
      <c r="AHD30" s="94"/>
      <c r="AHE30" s="94"/>
      <c r="AHF30" s="94"/>
      <c r="AHG30" s="94"/>
      <c r="AHH30" s="94"/>
      <c r="AHI30" s="94"/>
      <c r="AHJ30" s="94"/>
      <c r="AHK30" s="94"/>
      <c r="AHL30" s="94"/>
      <c r="AHM30" s="94"/>
      <c r="AHN30" s="94"/>
      <c r="AHO30" s="94"/>
      <c r="AHP30" s="94"/>
      <c r="AHQ30" s="94"/>
      <c r="AHR30" s="94"/>
      <c r="AHS30" s="94"/>
      <c r="AHT30" s="94"/>
      <c r="AHU30" s="94"/>
      <c r="AHV30" s="94"/>
      <c r="AHW30" s="94"/>
      <c r="AHX30" s="94"/>
      <c r="AHY30" s="94"/>
      <c r="AHZ30" s="94"/>
      <c r="AIA30" s="94"/>
      <c r="AIB30" s="94"/>
      <c r="AIC30" s="94"/>
      <c r="AID30" s="94"/>
      <c r="AIE30" s="94"/>
      <c r="AIF30" s="94"/>
      <c r="AIG30" s="94"/>
      <c r="AIH30" s="94"/>
      <c r="AII30" s="94"/>
      <c r="AIJ30" s="94"/>
      <c r="AIK30" s="94"/>
      <c r="AIL30" s="94"/>
      <c r="AIM30" s="94"/>
      <c r="AIN30" s="94"/>
      <c r="AIO30" s="94"/>
      <c r="AIP30" s="94"/>
      <c r="AIQ30" s="94"/>
      <c r="AIR30" s="94"/>
      <c r="AIS30" s="94"/>
      <c r="AIT30" s="94"/>
      <c r="AIU30" s="94"/>
      <c r="AIV30" s="94"/>
      <c r="AIW30" s="94"/>
      <c r="AIX30" s="94"/>
      <c r="AIY30" s="94"/>
      <c r="AIZ30" s="94"/>
      <c r="AJA30" s="94"/>
      <c r="AJB30" s="94"/>
      <c r="AJC30" s="94"/>
      <c r="AJD30" s="94"/>
      <c r="AJE30" s="94"/>
      <c r="AJF30" s="94"/>
      <c r="AJG30" s="94"/>
      <c r="AJH30" s="94"/>
      <c r="AJI30" s="94"/>
      <c r="AJJ30" s="94"/>
      <c r="AJK30" s="94"/>
      <c r="AJL30" s="94"/>
      <c r="AJM30" s="94"/>
      <c r="AJN30" s="94"/>
      <c r="AJO30" s="94"/>
      <c r="AJP30" s="94"/>
      <c r="AJQ30" s="94"/>
      <c r="AJR30" s="94"/>
      <c r="AJS30" s="94"/>
      <c r="AJT30" s="94"/>
      <c r="AJU30" s="94"/>
      <c r="AJV30" s="94"/>
      <c r="AJW30" s="94"/>
      <c r="AJX30" s="94"/>
      <c r="AJY30" s="94"/>
      <c r="AJZ30" s="94"/>
      <c r="AKA30" s="94"/>
      <c r="AKB30" s="94"/>
      <c r="AKC30" s="94"/>
      <c r="AKD30" s="94"/>
      <c r="AKE30" s="94"/>
      <c r="AKF30" s="94"/>
      <c r="AKG30" s="94"/>
      <c r="AKH30" s="94"/>
      <c r="AKI30" s="94"/>
      <c r="AKJ30" s="94"/>
      <c r="AKK30" s="94"/>
      <c r="AKL30" s="94"/>
      <c r="AKM30" s="94"/>
      <c r="AKN30" s="94"/>
      <c r="AKO30" s="94"/>
      <c r="AKP30" s="94"/>
      <c r="AKQ30" s="94"/>
      <c r="AKR30" s="94"/>
      <c r="AKS30" s="94"/>
      <c r="AKT30" s="94"/>
      <c r="AKU30" s="94"/>
      <c r="AKV30" s="94"/>
      <c r="AKW30" s="94"/>
      <c r="AKX30" s="94"/>
      <c r="AKY30" s="94"/>
      <c r="AKZ30" s="94"/>
      <c r="ALA30" s="94"/>
      <c r="ALB30" s="94"/>
      <c r="ALC30" s="94"/>
      <c r="ALD30" s="94"/>
      <c r="ALE30" s="94"/>
      <c r="ALF30" s="94"/>
      <c r="ALG30" s="94"/>
      <c r="ALH30" s="94"/>
      <c r="ALI30" s="94"/>
      <c r="ALJ30" s="94"/>
      <c r="ALK30" s="94"/>
      <c r="ALL30" s="94"/>
      <c r="ALM30" s="94"/>
      <c r="ALN30" s="94"/>
      <c r="ALO30" s="94"/>
      <c r="ALP30" s="94"/>
      <c r="ALQ30" s="94"/>
      <c r="ALR30" s="94"/>
      <c r="ALS30" s="94"/>
      <c r="ALT30" s="94"/>
      <c r="ALU30" s="94"/>
      <c r="ALV30" s="94"/>
      <c r="ALW30" s="94"/>
      <c r="ALX30" s="94"/>
      <c r="ALY30" s="94"/>
      <c r="ALZ30" s="94"/>
      <c r="AMA30" s="94"/>
      <c r="AMB30" s="94"/>
      <c r="AMC30" s="94"/>
      <c r="AMD30" s="94"/>
      <c r="AME30" s="94"/>
      <c r="AMF30" s="94"/>
      <c r="AMG30" s="94"/>
      <c r="AMH30" s="94"/>
      <c r="AMI30" s="94"/>
      <c r="AMJ30" s="94"/>
    </row>
    <row r="31" spans="1:1024" s="123" customFormat="1" ht="26.25" customHeight="1" x14ac:dyDescent="0.35">
      <c r="A31" s="133" t="s">
        <v>818</v>
      </c>
      <c r="B31" s="134" t="s">
        <v>115</v>
      </c>
      <c r="C31" s="135" t="s">
        <v>116</v>
      </c>
      <c r="D31" s="130" t="s">
        <v>3</v>
      </c>
      <c r="E31" s="502">
        <v>3706</v>
      </c>
      <c r="F31" s="131">
        <f t="shared" ref="F31:F32" si="5">SUM(G31:R31)</f>
        <v>25030</v>
      </c>
      <c r="G31" s="132">
        <v>16691</v>
      </c>
      <c r="H31" s="132">
        <v>4197</v>
      </c>
      <c r="I31" s="132">
        <v>3542</v>
      </c>
      <c r="J31" s="132"/>
      <c r="K31" s="132"/>
      <c r="L31" s="132"/>
      <c r="M31" s="132"/>
      <c r="N31" s="132">
        <v>600</v>
      </c>
      <c r="O31" s="132"/>
      <c r="P31" s="132"/>
      <c r="Q31" s="132"/>
      <c r="R31" s="133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  <c r="IX31" s="94"/>
      <c r="IY31" s="94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4"/>
      <c r="JL31" s="94"/>
      <c r="JM31" s="94"/>
      <c r="JN31" s="94"/>
      <c r="JO31" s="94"/>
      <c r="JP31" s="94"/>
      <c r="JQ31" s="94"/>
      <c r="JR31" s="94"/>
      <c r="JS31" s="94"/>
      <c r="JT31" s="94"/>
      <c r="JU31" s="94"/>
      <c r="JV31" s="94"/>
      <c r="JW31" s="94"/>
      <c r="JX31" s="94"/>
      <c r="JY31" s="94"/>
      <c r="JZ31" s="94"/>
      <c r="KA31" s="94"/>
      <c r="KB31" s="94"/>
      <c r="KC31" s="94"/>
      <c r="KD31" s="94"/>
      <c r="KE31" s="94"/>
      <c r="KF31" s="94"/>
      <c r="KG31" s="94"/>
      <c r="KH31" s="94"/>
      <c r="KI31" s="94"/>
      <c r="KJ31" s="94"/>
      <c r="KK31" s="94"/>
      <c r="KL31" s="94"/>
      <c r="KM31" s="94"/>
      <c r="KN31" s="94"/>
      <c r="KO31" s="94"/>
      <c r="KP31" s="94"/>
      <c r="KQ31" s="94"/>
      <c r="KR31" s="94"/>
      <c r="KS31" s="94"/>
      <c r="KT31" s="94"/>
      <c r="KU31" s="94"/>
      <c r="KV31" s="94"/>
      <c r="KW31" s="94"/>
      <c r="KX31" s="94"/>
      <c r="KY31" s="94"/>
      <c r="KZ31" s="94"/>
      <c r="LA31" s="94"/>
      <c r="LB31" s="94"/>
      <c r="LC31" s="94"/>
      <c r="LD31" s="94"/>
      <c r="LE31" s="94"/>
      <c r="LF31" s="94"/>
      <c r="LG31" s="94"/>
      <c r="LH31" s="94"/>
      <c r="LI31" s="94"/>
      <c r="LJ31" s="94"/>
      <c r="LK31" s="94"/>
      <c r="LL31" s="94"/>
      <c r="LM31" s="94"/>
      <c r="LN31" s="94"/>
      <c r="LO31" s="94"/>
      <c r="LP31" s="94"/>
      <c r="LQ31" s="94"/>
      <c r="LR31" s="94"/>
      <c r="LS31" s="94"/>
      <c r="LT31" s="94"/>
      <c r="LU31" s="94"/>
      <c r="LV31" s="94"/>
      <c r="LW31" s="94"/>
      <c r="LX31" s="94"/>
      <c r="LY31" s="94"/>
      <c r="LZ31" s="94"/>
      <c r="MA31" s="94"/>
      <c r="MB31" s="94"/>
      <c r="MC31" s="94"/>
      <c r="MD31" s="94"/>
      <c r="ME31" s="94"/>
      <c r="MF31" s="94"/>
      <c r="MG31" s="94"/>
      <c r="MH31" s="94"/>
      <c r="MI31" s="94"/>
      <c r="MJ31" s="94"/>
      <c r="MK31" s="94"/>
      <c r="ML31" s="94"/>
      <c r="MM31" s="94"/>
      <c r="MN31" s="94"/>
      <c r="MO31" s="94"/>
      <c r="MP31" s="94"/>
      <c r="MQ31" s="94"/>
      <c r="MR31" s="94"/>
      <c r="MS31" s="94"/>
      <c r="MT31" s="94"/>
      <c r="MU31" s="94"/>
      <c r="MV31" s="94"/>
      <c r="MW31" s="94"/>
      <c r="MX31" s="94"/>
      <c r="MY31" s="94"/>
      <c r="MZ31" s="94"/>
      <c r="NA31" s="94"/>
      <c r="NB31" s="94"/>
      <c r="NC31" s="94"/>
      <c r="ND31" s="94"/>
      <c r="NE31" s="94"/>
      <c r="NF31" s="94"/>
      <c r="NG31" s="94"/>
      <c r="NH31" s="94"/>
      <c r="NI31" s="94"/>
      <c r="NJ31" s="94"/>
      <c r="NK31" s="94"/>
      <c r="NL31" s="94"/>
      <c r="NM31" s="94"/>
      <c r="NN31" s="94"/>
      <c r="NO31" s="94"/>
      <c r="NP31" s="94"/>
      <c r="NQ31" s="94"/>
      <c r="NR31" s="94"/>
      <c r="NS31" s="94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4"/>
      <c r="OF31" s="94"/>
      <c r="OG31" s="94"/>
      <c r="OH31" s="94"/>
      <c r="OI31" s="94"/>
      <c r="OJ31" s="94"/>
      <c r="OK31" s="94"/>
      <c r="OL31" s="94"/>
      <c r="OM31" s="94"/>
      <c r="ON31" s="94"/>
      <c r="OO31" s="94"/>
      <c r="OP31" s="94"/>
      <c r="OQ31" s="94"/>
      <c r="OR31" s="94"/>
      <c r="OS31" s="94"/>
      <c r="OT31" s="94"/>
      <c r="OU31" s="94"/>
      <c r="OV31" s="94"/>
      <c r="OW31" s="94"/>
      <c r="OX31" s="94"/>
      <c r="OY31" s="94"/>
      <c r="OZ31" s="94"/>
      <c r="PA31" s="94"/>
      <c r="PB31" s="94"/>
      <c r="PC31" s="94"/>
      <c r="PD31" s="94"/>
      <c r="PE31" s="94"/>
      <c r="PF31" s="94"/>
      <c r="PG31" s="94"/>
      <c r="PH31" s="94"/>
      <c r="PI31" s="94"/>
      <c r="PJ31" s="94"/>
      <c r="PK31" s="94"/>
      <c r="PL31" s="94"/>
      <c r="PM31" s="94"/>
      <c r="PN31" s="94"/>
      <c r="PO31" s="94"/>
      <c r="PP31" s="94"/>
      <c r="PQ31" s="94"/>
      <c r="PR31" s="94"/>
      <c r="PS31" s="94"/>
      <c r="PT31" s="94"/>
      <c r="PU31" s="94"/>
      <c r="PV31" s="94"/>
      <c r="PW31" s="94"/>
      <c r="PX31" s="94"/>
      <c r="PY31" s="94"/>
      <c r="PZ31" s="94"/>
      <c r="QA31" s="94"/>
      <c r="QB31" s="94"/>
      <c r="QC31" s="94"/>
      <c r="QD31" s="94"/>
      <c r="QE31" s="94"/>
      <c r="QF31" s="94"/>
      <c r="QG31" s="94"/>
      <c r="QH31" s="94"/>
      <c r="QI31" s="94"/>
      <c r="QJ31" s="94"/>
      <c r="QK31" s="94"/>
      <c r="QL31" s="94"/>
      <c r="QM31" s="94"/>
      <c r="QN31" s="94"/>
      <c r="QO31" s="94"/>
      <c r="QP31" s="94"/>
      <c r="QQ31" s="94"/>
      <c r="QR31" s="94"/>
      <c r="QS31" s="94"/>
      <c r="QT31" s="94"/>
      <c r="QU31" s="94"/>
      <c r="QV31" s="94"/>
      <c r="QW31" s="94"/>
      <c r="QX31" s="94"/>
      <c r="QY31" s="94"/>
      <c r="QZ31" s="94"/>
      <c r="RA31" s="94"/>
      <c r="RB31" s="94"/>
      <c r="RC31" s="94"/>
      <c r="RD31" s="94"/>
      <c r="RE31" s="94"/>
      <c r="RF31" s="94"/>
      <c r="RG31" s="94"/>
      <c r="RH31" s="94"/>
      <c r="RI31" s="94"/>
      <c r="RJ31" s="94"/>
      <c r="RK31" s="94"/>
      <c r="RL31" s="94"/>
      <c r="RM31" s="94"/>
      <c r="RN31" s="94"/>
      <c r="RO31" s="94"/>
      <c r="RP31" s="94"/>
      <c r="RQ31" s="94"/>
      <c r="RR31" s="94"/>
      <c r="RS31" s="94"/>
      <c r="RT31" s="94"/>
      <c r="RU31" s="94"/>
      <c r="RV31" s="94"/>
      <c r="RW31" s="94"/>
      <c r="RX31" s="94"/>
      <c r="RY31" s="94"/>
      <c r="RZ31" s="94"/>
      <c r="SA31" s="94"/>
      <c r="SB31" s="94"/>
      <c r="SC31" s="94"/>
      <c r="SD31" s="94"/>
      <c r="SE31" s="94"/>
      <c r="SF31" s="94"/>
      <c r="SG31" s="94"/>
      <c r="SH31" s="94"/>
      <c r="SI31" s="94"/>
      <c r="SJ31" s="94"/>
      <c r="SK31" s="94"/>
      <c r="SL31" s="94"/>
      <c r="SM31" s="94"/>
      <c r="SN31" s="94"/>
      <c r="SO31" s="94"/>
      <c r="SP31" s="94"/>
      <c r="SQ31" s="94"/>
      <c r="SR31" s="94"/>
      <c r="SS31" s="94"/>
      <c r="ST31" s="94"/>
      <c r="SU31" s="94"/>
      <c r="SV31" s="94"/>
      <c r="SW31" s="94"/>
      <c r="SX31" s="94"/>
      <c r="SY31" s="94"/>
      <c r="SZ31" s="94"/>
      <c r="TA31" s="94"/>
      <c r="TB31" s="94"/>
      <c r="TC31" s="94"/>
      <c r="TD31" s="94"/>
      <c r="TE31" s="94"/>
      <c r="TF31" s="94"/>
      <c r="TG31" s="94"/>
      <c r="TH31" s="94"/>
      <c r="TI31" s="94"/>
      <c r="TJ31" s="94"/>
      <c r="TK31" s="94"/>
      <c r="TL31" s="94"/>
      <c r="TM31" s="94"/>
      <c r="TN31" s="94"/>
      <c r="TO31" s="94"/>
      <c r="TP31" s="94"/>
      <c r="TQ31" s="94"/>
      <c r="TR31" s="94"/>
      <c r="TS31" s="94"/>
      <c r="TT31" s="94"/>
      <c r="TU31" s="94"/>
      <c r="TV31" s="94"/>
      <c r="TW31" s="94"/>
      <c r="TX31" s="94"/>
      <c r="TY31" s="94"/>
      <c r="TZ31" s="94"/>
      <c r="UA31" s="94"/>
      <c r="UB31" s="94"/>
      <c r="UC31" s="94"/>
      <c r="UD31" s="94"/>
      <c r="UE31" s="94"/>
      <c r="UF31" s="94"/>
      <c r="UG31" s="94"/>
      <c r="UH31" s="94"/>
      <c r="UI31" s="94"/>
      <c r="UJ31" s="94"/>
      <c r="UK31" s="94"/>
      <c r="UL31" s="94"/>
      <c r="UM31" s="94"/>
      <c r="UN31" s="94"/>
      <c r="UO31" s="94"/>
      <c r="UP31" s="94"/>
      <c r="UQ31" s="94"/>
      <c r="UR31" s="94"/>
      <c r="US31" s="94"/>
      <c r="UT31" s="94"/>
      <c r="UU31" s="94"/>
      <c r="UV31" s="94"/>
      <c r="UW31" s="94"/>
      <c r="UX31" s="94"/>
      <c r="UY31" s="94"/>
      <c r="UZ31" s="94"/>
      <c r="VA31" s="94"/>
      <c r="VB31" s="94"/>
      <c r="VC31" s="94"/>
      <c r="VD31" s="94"/>
      <c r="VE31" s="94"/>
      <c r="VF31" s="94"/>
      <c r="VG31" s="94"/>
      <c r="VH31" s="94"/>
      <c r="VI31" s="94"/>
      <c r="VJ31" s="94"/>
      <c r="VK31" s="94"/>
      <c r="VL31" s="94"/>
      <c r="VM31" s="94"/>
      <c r="VN31" s="94"/>
      <c r="VO31" s="94"/>
      <c r="VP31" s="94"/>
      <c r="VQ31" s="94"/>
      <c r="VR31" s="94"/>
      <c r="VS31" s="94"/>
      <c r="VT31" s="94"/>
      <c r="VU31" s="94"/>
      <c r="VV31" s="94"/>
      <c r="VW31" s="94"/>
      <c r="VX31" s="94"/>
      <c r="VY31" s="94"/>
      <c r="VZ31" s="94"/>
      <c r="WA31" s="94"/>
      <c r="WB31" s="94"/>
      <c r="WC31" s="94"/>
      <c r="WD31" s="94"/>
      <c r="WE31" s="94"/>
      <c r="WF31" s="94"/>
      <c r="WG31" s="94"/>
      <c r="WH31" s="94"/>
      <c r="WI31" s="94"/>
      <c r="WJ31" s="94"/>
      <c r="WK31" s="94"/>
      <c r="WL31" s="94"/>
      <c r="WM31" s="94"/>
      <c r="WN31" s="94"/>
      <c r="WO31" s="94"/>
      <c r="WP31" s="94"/>
      <c r="WQ31" s="94"/>
      <c r="WR31" s="94"/>
      <c r="WS31" s="94"/>
      <c r="WT31" s="94"/>
      <c r="WU31" s="94"/>
      <c r="WV31" s="94"/>
      <c r="WW31" s="94"/>
      <c r="WX31" s="94"/>
      <c r="WY31" s="94"/>
      <c r="WZ31" s="94"/>
      <c r="XA31" s="94"/>
      <c r="XB31" s="94"/>
      <c r="XC31" s="94"/>
      <c r="XD31" s="94"/>
      <c r="XE31" s="94"/>
      <c r="XF31" s="94"/>
      <c r="XG31" s="94"/>
      <c r="XH31" s="94"/>
      <c r="XI31" s="94"/>
      <c r="XJ31" s="94"/>
      <c r="XK31" s="94"/>
      <c r="XL31" s="94"/>
      <c r="XM31" s="94"/>
      <c r="XN31" s="94"/>
      <c r="XO31" s="94"/>
      <c r="XP31" s="94"/>
      <c r="XQ31" s="94"/>
      <c r="XR31" s="94"/>
      <c r="XS31" s="94"/>
      <c r="XT31" s="94"/>
      <c r="XU31" s="94"/>
      <c r="XV31" s="94"/>
      <c r="XW31" s="94"/>
      <c r="XX31" s="94"/>
      <c r="XY31" s="94"/>
      <c r="XZ31" s="94"/>
      <c r="YA31" s="94"/>
      <c r="YB31" s="94"/>
      <c r="YC31" s="94"/>
      <c r="YD31" s="94"/>
      <c r="YE31" s="94"/>
      <c r="YF31" s="94"/>
      <c r="YG31" s="94"/>
      <c r="YH31" s="94"/>
      <c r="YI31" s="94"/>
      <c r="YJ31" s="94"/>
      <c r="YK31" s="94"/>
      <c r="YL31" s="94"/>
      <c r="YM31" s="94"/>
      <c r="YN31" s="94"/>
      <c r="YO31" s="94"/>
      <c r="YP31" s="94"/>
      <c r="YQ31" s="94"/>
      <c r="YR31" s="94"/>
      <c r="YS31" s="94"/>
      <c r="YT31" s="94"/>
      <c r="YU31" s="94"/>
      <c r="YV31" s="94"/>
      <c r="YW31" s="94"/>
      <c r="YX31" s="94"/>
      <c r="YY31" s="94"/>
      <c r="YZ31" s="94"/>
      <c r="ZA31" s="94"/>
      <c r="ZB31" s="94"/>
      <c r="ZC31" s="94"/>
      <c r="ZD31" s="94"/>
      <c r="ZE31" s="94"/>
      <c r="ZF31" s="94"/>
      <c r="ZG31" s="94"/>
      <c r="ZH31" s="94"/>
      <c r="ZI31" s="94"/>
      <c r="ZJ31" s="94"/>
      <c r="ZK31" s="94"/>
      <c r="ZL31" s="94"/>
      <c r="ZM31" s="94"/>
      <c r="ZN31" s="94"/>
      <c r="ZO31" s="94"/>
      <c r="ZP31" s="94"/>
      <c r="ZQ31" s="94"/>
      <c r="ZR31" s="94"/>
      <c r="ZS31" s="94"/>
      <c r="ZT31" s="94"/>
      <c r="ZU31" s="94"/>
      <c r="ZV31" s="94"/>
      <c r="ZW31" s="94"/>
      <c r="ZX31" s="94"/>
      <c r="ZY31" s="94"/>
      <c r="ZZ31" s="94"/>
      <c r="AAA31" s="94"/>
      <c r="AAB31" s="94"/>
      <c r="AAC31" s="94"/>
      <c r="AAD31" s="94"/>
      <c r="AAE31" s="94"/>
      <c r="AAF31" s="94"/>
      <c r="AAG31" s="94"/>
      <c r="AAH31" s="94"/>
      <c r="AAI31" s="94"/>
      <c r="AAJ31" s="94"/>
      <c r="AAK31" s="94"/>
      <c r="AAL31" s="94"/>
      <c r="AAM31" s="94"/>
      <c r="AAN31" s="94"/>
      <c r="AAO31" s="94"/>
      <c r="AAP31" s="94"/>
      <c r="AAQ31" s="94"/>
      <c r="AAR31" s="94"/>
      <c r="AAS31" s="94"/>
      <c r="AAT31" s="94"/>
      <c r="AAU31" s="94"/>
      <c r="AAV31" s="94"/>
      <c r="AAW31" s="94"/>
      <c r="AAX31" s="94"/>
      <c r="AAY31" s="94"/>
      <c r="AAZ31" s="94"/>
      <c r="ABA31" s="94"/>
      <c r="ABB31" s="94"/>
      <c r="ABC31" s="94"/>
      <c r="ABD31" s="94"/>
      <c r="ABE31" s="94"/>
      <c r="ABF31" s="94"/>
      <c r="ABG31" s="94"/>
      <c r="ABH31" s="94"/>
      <c r="ABI31" s="94"/>
      <c r="ABJ31" s="94"/>
      <c r="ABK31" s="94"/>
      <c r="ABL31" s="94"/>
      <c r="ABM31" s="94"/>
      <c r="ABN31" s="94"/>
      <c r="ABO31" s="94"/>
      <c r="ABP31" s="94"/>
      <c r="ABQ31" s="94"/>
      <c r="ABR31" s="94"/>
      <c r="ABS31" s="94"/>
      <c r="ABT31" s="94"/>
      <c r="ABU31" s="94"/>
      <c r="ABV31" s="94"/>
      <c r="ABW31" s="94"/>
      <c r="ABX31" s="94"/>
      <c r="ABY31" s="94"/>
      <c r="ABZ31" s="94"/>
      <c r="ACA31" s="94"/>
      <c r="ACB31" s="94"/>
      <c r="ACC31" s="94"/>
      <c r="ACD31" s="94"/>
      <c r="ACE31" s="94"/>
      <c r="ACF31" s="94"/>
      <c r="ACG31" s="94"/>
      <c r="ACH31" s="94"/>
      <c r="ACI31" s="94"/>
      <c r="ACJ31" s="94"/>
      <c r="ACK31" s="94"/>
      <c r="ACL31" s="94"/>
      <c r="ACM31" s="94"/>
      <c r="ACN31" s="94"/>
      <c r="ACO31" s="94"/>
      <c r="ACP31" s="94"/>
      <c r="ACQ31" s="94"/>
      <c r="ACR31" s="94"/>
      <c r="ACS31" s="94"/>
      <c r="ACT31" s="94"/>
      <c r="ACU31" s="94"/>
      <c r="ACV31" s="94"/>
      <c r="ACW31" s="94"/>
      <c r="ACX31" s="94"/>
      <c r="ACY31" s="94"/>
      <c r="ACZ31" s="94"/>
      <c r="ADA31" s="94"/>
      <c r="ADB31" s="94"/>
      <c r="ADC31" s="94"/>
      <c r="ADD31" s="94"/>
      <c r="ADE31" s="94"/>
      <c r="ADF31" s="94"/>
      <c r="ADG31" s="94"/>
      <c r="ADH31" s="94"/>
      <c r="ADI31" s="94"/>
      <c r="ADJ31" s="94"/>
      <c r="ADK31" s="94"/>
      <c r="ADL31" s="94"/>
      <c r="ADM31" s="94"/>
      <c r="ADN31" s="94"/>
      <c r="ADO31" s="94"/>
      <c r="ADP31" s="94"/>
      <c r="ADQ31" s="94"/>
      <c r="ADR31" s="94"/>
      <c r="ADS31" s="94"/>
      <c r="ADT31" s="94"/>
      <c r="ADU31" s="94"/>
      <c r="ADV31" s="94"/>
      <c r="ADW31" s="94"/>
      <c r="ADX31" s="94"/>
      <c r="ADY31" s="94"/>
      <c r="ADZ31" s="94"/>
      <c r="AEA31" s="94"/>
      <c r="AEB31" s="94"/>
      <c r="AEC31" s="94"/>
      <c r="AED31" s="94"/>
      <c r="AEE31" s="94"/>
      <c r="AEF31" s="94"/>
      <c r="AEG31" s="94"/>
      <c r="AEH31" s="94"/>
      <c r="AEI31" s="94"/>
      <c r="AEJ31" s="94"/>
      <c r="AEK31" s="94"/>
      <c r="AEL31" s="94"/>
      <c r="AEM31" s="94"/>
      <c r="AEN31" s="94"/>
      <c r="AEO31" s="94"/>
      <c r="AEP31" s="94"/>
      <c r="AEQ31" s="94"/>
      <c r="AER31" s="94"/>
      <c r="AES31" s="94"/>
      <c r="AET31" s="94"/>
      <c r="AEU31" s="94"/>
      <c r="AEV31" s="94"/>
      <c r="AEW31" s="94"/>
      <c r="AEX31" s="94"/>
      <c r="AEY31" s="94"/>
      <c r="AEZ31" s="94"/>
      <c r="AFA31" s="94"/>
      <c r="AFB31" s="94"/>
      <c r="AFC31" s="94"/>
      <c r="AFD31" s="94"/>
      <c r="AFE31" s="94"/>
      <c r="AFF31" s="94"/>
      <c r="AFG31" s="94"/>
      <c r="AFH31" s="94"/>
      <c r="AFI31" s="94"/>
      <c r="AFJ31" s="94"/>
      <c r="AFK31" s="94"/>
      <c r="AFL31" s="94"/>
      <c r="AFM31" s="94"/>
      <c r="AFN31" s="94"/>
      <c r="AFO31" s="94"/>
      <c r="AFP31" s="94"/>
      <c r="AFQ31" s="94"/>
      <c r="AFR31" s="94"/>
      <c r="AFS31" s="94"/>
      <c r="AFT31" s="94"/>
      <c r="AFU31" s="94"/>
      <c r="AFV31" s="94"/>
      <c r="AFW31" s="94"/>
      <c r="AFX31" s="94"/>
      <c r="AFY31" s="94"/>
      <c r="AFZ31" s="94"/>
      <c r="AGA31" s="94"/>
      <c r="AGB31" s="94"/>
      <c r="AGC31" s="94"/>
      <c r="AGD31" s="94"/>
      <c r="AGE31" s="94"/>
      <c r="AGF31" s="94"/>
      <c r="AGG31" s="94"/>
      <c r="AGH31" s="94"/>
      <c r="AGI31" s="94"/>
      <c r="AGJ31" s="94"/>
      <c r="AGK31" s="94"/>
      <c r="AGL31" s="94"/>
      <c r="AGM31" s="94"/>
      <c r="AGN31" s="94"/>
      <c r="AGO31" s="94"/>
      <c r="AGP31" s="94"/>
      <c r="AGQ31" s="94"/>
      <c r="AGR31" s="94"/>
      <c r="AGS31" s="94"/>
      <c r="AGT31" s="94"/>
      <c r="AGU31" s="94"/>
      <c r="AGV31" s="94"/>
      <c r="AGW31" s="94"/>
      <c r="AGX31" s="94"/>
      <c r="AGY31" s="94"/>
      <c r="AGZ31" s="94"/>
      <c r="AHA31" s="94"/>
      <c r="AHB31" s="94"/>
      <c r="AHC31" s="94"/>
      <c r="AHD31" s="94"/>
      <c r="AHE31" s="94"/>
      <c r="AHF31" s="94"/>
      <c r="AHG31" s="94"/>
      <c r="AHH31" s="94"/>
      <c r="AHI31" s="94"/>
      <c r="AHJ31" s="94"/>
      <c r="AHK31" s="94"/>
      <c r="AHL31" s="94"/>
      <c r="AHM31" s="94"/>
      <c r="AHN31" s="94"/>
      <c r="AHO31" s="94"/>
      <c r="AHP31" s="94"/>
      <c r="AHQ31" s="94"/>
      <c r="AHR31" s="94"/>
      <c r="AHS31" s="94"/>
      <c r="AHT31" s="94"/>
      <c r="AHU31" s="94"/>
      <c r="AHV31" s="94"/>
      <c r="AHW31" s="94"/>
      <c r="AHX31" s="94"/>
      <c r="AHY31" s="94"/>
      <c r="AHZ31" s="94"/>
      <c r="AIA31" s="94"/>
      <c r="AIB31" s="94"/>
      <c r="AIC31" s="94"/>
      <c r="AID31" s="94"/>
      <c r="AIE31" s="94"/>
      <c r="AIF31" s="94"/>
      <c r="AIG31" s="94"/>
      <c r="AIH31" s="94"/>
      <c r="AII31" s="94"/>
      <c r="AIJ31" s="94"/>
      <c r="AIK31" s="94"/>
      <c r="AIL31" s="94"/>
      <c r="AIM31" s="94"/>
      <c r="AIN31" s="94"/>
      <c r="AIO31" s="94"/>
      <c r="AIP31" s="94"/>
      <c r="AIQ31" s="94"/>
      <c r="AIR31" s="94"/>
      <c r="AIS31" s="94"/>
      <c r="AIT31" s="94"/>
      <c r="AIU31" s="94"/>
      <c r="AIV31" s="94"/>
      <c r="AIW31" s="94"/>
      <c r="AIX31" s="94"/>
      <c r="AIY31" s="94"/>
      <c r="AIZ31" s="94"/>
      <c r="AJA31" s="94"/>
      <c r="AJB31" s="94"/>
      <c r="AJC31" s="94"/>
      <c r="AJD31" s="94"/>
      <c r="AJE31" s="94"/>
      <c r="AJF31" s="94"/>
      <c r="AJG31" s="94"/>
      <c r="AJH31" s="94"/>
      <c r="AJI31" s="94"/>
      <c r="AJJ31" s="94"/>
      <c r="AJK31" s="94"/>
      <c r="AJL31" s="94"/>
      <c r="AJM31" s="94"/>
      <c r="AJN31" s="94"/>
      <c r="AJO31" s="94"/>
      <c r="AJP31" s="94"/>
      <c r="AJQ31" s="94"/>
      <c r="AJR31" s="94"/>
      <c r="AJS31" s="94"/>
      <c r="AJT31" s="94"/>
      <c r="AJU31" s="94"/>
      <c r="AJV31" s="94"/>
      <c r="AJW31" s="94"/>
      <c r="AJX31" s="94"/>
      <c r="AJY31" s="94"/>
      <c r="AJZ31" s="94"/>
      <c r="AKA31" s="94"/>
      <c r="AKB31" s="94"/>
      <c r="AKC31" s="94"/>
      <c r="AKD31" s="94"/>
      <c r="AKE31" s="94"/>
      <c r="AKF31" s="94"/>
      <c r="AKG31" s="94"/>
      <c r="AKH31" s="94"/>
      <c r="AKI31" s="94"/>
      <c r="AKJ31" s="94"/>
      <c r="AKK31" s="94"/>
      <c r="AKL31" s="94"/>
      <c r="AKM31" s="94"/>
      <c r="AKN31" s="94"/>
      <c r="AKO31" s="94"/>
      <c r="AKP31" s="94"/>
      <c r="AKQ31" s="94"/>
      <c r="AKR31" s="94"/>
      <c r="AKS31" s="94"/>
      <c r="AKT31" s="94"/>
      <c r="AKU31" s="94"/>
      <c r="AKV31" s="94"/>
      <c r="AKW31" s="94"/>
      <c r="AKX31" s="94"/>
      <c r="AKY31" s="94"/>
      <c r="AKZ31" s="94"/>
      <c r="ALA31" s="94"/>
      <c r="ALB31" s="94"/>
      <c r="ALC31" s="94"/>
      <c r="ALD31" s="94"/>
      <c r="ALE31" s="94"/>
      <c r="ALF31" s="94"/>
      <c r="ALG31" s="94"/>
      <c r="ALH31" s="94"/>
      <c r="ALI31" s="94"/>
      <c r="ALJ31" s="94"/>
      <c r="ALK31" s="94"/>
      <c r="ALL31" s="94"/>
      <c r="ALM31" s="94"/>
      <c r="ALN31" s="94"/>
      <c r="ALO31" s="94"/>
      <c r="ALP31" s="94"/>
      <c r="ALQ31" s="94"/>
      <c r="ALR31" s="94"/>
      <c r="ALS31" s="94"/>
      <c r="ALT31" s="94"/>
      <c r="ALU31" s="94"/>
      <c r="ALV31" s="94"/>
      <c r="ALW31" s="94"/>
      <c r="ALX31" s="94"/>
      <c r="ALY31" s="94"/>
      <c r="ALZ31" s="94"/>
      <c r="AMA31" s="94"/>
      <c r="AMB31" s="94"/>
      <c r="AMC31" s="94"/>
      <c r="AMD31" s="94"/>
      <c r="AME31" s="94"/>
      <c r="AMF31" s="94"/>
      <c r="AMG31" s="94"/>
      <c r="AMH31" s="94"/>
      <c r="AMI31" s="94"/>
      <c r="AMJ31" s="94"/>
    </row>
    <row r="32" spans="1:1024" s="123" customFormat="1" ht="26.25" customHeight="1" x14ac:dyDescent="0.35">
      <c r="A32" s="133" t="s">
        <v>818</v>
      </c>
      <c r="B32" s="134" t="s">
        <v>121</v>
      </c>
      <c r="C32" s="135" t="s">
        <v>108</v>
      </c>
      <c r="D32" s="130" t="s">
        <v>3</v>
      </c>
      <c r="E32" s="502">
        <v>21324</v>
      </c>
      <c r="F32" s="131">
        <f t="shared" si="5"/>
        <v>0</v>
      </c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3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  <c r="IW32" s="94"/>
      <c r="IX32" s="94"/>
      <c r="IY32" s="94"/>
      <c r="IZ32" s="94"/>
      <c r="JA32" s="94"/>
      <c r="JB32" s="94"/>
      <c r="JC32" s="94"/>
      <c r="JD32" s="94"/>
      <c r="JE32" s="94"/>
      <c r="JF32" s="94"/>
      <c r="JG32" s="94"/>
      <c r="JH32" s="94"/>
      <c r="JI32" s="94"/>
      <c r="JJ32" s="94"/>
      <c r="JK32" s="94"/>
      <c r="JL32" s="94"/>
      <c r="JM32" s="94"/>
      <c r="JN32" s="94"/>
      <c r="JO32" s="94"/>
      <c r="JP32" s="94"/>
      <c r="JQ32" s="94"/>
      <c r="JR32" s="94"/>
      <c r="JS32" s="94"/>
      <c r="JT32" s="94"/>
      <c r="JU32" s="94"/>
      <c r="JV32" s="94"/>
      <c r="JW32" s="94"/>
      <c r="JX32" s="94"/>
      <c r="JY32" s="94"/>
      <c r="JZ32" s="94"/>
      <c r="KA32" s="94"/>
      <c r="KB32" s="94"/>
      <c r="KC32" s="94"/>
      <c r="KD32" s="94"/>
      <c r="KE32" s="94"/>
      <c r="KF32" s="94"/>
      <c r="KG32" s="94"/>
      <c r="KH32" s="94"/>
      <c r="KI32" s="94"/>
      <c r="KJ32" s="94"/>
      <c r="KK32" s="94"/>
      <c r="KL32" s="94"/>
      <c r="KM32" s="94"/>
      <c r="KN32" s="94"/>
      <c r="KO32" s="94"/>
      <c r="KP32" s="94"/>
      <c r="KQ32" s="94"/>
      <c r="KR32" s="94"/>
      <c r="KS32" s="94"/>
      <c r="KT32" s="94"/>
      <c r="KU32" s="94"/>
      <c r="KV32" s="94"/>
      <c r="KW32" s="94"/>
      <c r="KX32" s="94"/>
      <c r="KY32" s="94"/>
      <c r="KZ32" s="94"/>
      <c r="LA32" s="94"/>
      <c r="LB32" s="94"/>
      <c r="LC32" s="94"/>
      <c r="LD32" s="94"/>
      <c r="LE32" s="94"/>
      <c r="LF32" s="94"/>
      <c r="LG32" s="94"/>
      <c r="LH32" s="94"/>
      <c r="LI32" s="94"/>
      <c r="LJ32" s="94"/>
      <c r="LK32" s="94"/>
      <c r="LL32" s="94"/>
      <c r="LM32" s="94"/>
      <c r="LN32" s="94"/>
      <c r="LO32" s="94"/>
      <c r="LP32" s="94"/>
      <c r="LQ32" s="94"/>
      <c r="LR32" s="94"/>
      <c r="LS32" s="94"/>
      <c r="LT32" s="94"/>
      <c r="LU32" s="94"/>
      <c r="LV32" s="94"/>
      <c r="LW32" s="94"/>
      <c r="LX32" s="94"/>
      <c r="LY32" s="94"/>
      <c r="LZ32" s="94"/>
      <c r="MA32" s="94"/>
      <c r="MB32" s="94"/>
      <c r="MC32" s="94"/>
      <c r="MD32" s="94"/>
      <c r="ME32" s="94"/>
      <c r="MF32" s="94"/>
      <c r="MG32" s="94"/>
      <c r="MH32" s="94"/>
      <c r="MI32" s="94"/>
      <c r="MJ32" s="94"/>
      <c r="MK32" s="94"/>
      <c r="ML32" s="94"/>
      <c r="MM32" s="94"/>
      <c r="MN32" s="94"/>
      <c r="MO32" s="94"/>
      <c r="MP32" s="94"/>
      <c r="MQ32" s="94"/>
      <c r="MR32" s="94"/>
      <c r="MS32" s="94"/>
      <c r="MT32" s="94"/>
      <c r="MU32" s="94"/>
      <c r="MV32" s="94"/>
      <c r="MW32" s="94"/>
      <c r="MX32" s="94"/>
      <c r="MY32" s="94"/>
      <c r="MZ32" s="94"/>
      <c r="NA32" s="94"/>
      <c r="NB32" s="94"/>
      <c r="NC32" s="94"/>
      <c r="ND32" s="94"/>
      <c r="NE32" s="94"/>
      <c r="NF32" s="94"/>
      <c r="NG32" s="94"/>
      <c r="NH32" s="94"/>
      <c r="NI32" s="94"/>
      <c r="NJ32" s="94"/>
      <c r="NK32" s="94"/>
      <c r="NL32" s="94"/>
      <c r="NM32" s="94"/>
      <c r="NN32" s="94"/>
      <c r="NO32" s="94"/>
      <c r="NP32" s="94"/>
      <c r="NQ32" s="94"/>
      <c r="NR32" s="94"/>
      <c r="NS32" s="94"/>
      <c r="NT32" s="94"/>
      <c r="NU32" s="94"/>
      <c r="NV32" s="94"/>
      <c r="NW32" s="94"/>
      <c r="NX32" s="94"/>
      <c r="NY32" s="94"/>
      <c r="NZ32" s="94"/>
      <c r="OA32" s="94"/>
      <c r="OB32" s="94"/>
      <c r="OC32" s="94"/>
      <c r="OD32" s="94"/>
      <c r="OE32" s="94"/>
      <c r="OF32" s="94"/>
      <c r="OG32" s="94"/>
      <c r="OH32" s="94"/>
      <c r="OI32" s="94"/>
      <c r="OJ32" s="94"/>
      <c r="OK32" s="94"/>
      <c r="OL32" s="94"/>
      <c r="OM32" s="94"/>
      <c r="ON32" s="94"/>
      <c r="OO32" s="94"/>
      <c r="OP32" s="94"/>
      <c r="OQ32" s="94"/>
      <c r="OR32" s="94"/>
      <c r="OS32" s="94"/>
      <c r="OT32" s="94"/>
      <c r="OU32" s="94"/>
      <c r="OV32" s="94"/>
      <c r="OW32" s="94"/>
      <c r="OX32" s="94"/>
      <c r="OY32" s="94"/>
      <c r="OZ32" s="94"/>
      <c r="PA32" s="94"/>
      <c r="PB32" s="94"/>
      <c r="PC32" s="94"/>
      <c r="PD32" s="94"/>
      <c r="PE32" s="94"/>
      <c r="PF32" s="94"/>
      <c r="PG32" s="94"/>
      <c r="PH32" s="94"/>
      <c r="PI32" s="94"/>
      <c r="PJ32" s="94"/>
      <c r="PK32" s="94"/>
      <c r="PL32" s="94"/>
      <c r="PM32" s="94"/>
      <c r="PN32" s="94"/>
      <c r="PO32" s="94"/>
      <c r="PP32" s="94"/>
      <c r="PQ32" s="94"/>
      <c r="PR32" s="94"/>
      <c r="PS32" s="94"/>
      <c r="PT32" s="94"/>
      <c r="PU32" s="94"/>
      <c r="PV32" s="94"/>
      <c r="PW32" s="94"/>
      <c r="PX32" s="94"/>
      <c r="PY32" s="94"/>
      <c r="PZ32" s="94"/>
      <c r="QA32" s="94"/>
      <c r="QB32" s="94"/>
      <c r="QC32" s="94"/>
      <c r="QD32" s="94"/>
      <c r="QE32" s="94"/>
      <c r="QF32" s="94"/>
      <c r="QG32" s="94"/>
      <c r="QH32" s="94"/>
      <c r="QI32" s="94"/>
      <c r="QJ32" s="94"/>
      <c r="QK32" s="94"/>
      <c r="QL32" s="94"/>
      <c r="QM32" s="94"/>
      <c r="QN32" s="94"/>
      <c r="QO32" s="94"/>
      <c r="QP32" s="94"/>
      <c r="QQ32" s="94"/>
      <c r="QR32" s="94"/>
      <c r="QS32" s="94"/>
      <c r="QT32" s="94"/>
      <c r="QU32" s="94"/>
      <c r="QV32" s="94"/>
      <c r="QW32" s="94"/>
      <c r="QX32" s="94"/>
      <c r="QY32" s="94"/>
      <c r="QZ32" s="94"/>
      <c r="RA32" s="94"/>
      <c r="RB32" s="94"/>
      <c r="RC32" s="94"/>
      <c r="RD32" s="94"/>
      <c r="RE32" s="94"/>
      <c r="RF32" s="94"/>
      <c r="RG32" s="94"/>
      <c r="RH32" s="94"/>
      <c r="RI32" s="94"/>
      <c r="RJ32" s="94"/>
      <c r="RK32" s="94"/>
      <c r="RL32" s="94"/>
      <c r="RM32" s="94"/>
      <c r="RN32" s="94"/>
      <c r="RO32" s="94"/>
      <c r="RP32" s="94"/>
      <c r="RQ32" s="94"/>
      <c r="RR32" s="94"/>
      <c r="RS32" s="94"/>
      <c r="RT32" s="94"/>
      <c r="RU32" s="94"/>
      <c r="RV32" s="94"/>
      <c r="RW32" s="94"/>
      <c r="RX32" s="94"/>
      <c r="RY32" s="94"/>
      <c r="RZ32" s="94"/>
      <c r="SA32" s="94"/>
      <c r="SB32" s="94"/>
      <c r="SC32" s="94"/>
      <c r="SD32" s="94"/>
      <c r="SE32" s="94"/>
      <c r="SF32" s="94"/>
      <c r="SG32" s="94"/>
      <c r="SH32" s="94"/>
      <c r="SI32" s="94"/>
      <c r="SJ32" s="94"/>
      <c r="SK32" s="94"/>
      <c r="SL32" s="94"/>
      <c r="SM32" s="94"/>
      <c r="SN32" s="94"/>
      <c r="SO32" s="94"/>
      <c r="SP32" s="94"/>
      <c r="SQ32" s="94"/>
      <c r="SR32" s="94"/>
      <c r="SS32" s="94"/>
      <c r="ST32" s="94"/>
      <c r="SU32" s="94"/>
      <c r="SV32" s="94"/>
      <c r="SW32" s="94"/>
      <c r="SX32" s="94"/>
      <c r="SY32" s="94"/>
      <c r="SZ32" s="94"/>
      <c r="TA32" s="94"/>
      <c r="TB32" s="94"/>
      <c r="TC32" s="94"/>
      <c r="TD32" s="94"/>
      <c r="TE32" s="94"/>
      <c r="TF32" s="94"/>
      <c r="TG32" s="94"/>
      <c r="TH32" s="94"/>
      <c r="TI32" s="94"/>
      <c r="TJ32" s="94"/>
      <c r="TK32" s="94"/>
      <c r="TL32" s="94"/>
      <c r="TM32" s="94"/>
      <c r="TN32" s="94"/>
      <c r="TO32" s="94"/>
      <c r="TP32" s="94"/>
      <c r="TQ32" s="94"/>
      <c r="TR32" s="94"/>
      <c r="TS32" s="94"/>
      <c r="TT32" s="94"/>
      <c r="TU32" s="94"/>
      <c r="TV32" s="94"/>
      <c r="TW32" s="94"/>
      <c r="TX32" s="94"/>
      <c r="TY32" s="94"/>
      <c r="TZ32" s="94"/>
      <c r="UA32" s="94"/>
      <c r="UB32" s="94"/>
      <c r="UC32" s="94"/>
      <c r="UD32" s="94"/>
      <c r="UE32" s="94"/>
      <c r="UF32" s="94"/>
      <c r="UG32" s="94"/>
      <c r="UH32" s="94"/>
      <c r="UI32" s="94"/>
      <c r="UJ32" s="94"/>
      <c r="UK32" s="94"/>
      <c r="UL32" s="94"/>
      <c r="UM32" s="94"/>
      <c r="UN32" s="94"/>
      <c r="UO32" s="94"/>
      <c r="UP32" s="94"/>
      <c r="UQ32" s="94"/>
      <c r="UR32" s="94"/>
      <c r="US32" s="94"/>
      <c r="UT32" s="94"/>
      <c r="UU32" s="94"/>
      <c r="UV32" s="94"/>
      <c r="UW32" s="94"/>
      <c r="UX32" s="94"/>
      <c r="UY32" s="94"/>
      <c r="UZ32" s="94"/>
      <c r="VA32" s="94"/>
      <c r="VB32" s="94"/>
      <c r="VC32" s="94"/>
      <c r="VD32" s="94"/>
      <c r="VE32" s="94"/>
      <c r="VF32" s="94"/>
      <c r="VG32" s="94"/>
      <c r="VH32" s="94"/>
      <c r="VI32" s="94"/>
      <c r="VJ32" s="94"/>
      <c r="VK32" s="94"/>
      <c r="VL32" s="94"/>
      <c r="VM32" s="94"/>
      <c r="VN32" s="94"/>
      <c r="VO32" s="94"/>
      <c r="VP32" s="94"/>
      <c r="VQ32" s="94"/>
      <c r="VR32" s="94"/>
      <c r="VS32" s="94"/>
      <c r="VT32" s="94"/>
      <c r="VU32" s="94"/>
      <c r="VV32" s="94"/>
      <c r="VW32" s="94"/>
      <c r="VX32" s="94"/>
      <c r="VY32" s="94"/>
      <c r="VZ32" s="94"/>
      <c r="WA32" s="94"/>
      <c r="WB32" s="94"/>
      <c r="WC32" s="94"/>
      <c r="WD32" s="94"/>
      <c r="WE32" s="94"/>
      <c r="WF32" s="94"/>
      <c r="WG32" s="94"/>
      <c r="WH32" s="94"/>
      <c r="WI32" s="94"/>
      <c r="WJ32" s="94"/>
      <c r="WK32" s="94"/>
      <c r="WL32" s="94"/>
      <c r="WM32" s="94"/>
      <c r="WN32" s="94"/>
      <c r="WO32" s="94"/>
      <c r="WP32" s="94"/>
      <c r="WQ32" s="94"/>
      <c r="WR32" s="94"/>
      <c r="WS32" s="94"/>
      <c r="WT32" s="94"/>
      <c r="WU32" s="94"/>
      <c r="WV32" s="94"/>
      <c r="WW32" s="94"/>
      <c r="WX32" s="94"/>
      <c r="WY32" s="94"/>
      <c r="WZ32" s="94"/>
      <c r="XA32" s="94"/>
      <c r="XB32" s="94"/>
      <c r="XC32" s="94"/>
      <c r="XD32" s="94"/>
      <c r="XE32" s="94"/>
      <c r="XF32" s="94"/>
      <c r="XG32" s="94"/>
      <c r="XH32" s="94"/>
      <c r="XI32" s="94"/>
      <c r="XJ32" s="94"/>
      <c r="XK32" s="94"/>
      <c r="XL32" s="94"/>
      <c r="XM32" s="94"/>
      <c r="XN32" s="94"/>
      <c r="XO32" s="94"/>
      <c r="XP32" s="94"/>
      <c r="XQ32" s="94"/>
      <c r="XR32" s="94"/>
      <c r="XS32" s="94"/>
      <c r="XT32" s="94"/>
      <c r="XU32" s="94"/>
      <c r="XV32" s="94"/>
      <c r="XW32" s="94"/>
      <c r="XX32" s="94"/>
      <c r="XY32" s="94"/>
      <c r="XZ32" s="94"/>
      <c r="YA32" s="94"/>
      <c r="YB32" s="94"/>
      <c r="YC32" s="94"/>
      <c r="YD32" s="94"/>
      <c r="YE32" s="94"/>
      <c r="YF32" s="94"/>
      <c r="YG32" s="94"/>
      <c r="YH32" s="94"/>
      <c r="YI32" s="94"/>
      <c r="YJ32" s="94"/>
      <c r="YK32" s="94"/>
      <c r="YL32" s="94"/>
      <c r="YM32" s="94"/>
      <c r="YN32" s="94"/>
      <c r="YO32" s="94"/>
      <c r="YP32" s="94"/>
      <c r="YQ32" s="94"/>
      <c r="YR32" s="94"/>
      <c r="YS32" s="94"/>
      <c r="YT32" s="94"/>
      <c r="YU32" s="94"/>
      <c r="YV32" s="94"/>
      <c r="YW32" s="94"/>
      <c r="YX32" s="94"/>
      <c r="YY32" s="94"/>
      <c r="YZ32" s="94"/>
      <c r="ZA32" s="94"/>
      <c r="ZB32" s="94"/>
      <c r="ZC32" s="94"/>
      <c r="ZD32" s="94"/>
      <c r="ZE32" s="94"/>
      <c r="ZF32" s="94"/>
      <c r="ZG32" s="94"/>
      <c r="ZH32" s="94"/>
      <c r="ZI32" s="94"/>
      <c r="ZJ32" s="94"/>
      <c r="ZK32" s="94"/>
      <c r="ZL32" s="94"/>
      <c r="ZM32" s="94"/>
      <c r="ZN32" s="94"/>
      <c r="ZO32" s="94"/>
      <c r="ZP32" s="94"/>
      <c r="ZQ32" s="94"/>
      <c r="ZR32" s="94"/>
      <c r="ZS32" s="94"/>
      <c r="ZT32" s="94"/>
      <c r="ZU32" s="94"/>
      <c r="ZV32" s="94"/>
      <c r="ZW32" s="94"/>
      <c r="ZX32" s="94"/>
      <c r="ZY32" s="94"/>
      <c r="ZZ32" s="94"/>
      <c r="AAA32" s="94"/>
      <c r="AAB32" s="94"/>
      <c r="AAC32" s="94"/>
      <c r="AAD32" s="94"/>
      <c r="AAE32" s="94"/>
      <c r="AAF32" s="94"/>
      <c r="AAG32" s="94"/>
      <c r="AAH32" s="94"/>
      <c r="AAI32" s="94"/>
      <c r="AAJ32" s="94"/>
      <c r="AAK32" s="94"/>
      <c r="AAL32" s="94"/>
      <c r="AAM32" s="94"/>
      <c r="AAN32" s="94"/>
      <c r="AAO32" s="94"/>
      <c r="AAP32" s="94"/>
      <c r="AAQ32" s="94"/>
      <c r="AAR32" s="94"/>
      <c r="AAS32" s="94"/>
      <c r="AAT32" s="94"/>
      <c r="AAU32" s="94"/>
      <c r="AAV32" s="94"/>
      <c r="AAW32" s="94"/>
      <c r="AAX32" s="94"/>
      <c r="AAY32" s="94"/>
      <c r="AAZ32" s="94"/>
      <c r="ABA32" s="94"/>
      <c r="ABB32" s="94"/>
      <c r="ABC32" s="94"/>
      <c r="ABD32" s="94"/>
      <c r="ABE32" s="94"/>
      <c r="ABF32" s="94"/>
      <c r="ABG32" s="94"/>
      <c r="ABH32" s="94"/>
      <c r="ABI32" s="94"/>
      <c r="ABJ32" s="94"/>
      <c r="ABK32" s="94"/>
      <c r="ABL32" s="94"/>
      <c r="ABM32" s="94"/>
      <c r="ABN32" s="94"/>
      <c r="ABO32" s="94"/>
      <c r="ABP32" s="94"/>
      <c r="ABQ32" s="94"/>
      <c r="ABR32" s="94"/>
      <c r="ABS32" s="94"/>
      <c r="ABT32" s="94"/>
      <c r="ABU32" s="94"/>
      <c r="ABV32" s="94"/>
      <c r="ABW32" s="94"/>
      <c r="ABX32" s="94"/>
      <c r="ABY32" s="94"/>
      <c r="ABZ32" s="94"/>
      <c r="ACA32" s="94"/>
      <c r="ACB32" s="94"/>
      <c r="ACC32" s="94"/>
      <c r="ACD32" s="94"/>
      <c r="ACE32" s="94"/>
      <c r="ACF32" s="94"/>
      <c r="ACG32" s="94"/>
      <c r="ACH32" s="94"/>
      <c r="ACI32" s="94"/>
      <c r="ACJ32" s="94"/>
      <c r="ACK32" s="94"/>
      <c r="ACL32" s="94"/>
      <c r="ACM32" s="94"/>
      <c r="ACN32" s="94"/>
      <c r="ACO32" s="94"/>
      <c r="ACP32" s="94"/>
      <c r="ACQ32" s="94"/>
      <c r="ACR32" s="94"/>
      <c r="ACS32" s="94"/>
      <c r="ACT32" s="94"/>
      <c r="ACU32" s="94"/>
      <c r="ACV32" s="94"/>
      <c r="ACW32" s="94"/>
      <c r="ACX32" s="94"/>
      <c r="ACY32" s="94"/>
      <c r="ACZ32" s="94"/>
      <c r="ADA32" s="94"/>
      <c r="ADB32" s="94"/>
      <c r="ADC32" s="94"/>
      <c r="ADD32" s="94"/>
      <c r="ADE32" s="94"/>
      <c r="ADF32" s="94"/>
      <c r="ADG32" s="94"/>
      <c r="ADH32" s="94"/>
      <c r="ADI32" s="94"/>
      <c r="ADJ32" s="94"/>
      <c r="ADK32" s="94"/>
      <c r="ADL32" s="94"/>
      <c r="ADM32" s="94"/>
      <c r="ADN32" s="94"/>
      <c r="ADO32" s="94"/>
      <c r="ADP32" s="94"/>
      <c r="ADQ32" s="94"/>
      <c r="ADR32" s="94"/>
      <c r="ADS32" s="94"/>
      <c r="ADT32" s="94"/>
      <c r="ADU32" s="94"/>
      <c r="ADV32" s="94"/>
      <c r="ADW32" s="94"/>
      <c r="ADX32" s="94"/>
      <c r="ADY32" s="94"/>
      <c r="ADZ32" s="94"/>
      <c r="AEA32" s="94"/>
      <c r="AEB32" s="94"/>
      <c r="AEC32" s="94"/>
      <c r="AED32" s="94"/>
      <c r="AEE32" s="94"/>
      <c r="AEF32" s="94"/>
      <c r="AEG32" s="94"/>
      <c r="AEH32" s="94"/>
      <c r="AEI32" s="94"/>
      <c r="AEJ32" s="94"/>
      <c r="AEK32" s="94"/>
      <c r="AEL32" s="94"/>
      <c r="AEM32" s="94"/>
      <c r="AEN32" s="94"/>
      <c r="AEO32" s="94"/>
      <c r="AEP32" s="94"/>
      <c r="AEQ32" s="94"/>
      <c r="AER32" s="94"/>
      <c r="AES32" s="94"/>
      <c r="AET32" s="94"/>
      <c r="AEU32" s="94"/>
      <c r="AEV32" s="94"/>
      <c r="AEW32" s="94"/>
      <c r="AEX32" s="94"/>
      <c r="AEY32" s="94"/>
      <c r="AEZ32" s="94"/>
      <c r="AFA32" s="94"/>
      <c r="AFB32" s="94"/>
      <c r="AFC32" s="94"/>
      <c r="AFD32" s="94"/>
      <c r="AFE32" s="94"/>
      <c r="AFF32" s="94"/>
      <c r="AFG32" s="94"/>
      <c r="AFH32" s="94"/>
      <c r="AFI32" s="94"/>
      <c r="AFJ32" s="94"/>
      <c r="AFK32" s="94"/>
      <c r="AFL32" s="94"/>
      <c r="AFM32" s="94"/>
      <c r="AFN32" s="94"/>
      <c r="AFO32" s="94"/>
      <c r="AFP32" s="94"/>
      <c r="AFQ32" s="94"/>
      <c r="AFR32" s="94"/>
      <c r="AFS32" s="94"/>
      <c r="AFT32" s="94"/>
      <c r="AFU32" s="94"/>
      <c r="AFV32" s="94"/>
      <c r="AFW32" s="94"/>
      <c r="AFX32" s="94"/>
      <c r="AFY32" s="94"/>
      <c r="AFZ32" s="94"/>
      <c r="AGA32" s="94"/>
      <c r="AGB32" s="94"/>
      <c r="AGC32" s="94"/>
      <c r="AGD32" s="94"/>
      <c r="AGE32" s="94"/>
      <c r="AGF32" s="94"/>
      <c r="AGG32" s="94"/>
      <c r="AGH32" s="94"/>
      <c r="AGI32" s="94"/>
      <c r="AGJ32" s="94"/>
      <c r="AGK32" s="94"/>
      <c r="AGL32" s="94"/>
      <c r="AGM32" s="94"/>
      <c r="AGN32" s="94"/>
      <c r="AGO32" s="94"/>
      <c r="AGP32" s="94"/>
      <c r="AGQ32" s="94"/>
      <c r="AGR32" s="94"/>
      <c r="AGS32" s="94"/>
      <c r="AGT32" s="94"/>
      <c r="AGU32" s="94"/>
      <c r="AGV32" s="94"/>
      <c r="AGW32" s="94"/>
      <c r="AGX32" s="94"/>
      <c r="AGY32" s="94"/>
      <c r="AGZ32" s="94"/>
      <c r="AHA32" s="94"/>
      <c r="AHB32" s="94"/>
      <c r="AHC32" s="94"/>
      <c r="AHD32" s="94"/>
      <c r="AHE32" s="94"/>
      <c r="AHF32" s="94"/>
      <c r="AHG32" s="94"/>
      <c r="AHH32" s="94"/>
      <c r="AHI32" s="94"/>
      <c r="AHJ32" s="94"/>
      <c r="AHK32" s="94"/>
      <c r="AHL32" s="94"/>
      <c r="AHM32" s="94"/>
      <c r="AHN32" s="94"/>
      <c r="AHO32" s="94"/>
      <c r="AHP32" s="94"/>
      <c r="AHQ32" s="94"/>
      <c r="AHR32" s="94"/>
      <c r="AHS32" s="94"/>
      <c r="AHT32" s="94"/>
      <c r="AHU32" s="94"/>
      <c r="AHV32" s="94"/>
      <c r="AHW32" s="94"/>
      <c r="AHX32" s="94"/>
      <c r="AHY32" s="94"/>
      <c r="AHZ32" s="94"/>
      <c r="AIA32" s="94"/>
      <c r="AIB32" s="94"/>
      <c r="AIC32" s="94"/>
      <c r="AID32" s="94"/>
      <c r="AIE32" s="94"/>
      <c r="AIF32" s="94"/>
      <c r="AIG32" s="94"/>
      <c r="AIH32" s="94"/>
      <c r="AII32" s="94"/>
      <c r="AIJ32" s="94"/>
      <c r="AIK32" s="94"/>
      <c r="AIL32" s="94"/>
      <c r="AIM32" s="94"/>
      <c r="AIN32" s="94"/>
      <c r="AIO32" s="94"/>
      <c r="AIP32" s="94"/>
      <c r="AIQ32" s="94"/>
      <c r="AIR32" s="94"/>
      <c r="AIS32" s="94"/>
      <c r="AIT32" s="94"/>
      <c r="AIU32" s="94"/>
      <c r="AIV32" s="94"/>
      <c r="AIW32" s="94"/>
      <c r="AIX32" s="94"/>
      <c r="AIY32" s="94"/>
      <c r="AIZ32" s="94"/>
      <c r="AJA32" s="94"/>
      <c r="AJB32" s="94"/>
      <c r="AJC32" s="94"/>
      <c r="AJD32" s="94"/>
      <c r="AJE32" s="94"/>
      <c r="AJF32" s="94"/>
      <c r="AJG32" s="94"/>
      <c r="AJH32" s="94"/>
      <c r="AJI32" s="94"/>
      <c r="AJJ32" s="94"/>
      <c r="AJK32" s="94"/>
      <c r="AJL32" s="94"/>
      <c r="AJM32" s="94"/>
      <c r="AJN32" s="94"/>
      <c r="AJO32" s="94"/>
      <c r="AJP32" s="94"/>
      <c r="AJQ32" s="94"/>
      <c r="AJR32" s="94"/>
      <c r="AJS32" s="94"/>
      <c r="AJT32" s="94"/>
      <c r="AJU32" s="94"/>
      <c r="AJV32" s="94"/>
      <c r="AJW32" s="94"/>
      <c r="AJX32" s="94"/>
      <c r="AJY32" s="94"/>
      <c r="AJZ32" s="94"/>
      <c r="AKA32" s="94"/>
      <c r="AKB32" s="94"/>
      <c r="AKC32" s="94"/>
      <c r="AKD32" s="94"/>
      <c r="AKE32" s="94"/>
      <c r="AKF32" s="94"/>
      <c r="AKG32" s="94"/>
      <c r="AKH32" s="94"/>
      <c r="AKI32" s="94"/>
      <c r="AKJ32" s="94"/>
      <c r="AKK32" s="94"/>
      <c r="AKL32" s="94"/>
      <c r="AKM32" s="94"/>
      <c r="AKN32" s="94"/>
      <c r="AKO32" s="94"/>
      <c r="AKP32" s="94"/>
      <c r="AKQ32" s="94"/>
      <c r="AKR32" s="94"/>
      <c r="AKS32" s="94"/>
      <c r="AKT32" s="94"/>
      <c r="AKU32" s="94"/>
      <c r="AKV32" s="94"/>
      <c r="AKW32" s="94"/>
      <c r="AKX32" s="94"/>
      <c r="AKY32" s="94"/>
      <c r="AKZ32" s="94"/>
      <c r="ALA32" s="94"/>
      <c r="ALB32" s="94"/>
      <c r="ALC32" s="94"/>
      <c r="ALD32" s="94"/>
      <c r="ALE32" s="94"/>
      <c r="ALF32" s="94"/>
      <c r="ALG32" s="94"/>
      <c r="ALH32" s="94"/>
      <c r="ALI32" s="94"/>
      <c r="ALJ32" s="94"/>
      <c r="ALK32" s="94"/>
      <c r="ALL32" s="94"/>
      <c r="ALM32" s="94"/>
      <c r="ALN32" s="94"/>
      <c r="ALO32" s="94"/>
      <c r="ALP32" s="94"/>
      <c r="ALQ32" s="94"/>
      <c r="ALR32" s="94"/>
      <c r="ALS32" s="94"/>
      <c r="ALT32" s="94"/>
      <c r="ALU32" s="94"/>
      <c r="ALV32" s="94"/>
      <c r="ALW32" s="94"/>
      <c r="ALX32" s="94"/>
      <c r="ALY32" s="94"/>
      <c r="ALZ32" s="94"/>
      <c r="AMA32" s="94"/>
      <c r="AMB32" s="94"/>
      <c r="AMC32" s="94"/>
      <c r="AMD32" s="94"/>
      <c r="AME32" s="94"/>
      <c r="AMF32" s="94"/>
      <c r="AMG32" s="94"/>
      <c r="AMH32" s="94"/>
      <c r="AMI32" s="94"/>
      <c r="AMJ32" s="94"/>
    </row>
    <row r="33" spans="1:1024" s="123" customFormat="1" ht="26.25" customHeight="1" x14ac:dyDescent="0.35">
      <c r="A33" s="718" t="s">
        <v>140</v>
      </c>
      <c r="B33" s="718"/>
      <c r="C33" s="718"/>
      <c r="D33" s="130" t="s">
        <v>3</v>
      </c>
      <c r="E33" s="502">
        <f>(E31+E32)</f>
        <v>25030</v>
      </c>
      <c r="F33" s="131">
        <f t="shared" ref="F33:R33" si="6">(F31+F32)</f>
        <v>25030</v>
      </c>
      <c r="G33" s="131">
        <f t="shared" si="6"/>
        <v>16691</v>
      </c>
      <c r="H33" s="131">
        <f t="shared" si="6"/>
        <v>4197</v>
      </c>
      <c r="I33" s="131">
        <f t="shared" si="6"/>
        <v>3542</v>
      </c>
      <c r="J33" s="131">
        <f t="shared" si="6"/>
        <v>0</v>
      </c>
      <c r="K33" s="131">
        <f t="shared" si="6"/>
        <v>0</v>
      </c>
      <c r="L33" s="131">
        <f t="shared" si="6"/>
        <v>0</v>
      </c>
      <c r="M33" s="131">
        <f t="shared" si="6"/>
        <v>0</v>
      </c>
      <c r="N33" s="131">
        <f t="shared" si="6"/>
        <v>600</v>
      </c>
      <c r="O33" s="131">
        <f t="shared" si="6"/>
        <v>0</v>
      </c>
      <c r="P33" s="131">
        <f t="shared" si="6"/>
        <v>0</v>
      </c>
      <c r="Q33" s="131">
        <f t="shared" si="6"/>
        <v>0</v>
      </c>
      <c r="R33" s="131">
        <f t="shared" si="6"/>
        <v>0</v>
      </c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  <c r="IW33" s="94"/>
      <c r="IX33" s="94"/>
      <c r="IY33" s="94"/>
      <c r="IZ33" s="94"/>
      <c r="JA33" s="94"/>
      <c r="JB33" s="94"/>
      <c r="JC33" s="94"/>
      <c r="JD33" s="94"/>
      <c r="JE33" s="94"/>
      <c r="JF33" s="94"/>
      <c r="JG33" s="94"/>
      <c r="JH33" s="94"/>
      <c r="JI33" s="94"/>
      <c r="JJ33" s="94"/>
      <c r="JK33" s="94"/>
      <c r="JL33" s="94"/>
      <c r="JM33" s="94"/>
      <c r="JN33" s="94"/>
      <c r="JO33" s="94"/>
      <c r="JP33" s="94"/>
      <c r="JQ33" s="94"/>
      <c r="JR33" s="94"/>
      <c r="JS33" s="94"/>
      <c r="JT33" s="94"/>
      <c r="JU33" s="94"/>
      <c r="JV33" s="94"/>
      <c r="JW33" s="94"/>
      <c r="JX33" s="94"/>
      <c r="JY33" s="94"/>
      <c r="JZ33" s="94"/>
      <c r="KA33" s="94"/>
      <c r="KB33" s="94"/>
      <c r="KC33" s="94"/>
      <c r="KD33" s="94"/>
      <c r="KE33" s="94"/>
      <c r="KF33" s="94"/>
      <c r="KG33" s="94"/>
      <c r="KH33" s="94"/>
      <c r="KI33" s="94"/>
      <c r="KJ33" s="94"/>
      <c r="KK33" s="94"/>
      <c r="KL33" s="94"/>
      <c r="KM33" s="94"/>
      <c r="KN33" s="94"/>
      <c r="KO33" s="94"/>
      <c r="KP33" s="94"/>
      <c r="KQ33" s="94"/>
      <c r="KR33" s="94"/>
      <c r="KS33" s="94"/>
      <c r="KT33" s="94"/>
      <c r="KU33" s="94"/>
      <c r="KV33" s="94"/>
      <c r="KW33" s="94"/>
      <c r="KX33" s="94"/>
      <c r="KY33" s="94"/>
      <c r="KZ33" s="94"/>
      <c r="LA33" s="94"/>
      <c r="LB33" s="94"/>
      <c r="LC33" s="94"/>
      <c r="LD33" s="94"/>
      <c r="LE33" s="94"/>
      <c r="LF33" s="94"/>
      <c r="LG33" s="94"/>
      <c r="LH33" s="94"/>
      <c r="LI33" s="94"/>
      <c r="LJ33" s="94"/>
      <c r="LK33" s="94"/>
      <c r="LL33" s="94"/>
      <c r="LM33" s="94"/>
      <c r="LN33" s="94"/>
      <c r="LO33" s="94"/>
      <c r="LP33" s="94"/>
      <c r="LQ33" s="94"/>
      <c r="LR33" s="94"/>
      <c r="LS33" s="94"/>
      <c r="LT33" s="94"/>
      <c r="LU33" s="94"/>
      <c r="LV33" s="94"/>
      <c r="LW33" s="94"/>
      <c r="LX33" s="94"/>
      <c r="LY33" s="94"/>
      <c r="LZ33" s="94"/>
      <c r="MA33" s="94"/>
      <c r="MB33" s="94"/>
      <c r="MC33" s="94"/>
      <c r="MD33" s="94"/>
      <c r="ME33" s="94"/>
      <c r="MF33" s="94"/>
      <c r="MG33" s="94"/>
      <c r="MH33" s="94"/>
      <c r="MI33" s="94"/>
      <c r="MJ33" s="94"/>
      <c r="MK33" s="94"/>
      <c r="ML33" s="94"/>
      <c r="MM33" s="94"/>
      <c r="MN33" s="94"/>
      <c r="MO33" s="94"/>
      <c r="MP33" s="94"/>
      <c r="MQ33" s="94"/>
      <c r="MR33" s="94"/>
      <c r="MS33" s="94"/>
      <c r="MT33" s="94"/>
      <c r="MU33" s="94"/>
      <c r="MV33" s="94"/>
      <c r="MW33" s="94"/>
      <c r="MX33" s="94"/>
      <c r="MY33" s="94"/>
      <c r="MZ33" s="94"/>
      <c r="NA33" s="94"/>
      <c r="NB33" s="94"/>
      <c r="NC33" s="94"/>
      <c r="ND33" s="94"/>
      <c r="NE33" s="94"/>
      <c r="NF33" s="94"/>
      <c r="NG33" s="94"/>
      <c r="NH33" s="94"/>
      <c r="NI33" s="94"/>
      <c r="NJ33" s="94"/>
      <c r="NK33" s="94"/>
      <c r="NL33" s="94"/>
      <c r="NM33" s="94"/>
      <c r="NN33" s="94"/>
      <c r="NO33" s="94"/>
      <c r="NP33" s="94"/>
      <c r="NQ33" s="94"/>
      <c r="NR33" s="94"/>
      <c r="NS33" s="94"/>
      <c r="NT33" s="94"/>
      <c r="NU33" s="94"/>
      <c r="NV33" s="94"/>
      <c r="NW33" s="94"/>
      <c r="NX33" s="94"/>
      <c r="NY33" s="94"/>
      <c r="NZ33" s="94"/>
      <c r="OA33" s="94"/>
      <c r="OB33" s="94"/>
      <c r="OC33" s="94"/>
      <c r="OD33" s="94"/>
      <c r="OE33" s="94"/>
      <c r="OF33" s="94"/>
      <c r="OG33" s="94"/>
      <c r="OH33" s="94"/>
      <c r="OI33" s="94"/>
      <c r="OJ33" s="94"/>
      <c r="OK33" s="94"/>
      <c r="OL33" s="94"/>
      <c r="OM33" s="94"/>
      <c r="ON33" s="94"/>
      <c r="OO33" s="94"/>
      <c r="OP33" s="94"/>
      <c r="OQ33" s="94"/>
      <c r="OR33" s="94"/>
      <c r="OS33" s="94"/>
      <c r="OT33" s="94"/>
      <c r="OU33" s="94"/>
      <c r="OV33" s="94"/>
      <c r="OW33" s="94"/>
      <c r="OX33" s="94"/>
      <c r="OY33" s="94"/>
      <c r="OZ33" s="94"/>
      <c r="PA33" s="94"/>
      <c r="PB33" s="94"/>
      <c r="PC33" s="94"/>
      <c r="PD33" s="94"/>
      <c r="PE33" s="94"/>
      <c r="PF33" s="94"/>
      <c r="PG33" s="94"/>
      <c r="PH33" s="94"/>
      <c r="PI33" s="94"/>
      <c r="PJ33" s="94"/>
      <c r="PK33" s="94"/>
      <c r="PL33" s="94"/>
      <c r="PM33" s="94"/>
      <c r="PN33" s="94"/>
      <c r="PO33" s="94"/>
      <c r="PP33" s="94"/>
      <c r="PQ33" s="94"/>
      <c r="PR33" s="94"/>
      <c r="PS33" s="94"/>
      <c r="PT33" s="94"/>
      <c r="PU33" s="94"/>
      <c r="PV33" s="94"/>
      <c r="PW33" s="94"/>
      <c r="PX33" s="94"/>
      <c r="PY33" s="94"/>
      <c r="PZ33" s="94"/>
      <c r="QA33" s="94"/>
      <c r="QB33" s="94"/>
      <c r="QC33" s="94"/>
      <c r="QD33" s="94"/>
      <c r="QE33" s="94"/>
      <c r="QF33" s="94"/>
      <c r="QG33" s="94"/>
      <c r="QH33" s="94"/>
      <c r="QI33" s="94"/>
      <c r="QJ33" s="94"/>
      <c r="QK33" s="94"/>
      <c r="QL33" s="94"/>
      <c r="QM33" s="94"/>
      <c r="QN33" s="94"/>
      <c r="QO33" s="94"/>
      <c r="QP33" s="94"/>
      <c r="QQ33" s="94"/>
      <c r="QR33" s="94"/>
      <c r="QS33" s="94"/>
      <c r="QT33" s="94"/>
      <c r="QU33" s="94"/>
      <c r="QV33" s="94"/>
      <c r="QW33" s="94"/>
      <c r="QX33" s="94"/>
      <c r="QY33" s="94"/>
      <c r="QZ33" s="94"/>
      <c r="RA33" s="94"/>
      <c r="RB33" s="94"/>
      <c r="RC33" s="94"/>
      <c r="RD33" s="94"/>
      <c r="RE33" s="94"/>
      <c r="RF33" s="94"/>
      <c r="RG33" s="94"/>
      <c r="RH33" s="94"/>
      <c r="RI33" s="94"/>
      <c r="RJ33" s="94"/>
      <c r="RK33" s="94"/>
      <c r="RL33" s="94"/>
      <c r="RM33" s="94"/>
      <c r="RN33" s="94"/>
      <c r="RO33" s="94"/>
      <c r="RP33" s="94"/>
      <c r="RQ33" s="94"/>
      <c r="RR33" s="94"/>
      <c r="RS33" s="94"/>
      <c r="RT33" s="94"/>
      <c r="RU33" s="94"/>
      <c r="RV33" s="94"/>
      <c r="RW33" s="94"/>
      <c r="RX33" s="94"/>
      <c r="RY33" s="94"/>
      <c r="RZ33" s="94"/>
      <c r="SA33" s="94"/>
      <c r="SB33" s="94"/>
      <c r="SC33" s="94"/>
      <c r="SD33" s="94"/>
      <c r="SE33" s="94"/>
      <c r="SF33" s="94"/>
      <c r="SG33" s="94"/>
      <c r="SH33" s="94"/>
      <c r="SI33" s="94"/>
      <c r="SJ33" s="94"/>
      <c r="SK33" s="94"/>
      <c r="SL33" s="94"/>
      <c r="SM33" s="94"/>
      <c r="SN33" s="94"/>
      <c r="SO33" s="94"/>
      <c r="SP33" s="94"/>
      <c r="SQ33" s="94"/>
      <c r="SR33" s="94"/>
      <c r="SS33" s="94"/>
      <c r="ST33" s="94"/>
      <c r="SU33" s="94"/>
      <c r="SV33" s="94"/>
      <c r="SW33" s="94"/>
      <c r="SX33" s="94"/>
      <c r="SY33" s="94"/>
      <c r="SZ33" s="94"/>
      <c r="TA33" s="94"/>
      <c r="TB33" s="94"/>
      <c r="TC33" s="94"/>
      <c r="TD33" s="94"/>
      <c r="TE33" s="94"/>
      <c r="TF33" s="94"/>
      <c r="TG33" s="94"/>
      <c r="TH33" s="94"/>
      <c r="TI33" s="94"/>
      <c r="TJ33" s="94"/>
      <c r="TK33" s="94"/>
      <c r="TL33" s="94"/>
      <c r="TM33" s="94"/>
      <c r="TN33" s="94"/>
      <c r="TO33" s="94"/>
      <c r="TP33" s="94"/>
      <c r="TQ33" s="94"/>
      <c r="TR33" s="94"/>
      <c r="TS33" s="94"/>
      <c r="TT33" s="94"/>
      <c r="TU33" s="94"/>
      <c r="TV33" s="94"/>
      <c r="TW33" s="94"/>
      <c r="TX33" s="94"/>
      <c r="TY33" s="94"/>
      <c r="TZ33" s="94"/>
      <c r="UA33" s="94"/>
      <c r="UB33" s="94"/>
      <c r="UC33" s="94"/>
      <c r="UD33" s="94"/>
      <c r="UE33" s="94"/>
      <c r="UF33" s="94"/>
      <c r="UG33" s="94"/>
      <c r="UH33" s="94"/>
      <c r="UI33" s="94"/>
      <c r="UJ33" s="94"/>
      <c r="UK33" s="94"/>
      <c r="UL33" s="94"/>
      <c r="UM33" s="94"/>
      <c r="UN33" s="94"/>
      <c r="UO33" s="94"/>
      <c r="UP33" s="94"/>
      <c r="UQ33" s="94"/>
      <c r="UR33" s="94"/>
      <c r="US33" s="94"/>
      <c r="UT33" s="94"/>
      <c r="UU33" s="94"/>
      <c r="UV33" s="94"/>
      <c r="UW33" s="94"/>
      <c r="UX33" s="94"/>
      <c r="UY33" s="94"/>
      <c r="UZ33" s="94"/>
      <c r="VA33" s="94"/>
      <c r="VB33" s="94"/>
      <c r="VC33" s="94"/>
      <c r="VD33" s="94"/>
      <c r="VE33" s="94"/>
      <c r="VF33" s="94"/>
      <c r="VG33" s="94"/>
      <c r="VH33" s="94"/>
      <c r="VI33" s="94"/>
      <c r="VJ33" s="94"/>
      <c r="VK33" s="94"/>
      <c r="VL33" s="94"/>
      <c r="VM33" s="94"/>
      <c r="VN33" s="94"/>
      <c r="VO33" s="94"/>
      <c r="VP33" s="94"/>
      <c r="VQ33" s="94"/>
      <c r="VR33" s="94"/>
      <c r="VS33" s="94"/>
      <c r="VT33" s="94"/>
      <c r="VU33" s="94"/>
      <c r="VV33" s="94"/>
      <c r="VW33" s="94"/>
      <c r="VX33" s="94"/>
      <c r="VY33" s="94"/>
      <c r="VZ33" s="94"/>
      <c r="WA33" s="94"/>
      <c r="WB33" s="94"/>
      <c r="WC33" s="94"/>
      <c r="WD33" s="94"/>
      <c r="WE33" s="94"/>
      <c r="WF33" s="94"/>
      <c r="WG33" s="94"/>
      <c r="WH33" s="94"/>
      <c r="WI33" s="94"/>
      <c r="WJ33" s="94"/>
      <c r="WK33" s="94"/>
      <c r="WL33" s="94"/>
      <c r="WM33" s="94"/>
      <c r="WN33" s="94"/>
      <c r="WO33" s="94"/>
      <c r="WP33" s="94"/>
      <c r="WQ33" s="94"/>
      <c r="WR33" s="94"/>
      <c r="WS33" s="94"/>
      <c r="WT33" s="94"/>
      <c r="WU33" s="94"/>
      <c r="WV33" s="94"/>
      <c r="WW33" s="94"/>
      <c r="WX33" s="94"/>
      <c r="WY33" s="94"/>
      <c r="WZ33" s="94"/>
      <c r="XA33" s="94"/>
      <c r="XB33" s="94"/>
      <c r="XC33" s="94"/>
      <c r="XD33" s="94"/>
      <c r="XE33" s="94"/>
      <c r="XF33" s="94"/>
      <c r="XG33" s="94"/>
      <c r="XH33" s="94"/>
      <c r="XI33" s="94"/>
      <c r="XJ33" s="94"/>
      <c r="XK33" s="94"/>
      <c r="XL33" s="94"/>
      <c r="XM33" s="94"/>
      <c r="XN33" s="94"/>
      <c r="XO33" s="94"/>
      <c r="XP33" s="94"/>
      <c r="XQ33" s="94"/>
      <c r="XR33" s="94"/>
      <c r="XS33" s="94"/>
      <c r="XT33" s="94"/>
      <c r="XU33" s="94"/>
      <c r="XV33" s="94"/>
      <c r="XW33" s="94"/>
      <c r="XX33" s="94"/>
      <c r="XY33" s="94"/>
      <c r="XZ33" s="94"/>
      <c r="YA33" s="94"/>
      <c r="YB33" s="94"/>
      <c r="YC33" s="94"/>
      <c r="YD33" s="94"/>
      <c r="YE33" s="94"/>
      <c r="YF33" s="94"/>
      <c r="YG33" s="94"/>
      <c r="YH33" s="94"/>
      <c r="YI33" s="94"/>
      <c r="YJ33" s="94"/>
      <c r="YK33" s="94"/>
      <c r="YL33" s="94"/>
      <c r="YM33" s="94"/>
      <c r="YN33" s="94"/>
      <c r="YO33" s="94"/>
      <c r="YP33" s="94"/>
      <c r="YQ33" s="94"/>
      <c r="YR33" s="94"/>
      <c r="YS33" s="94"/>
      <c r="YT33" s="94"/>
      <c r="YU33" s="94"/>
      <c r="YV33" s="94"/>
      <c r="YW33" s="94"/>
      <c r="YX33" s="94"/>
      <c r="YY33" s="94"/>
      <c r="YZ33" s="94"/>
      <c r="ZA33" s="94"/>
      <c r="ZB33" s="94"/>
      <c r="ZC33" s="94"/>
      <c r="ZD33" s="94"/>
      <c r="ZE33" s="94"/>
      <c r="ZF33" s="94"/>
      <c r="ZG33" s="94"/>
      <c r="ZH33" s="94"/>
      <c r="ZI33" s="94"/>
      <c r="ZJ33" s="94"/>
      <c r="ZK33" s="94"/>
      <c r="ZL33" s="94"/>
      <c r="ZM33" s="94"/>
      <c r="ZN33" s="94"/>
      <c r="ZO33" s="94"/>
      <c r="ZP33" s="94"/>
      <c r="ZQ33" s="94"/>
      <c r="ZR33" s="94"/>
      <c r="ZS33" s="94"/>
      <c r="ZT33" s="94"/>
      <c r="ZU33" s="94"/>
      <c r="ZV33" s="94"/>
      <c r="ZW33" s="94"/>
      <c r="ZX33" s="94"/>
      <c r="ZY33" s="94"/>
      <c r="ZZ33" s="94"/>
      <c r="AAA33" s="94"/>
      <c r="AAB33" s="94"/>
      <c r="AAC33" s="94"/>
      <c r="AAD33" s="94"/>
      <c r="AAE33" s="94"/>
      <c r="AAF33" s="94"/>
      <c r="AAG33" s="94"/>
      <c r="AAH33" s="94"/>
      <c r="AAI33" s="94"/>
      <c r="AAJ33" s="94"/>
      <c r="AAK33" s="94"/>
      <c r="AAL33" s="94"/>
      <c r="AAM33" s="94"/>
      <c r="AAN33" s="94"/>
      <c r="AAO33" s="94"/>
      <c r="AAP33" s="94"/>
      <c r="AAQ33" s="94"/>
      <c r="AAR33" s="94"/>
      <c r="AAS33" s="94"/>
      <c r="AAT33" s="94"/>
      <c r="AAU33" s="94"/>
      <c r="AAV33" s="94"/>
      <c r="AAW33" s="94"/>
      <c r="AAX33" s="94"/>
      <c r="AAY33" s="94"/>
      <c r="AAZ33" s="94"/>
      <c r="ABA33" s="94"/>
      <c r="ABB33" s="94"/>
      <c r="ABC33" s="94"/>
      <c r="ABD33" s="94"/>
      <c r="ABE33" s="94"/>
      <c r="ABF33" s="94"/>
      <c r="ABG33" s="94"/>
      <c r="ABH33" s="94"/>
      <c r="ABI33" s="94"/>
      <c r="ABJ33" s="94"/>
      <c r="ABK33" s="94"/>
      <c r="ABL33" s="94"/>
      <c r="ABM33" s="94"/>
      <c r="ABN33" s="94"/>
      <c r="ABO33" s="94"/>
      <c r="ABP33" s="94"/>
      <c r="ABQ33" s="94"/>
      <c r="ABR33" s="94"/>
      <c r="ABS33" s="94"/>
      <c r="ABT33" s="94"/>
      <c r="ABU33" s="94"/>
      <c r="ABV33" s="94"/>
      <c r="ABW33" s="94"/>
      <c r="ABX33" s="94"/>
      <c r="ABY33" s="94"/>
      <c r="ABZ33" s="94"/>
      <c r="ACA33" s="94"/>
      <c r="ACB33" s="94"/>
      <c r="ACC33" s="94"/>
      <c r="ACD33" s="94"/>
      <c r="ACE33" s="94"/>
      <c r="ACF33" s="94"/>
      <c r="ACG33" s="94"/>
      <c r="ACH33" s="94"/>
      <c r="ACI33" s="94"/>
      <c r="ACJ33" s="94"/>
      <c r="ACK33" s="94"/>
      <c r="ACL33" s="94"/>
      <c r="ACM33" s="94"/>
      <c r="ACN33" s="94"/>
      <c r="ACO33" s="94"/>
      <c r="ACP33" s="94"/>
      <c r="ACQ33" s="94"/>
      <c r="ACR33" s="94"/>
      <c r="ACS33" s="94"/>
      <c r="ACT33" s="94"/>
      <c r="ACU33" s="94"/>
      <c r="ACV33" s="94"/>
      <c r="ACW33" s="94"/>
      <c r="ACX33" s="94"/>
      <c r="ACY33" s="94"/>
      <c r="ACZ33" s="94"/>
      <c r="ADA33" s="94"/>
      <c r="ADB33" s="94"/>
      <c r="ADC33" s="94"/>
      <c r="ADD33" s="94"/>
      <c r="ADE33" s="94"/>
      <c r="ADF33" s="94"/>
      <c r="ADG33" s="94"/>
      <c r="ADH33" s="94"/>
      <c r="ADI33" s="94"/>
      <c r="ADJ33" s="94"/>
      <c r="ADK33" s="94"/>
      <c r="ADL33" s="94"/>
      <c r="ADM33" s="94"/>
      <c r="ADN33" s="94"/>
      <c r="ADO33" s="94"/>
      <c r="ADP33" s="94"/>
      <c r="ADQ33" s="94"/>
      <c r="ADR33" s="94"/>
      <c r="ADS33" s="94"/>
      <c r="ADT33" s="94"/>
      <c r="ADU33" s="94"/>
      <c r="ADV33" s="94"/>
      <c r="ADW33" s="94"/>
      <c r="ADX33" s="94"/>
      <c r="ADY33" s="94"/>
      <c r="ADZ33" s="94"/>
      <c r="AEA33" s="94"/>
      <c r="AEB33" s="94"/>
      <c r="AEC33" s="94"/>
      <c r="AED33" s="94"/>
      <c r="AEE33" s="94"/>
      <c r="AEF33" s="94"/>
      <c r="AEG33" s="94"/>
      <c r="AEH33" s="94"/>
      <c r="AEI33" s="94"/>
      <c r="AEJ33" s="94"/>
      <c r="AEK33" s="94"/>
      <c r="AEL33" s="94"/>
      <c r="AEM33" s="94"/>
      <c r="AEN33" s="94"/>
      <c r="AEO33" s="94"/>
      <c r="AEP33" s="94"/>
      <c r="AEQ33" s="94"/>
      <c r="AER33" s="94"/>
      <c r="AES33" s="94"/>
      <c r="AET33" s="94"/>
      <c r="AEU33" s="94"/>
      <c r="AEV33" s="94"/>
      <c r="AEW33" s="94"/>
      <c r="AEX33" s="94"/>
      <c r="AEY33" s="94"/>
      <c r="AEZ33" s="94"/>
      <c r="AFA33" s="94"/>
      <c r="AFB33" s="94"/>
      <c r="AFC33" s="94"/>
      <c r="AFD33" s="94"/>
      <c r="AFE33" s="94"/>
      <c r="AFF33" s="94"/>
      <c r="AFG33" s="94"/>
      <c r="AFH33" s="94"/>
      <c r="AFI33" s="94"/>
      <c r="AFJ33" s="94"/>
      <c r="AFK33" s="94"/>
      <c r="AFL33" s="94"/>
      <c r="AFM33" s="94"/>
      <c r="AFN33" s="94"/>
      <c r="AFO33" s="94"/>
      <c r="AFP33" s="94"/>
      <c r="AFQ33" s="94"/>
      <c r="AFR33" s="94"/>
      <c r="AFS33" s="94"/>
      <c r="AFT33" s="94"/>
      <c r="AFU33" s="94"/>
      <c r="AFV33" s="94"/>
      <c r="AFW33" s="94"/>
      <c r="AFX33" s="94"/>
      <c r="AFY33" s="94"/>
      <c r="AFZ33" s="94"/>
      <c r="AGA33" s="94"/>
      <c r="AGB33" s="94"/>
      <c r="AGC33" s="94"/>
      <c r="AGD33" s="94"/>
      <c r="AGE33" s="94"/>
      <c r="AGF33" s="94"/>
      <c r="AGG33" s="94"/>
      <c r="AGH33" s="94"/>
      <c r="AGI33" s="94"/>
      <c r="AGJ33" s="94"/>
      <c r="AGK33" s="94"/>
      <c r="AGL33" s="94"/>
      <c r="AGM33" s="94"/>
      <c r="AGN33" s="94"/>
      <c r="AGO33" s="94"/>
      <c r="AGP33" s="94"/>
      <c r="AGQ33" s="94"/>
      <c r="AGR33" s="94"/>
      <c r="AGS33" s="94"/>
      <c r="AGT33" s="94"/>
      <c r="AGU33" s="94"/>
      <c r="AGV33" s="94"/>
      <c r="AGW33" s="94"/>
      <c r="AGX33" s="94"/>
      <c r="AGY33" s="94"/>
      <c r="AGZ33" s="94"/>
      <c r="AHA33" s="94"/>
      <c r="AHB33" s="94"/>
      <c r="AHC33" s="94"/>
      <c r="AHD33" s="94"/>
      <c r="AHE33" s="94"/>
      <c r="AHF33" s="94"/>
      <c r="AHG33" s="94"/>
      <c r="AHH33" s="94"/>
      <c r="AHI33" s="94"/>
      <c r="AHJ33" s="94"/>
      <c r="AHK33" s="94"/>
      <c r="AHL33" s="94"/>
      <c r="AHM33" s="94"/>
      <c r="AHN33" s="94"/>
      <c r="AHO33" s="94"/>
      <c r="AHP33" s="94"/>
      <c r="AHQ33" s="94"/>
      <c r="AHR33" s="94"/>
      <c r="AHS33" s="94"/>
      <c r="AHT33" s="94"/>
      <c r="AHU33" s="94"/>
      <c r="AHV33" s="94"/>
      <c r="AHW33" s="94"/>
      <c r="AHX33" s="94"/>
      <c r="AHY33" s="94"/>
      <c r="AHZ33" s="94"/>
      <c r="AIA33" s="94"/>
      <c r="AIB33" s="94"/>
      <c r="AIC33" s="94"/>
      <c r="AID33" s="94"/>
      <c r="AIE33" s="94"/>
      <c r="AIF33" s="94"/>
      <c r="AIG33" s="94"/>
      <c r="AIH33" s="94"/>
      <c r="AII33" s="94"/>
      <c r="AIJ33" s="94"/>
      <c r="AIK33" s="94"/>
      <c r="AIL33" s="94"/>
      <c r="AIM33" s="94"/>
      <c r="AIN33" s="94"/>
      <c r="AIO33" s="94"/>
      <c r="AIP33" s="94"/>
      <c r="AIQ33" s="94"/>
      <c r="AIR33" s="94"/>
      <c r="AIS33" s="94"/>
      <c r="AIT33" s="94"/>
      <c r="AIU33" s="94"/>
      <c r="AIV33" s="94"/>
      <c r="AIW33" s="94"/>
      <c r="AIX33" s="94"/>
      <c r="AIY33" s="94"/>
      <c r="AIZ33" s="94"/>
      <c r="AJA33" s="94"/>
      <c r="AJB33" s="94"/>
      <c r="AJC33" s="94"/>
      <c r="AJD33" s="94"/>
      <c r="AJE33" s="94"/>
      <c r="AJF33" s="94"/>
      <c r="AJG33" s="94"/>
      <c r="AJH33" s="94"/>
      <c r="AJI33" s="94"/>
      <c r="AJJ33" s="94"/>
      <c r="AJK33" s="94"/>
      <c r="AJL33" s="94"/>
      <c r="AJM33" s="94"/>
      <c r="AJN33" s="94"/>
      <c r="AJO33" s="94"/>
      <c r="AJP33" s="94"/>
      <c r="AJQ33" s="94"/>
      <c r="AJR33" s="94"/>
      <c r="AJS33" s="94"/>
      <c r="AJT33" s="94"/>
      <c r="AJU33" s="94"/>
      <c r="AJV33" s="94"/>
      <c r="AJW33" s="94"/>
      <c r="AJX33" s="94"/>
      <c r="AJY33" s="94"/>
      <c r="AJZ33" s="94"/>
      <c r="AKA33" s="94"/>
      <c r="AKB33" s="94"/>
      <c r="AKC33" s="94"/>
      <c r="AKD33" s="94"/>
      <c r="AKE33" s="94"/>
      <c r="AKF33" s="94"/>
      <c r="AKG33" s="94"/>
      <c r="AKH33" s="94"/>
      <c r="AKI33" s="94"/>
      <c r="AKJ33" s="94"/>
      <c r="AKK33" s="94"/>
      <c r="AKL33" s="94"/>
      <c r="AKM33" s="94"/>
      <c r="AKN33" s="94"/>
      <c r="AKO33" s="94"/>
      <c r="AKP33" s="94"/>
      <c r="AKQ33" s="94"/>
      <c r="AKR33" s="94"/>
      <c r="AKS33" s="94"/>
      <c r="AKT33" s="94"/>
      <c r="AKU33" s="94"/>
      <c r="AKV33" s="94"/>
      <c r="AKW33" s="94"/>
      <c r="AKX33" s="94"/>
      <c r="AKY33" s="94"/>
      <c r="AKZ33" s="94"/>
      <c r="ALA33" s="94"/>
      <c r="ALB33" s="94"/>
      <c r="ALC33" s="94"/>
      <c r="ALD33" s="94"/>
      <c r="ALE33" s="94"/>
      <c r="ALF33" s="94"/>
      <c r="ALG33" s="94"/>
      <c r="ALH33" s="94"/>
      <c r="ALI33" s="94"/>
      <c r="ALJ33" s="94"/>
      <c r="ALK33" s="94"/>
      <c r="ALL33" s="94"/>
      <c r="ALM33" s="94"/>
      <c r="ALN33" s="94"/>
      <c r="ALO33" s="94"/>
      <c r="ALP33" s="94"/>
      <c r="ALQ33" s="94"/>
      <c r="ALR33" s="94"/>
      <c r="ALS33" s="94"/>
      <c r="ALT33" s="94"/>
      <c r="ALU33" s="94"/>
      <c r="ALV33" s="94"/>
      <c r="ALW33" s="94"/>
      <c r="ALX33" s="94"/>
      <c r="ALY33" s="94"/>
      <c r="ALZ33" s="94"/>
      <c r="AMA33" s="94"/>
      <c r="AMB33" s="94"/>
      <c r="AMC33" s="94"/>
      <c r="AMD33" s="94"/>
      <c r="AME33" s="94"/>
      <c r="AMF33" s="94"/>
      <c r="AMG33" s="94"/>
      <c r="AMH33" s="94"/>
      <c r="AMI33" s="94"/>
      <c r="AMJ33" s="94"/>
    </row>
    <row r="34" spans="1:1024" s="123" customFormat="1" ht="26.25" customHeight="1" x14ac:dyDescent="0.35">
      <c r="A34" s="496"/>
      <c r="B34" s="496"/>
      <c r="C34" s="496"/>
      <c r="D34" s="130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  <c r="IX34" s="94"/>
      <c r="IY34" s="94"/>
      <c r="IZ34" s="94"/>
      <c r="JA34" s="94"/>
      <c r="JB34" s="94"/>
      <c r="JC34" s="94"/>
      <c r="JD34" s="94"/>
      <c r="JE34" s="94"/>
      <c r="JF34" s="94"/>
      <c r="JG34" s="94"/>
      <c r="JH34" s="94"/>
      <c r="JI34" s="94"/>
      <c r="JJ34" s="94"/>
      <c r="JK34" s="94"/>
      <c r="JL34" s="94"/>
      <c r="JM34" s="94"/>
      <c r="JN34" s="94"/>
      <c r="JO34" s="94"/>
      <c r="JP34" s="94"/>
      <c r="JQ34" s="94"/>
      <c r="JR34" s="94"/>
      <c r="JS34" s="94"/>
      <c r="JT34" s="94"/>
      <c r="JU34" s="94"/>
      <c r="JV34" s="94"/>
      <c r="JW34" s="94"/>
      <c r="JX34" s="94"/>
      <c r="JY34" s="94"/>
      <c r="JZ34" s="94"/>
      <c r="KA34" s="94"/>
      <c r="KB34" s="94"/>
      <c r="KC34" s="94"/>
      <c r="KD34" s="94"/>
      <c r="KE34" s="94"/>
      <c r="KF34" s="94"/>
      <c r="KG34" s="94"/>
      <c r="KH34" s="94"/>
      <c r="KI34" s="94"/>
      <c r="KJ34" s="94"/>
      <c r="KK34" s="94"/>
      <c r="KL34" s="94"/>
      <c r="KM34" s="94"/>
      <c r="KN34" s="94"/>
      <c r="KO34" s="94"/>
      <c r="KP34" s="94"/>
      <c r="KQ34" s="94"/>
      <c r="KR34" s="94"/>
      <c r="KS34" s="94"/>
      <c r="KT34" s="94"/>
      <c r="KU34" s="94"/>
      <c r="KV34" s="94"/>
      <c r="KW34" s="94"/>
      <c r="KX34" s="94"/>
      <c r="KY34" s="94"/>
      <c r="KZ34" s="94"/>
      <c r="LA34" s="94"/>
      <c r="LB34" s="94"/>
      <c r="LC34" s="94"/>
      <c r="LD34" s="94"/>
      <c r="LE34" s="94"/>
      <c r="LF34" s="94"/>
      <c r="LG34" s="94"/>
      <c r="LH34" s="94"/>
      <c r="LI34" s="94"/>
      <c r="LJ34" s="94"/>
      <c r="LK34" s="94"/>
      <c r="LL34" s="94"/>
      <c r="LM34" s="94"/>
      <c r="LN34" s="94"/>
      <c r="LO34" s="94"/>
      <c r="LP34" s="94"/>
      <c r="LQ34" s="94"/>
      <c r="LR34" s="94"/>
      <c r="LS34" s="94"/>
      <c r="LT34" s="94"/>
      <c r="LU34" s="94"/>
      <c r="LV34" s="94"/>
      <c r="LW34" s="94"/>
      <c r="LX34" s="94"/>
      <c r="LY34" s="94"/>
      <c r="LZ34" s="94"/>
      <c r="MA34" s="94"/>
      <c r="MB34" s="94"/>
      <c r="MC34" s="94"/>
      <c r="MD34" s="94"/>
      <c r="ME34" s="94"/>
      <c r="MF34" s="94"/>
      <c r="MG34" s="94"/>
      <c r="MH34" s="94"/>
      <c r="MI34" s="94"/>
      <c r="MJ34" s="94"/>
      <c r="MK34" s="94"/>
      <c r="ML34" s="94"/>
      <c r="MM34" s="94"/>
      <c r="MN34" s="94"/>
      <c r="MO34" s="94"/>
      <c r="MP34" s="94"/>
      <c r="MQ34" s="94"/>
      <c r="MR34" s="94"/>
      <c r="MS34" s="94"/>
      <c r="MT34" s="94"/>
      <c r="MU34" s="94"/>
      <c r="MV34" s="94"/>
      <c r="MW34" s="94"/>
      <c r="MX34" s="94"/>
      <c r="MY34" s="94"/>
      <c r="MZ34" s="94"/>
      <c r="NA34" s="94"/>
      <c r="NB34" s="94"/>
      <c r="NC34" s="94"/>
      <c r="ND34" s="94"/>
      <c r="NE34" s="94"/>
      <c r="NF34" s="94"/>
      <c r="NG34" s="94"/>
      <c r="NH34" s="94"/>
      <c r="NI34" s="94"/>
      <c r="NJ34" s="94"/>
      <c r="NK34" s="94"/>
      <c r="NL34" s="94"/>
      <c r="NM34" s="94"/>
      <c r="NN34" s="94"/>
      <c r="NO34" s="94"/>
      <c r="NP34" s="94"/>
      <c r="NQ34" s="94"/>
      <c r="NR34" s="94"/>
      <c r="NS34" s="94"/>
      <c r="NT34" s="94"/>
      <c r="NU34" s="94"/>
      <c r="NV34" s="94"/>
      <c r="NW34" s="94"/>
      <c r="NX34" s="94"/>
      <c r="NY34" s="94"/>
      <c r="NZ34" s="94"/>
      <c r="OA34" s="94"/>
      <c r="OB34" s="94"/>
      <c r="OC34" s="94"/>
      <c r="OD34" s="94"/>
      <c r="OE34" s="94"/>
      <c r="OF34" s="94"/>
      <c r="OG34" s="94"/>
      <c r="OH34" s="94"/>
      <c r="OI34" s="94"/>
      <c r="OJ34" s="94"/>
      <c r="OK34" s="94"/>
      <c r="OL34" s="94"/>
      <c r="OM34" s="94"/>
      <c r="ON34" s="94"/>
      <c r="OO34" s="94"/>
      <c r="OP34" s="94"/>
      <c r="OQ34" s="94"/>
      <c r="OR34" s="94"/>
      <c r="OS34" s="94"/>
      <c r="OT34" s="94"/>
      <c r="OU34" s="94"/>
      <c r="OV34" s="94"/>
      <c r="OW34" s="94"/>
      <c r="OX34" s="94"/>
      <c r="OY34" s="94"/>
      <c r="OZ34" s="94"/>
      <c r="PA34" s="94"/>
      <c r="PB34" s="94"/>
      <c r="PC34" s="94"/>
      <c r="PD34" s="94"/>
      <c r="PE34" s="94"/>
      <c r="PF34" s="94"/>
      <c r="PG34" s="94"/>
      <c r="PH34" s="94"/>
      <c r="PI34" s="94"/>
      <c r="PJ34" s="94"/>
      <c r="PK34" s="94"/>
      <c r="PL34" s="94"/>
      <c r="PM34" s="94"/>
      <c r="PN34" s="94"/>
      <c r="PO34" s="94"/>
      <c r="PP34" s="94"/>
      <c r="PQ34" s="94"/>
      <c r="PR34" s="94"/>
      <c r="PS34" s="94"/>
      <c r="PT34" s="94"/>
      <c r="PU34" s="94"/>
      <c r="PV34" s="94"/>
      <c r="PW34" s="94"/>
      <c r="PX34" s="94"/>
      <c r="PY34" s="94"/>
      <c r="PZ34" s="94"/>
      <c r="QA34" s="94"/>
      <c r="QB34" s="94"/>
      <c r="QC34" s="94"/>
      <c r="QD34" s="94"/>
      <c r="QE34" s="94"/>
      <c r="QF34" s="94"/>
      <c r="QG34" s="94"/>
      <c r="QH34" s="94"/>
      <c r="QI34" s="94"/>
      <c r="QJ34" s="94"/>
      <c r="QK34" s="94"/>
      <c r="QL34" s="94"/>
      <c r="QM34" s="94"/>
      <c r="QN34" s="94"/>
      <c r="QO34" s="94"/>
      <c r="QP34" s="94"/>
      <c r="QQ34" s="94"/>
      <c r="QR34" s="94"/>
      <c r="QS34" s="94"/>
      <c r="QT34" s="94"/>
      <c r="QU34" s="94"/>
      <c r="QV34" s="94"/>
      <c r="QW34" s="94"/>
      <c r="QX34" s="94"/>
      <c r="QY34" s="94"/>
      <c r="QZ34" s="94"/>
      <c r="RA34" s="94"/>
      <c r="RB34" s="94"/>
      <c r="RC34" s="94"/>
      <c r="RD34" s="94"/>
      <c r="RE34" s="94"/>
      <c r="RF34" s="94"/>
      <c r="RG34" s="94"/>
      <c r="RH34" s="94"/>
      <c r="RI34" s="94"/>
      <c r="RJ34" s="94"/>
      <c r="RK34" s="94"/>
      <c r="RL34" s="94"/>
      <c r="RM34" s="94"/>
      <c r="RN34" s="94"/>
      <c r="RO34" s="94"/>
      <c r="RP34" s="94"/>
      <c r="RQ34" s="94"/>
      <c r="RR34" s="94"/>
      <c r="RS34" s="94"/>
      <c r="RT34" s="94"/>
      <c r="RU34" s="94"/>
      <c r="RV34" s="94"/>
      <c r="RW34" s="94"/>
      <c r="RX34" s="94"/>
      <c r="RY34" s="94"/>
      <c r="RZ34" s="94"/>
      <c r="SA34" s="94"/>
      <c r="SB34" s="94"/>
      <c r="SC34" s="94"/>
      <c r="SD34" s="94"/>
      <c r="SE34" s="94"/>
      <c r="SF34" s="94"/>
      <c r="SG34" s="94"/>
      <c r="SH34" s="94"/>
      <c r="SI34" s="94"/>
      <c r="SJ34" s="94"/>
      <c r="SK34" s="94"/>
      <c r="SL34" s="94"/>
      <c r="SM34" s="94"/>
      <c r="SN34" s="94"/>
      <c r="SO34" s="94"/>
      <c r="SP34" s="94"/>
      <c r="SQ34" s="94"/>
      <c r="SR34" s="94"/>
      <c r="SS34" s="94"/>
      <c r="ST34" s="94"/>
      <c r="SU34" s="94"/>
      <c r="SV34" s="94"/>
      <c r="SW34" s="94"/>
      <c r="SX34" s="94"/>
      <c r="SY34" s="94"/>
      <c r="SZ34" s="94"/>
      <c r="TA34" s="94"/>
      <c r="TB34" s="94"/>
      <c r="TC34" s="94"/>
      <c r="TD34" s="94"/>
      <c r="TE34" s="94"/>
      <c r="TF34" s="94"/>
      <c r="TG34" s="94"/>
      <c r="TH34" s="94"/>
      <c r="TI34" s="94"/>
      <c r="TJ34" s="94"/>
      <c r="TK34" s="94"/>
      <c r="TL34" s="94"/>
      <c r="TM34" s="94"/>
      <c r="TN34" s="94"/>
      <c r="TO34" s="94"/>
      <c r="TP34" s="94"/>
      <c r="TQ34" s="94"/>
      <c r="TR34" s="94"/>
      <c r="TS34" s="94"/>
      <c r="TT34" s="94"/>
      <c r="TU34" s="94"/>
      <c r="TV34" s="94"/>
      <c r="TW34" s="94"/>
      <c r="TX34" s="94"/>
      <c r="TY34" s="94"/>
      <c r="TZ34" s="94"/>
      <c r="UA34" s="94"/>
      <c r="UB34" s="94"/>
      <c r="UC34" s="94"/>
      <c r="UD34" s="94"/>
      <c r="UE34" s="94"/>
      <c r="UF34" s="94"/>
      <c r="UG34" s="94"/>
      <c r="UH34" s="94"/>
      <c r="UI34" s="94"/>
      <c r="UJ34" s="94"/>
      <c r="UK34" s="94"/>
      <c r="UL34" s="94"/>
      <c r="UM34" s="94"/>
      <c r="UN34" s="94"/>
      <c r="UO34" s="94"/>
      <c r="UP34" s="94"/>
      <c r="UQ34" s="94"/>
      <c r="UR34" s="94"/>
      <c r="US34" s="94"/>
      <c r="UT34" s="94"/>
      <c r="UU34" s="94"/>
      <c r="UV34" s="94"/>
      <c r="UW34" s="94"/>
      <c r="UX34" s="94"/>
      <c r="UY34" s="94"/>
      <c r="UZ34" s="94"/>
      <c r="VA34" s="94"/>
      <c r="VB34" s="94"/>
      <c r="VC34" s="94"/>
      <c r="VD34" s="94"/>
      <c r="VE34" s="94"/>
      <c r="VF34" s="94"/>
      <c r="VG34" s="94"/>
      <c r="VH34" s="94"/>
      <c r="VI34" s="94"/>
      <c r="VJ34" s="94"/>
      <c r="VK34" s="94"/>
      <c r="VL34" s="94"/>
      <c r="VM34" s="94"/>
      <c r="VN34" s="94"/>
      <c r="VO34" s="94"/>
      <c r="VP34" s="94"/>
      <c r="VQ34" s="94"/>
      <c r="VR34" s="94"/>
      <c r="VS34" s="94"/>
      <c r="VT34" s="94"/>
      <c r="VU34" s="94"/>
      <c r="VV34" s="94"/>
      <c r="VW34" s="94"/>
      <c r="VX34" s="94"/>
      <c r="VY34" s="94"/>
      <c r="VZ34" s="94"/>
      <c r="WA34" s="94"/>
      <c r="WB34" s="94"/>
      <c r="WC34" s="94"/>
      <c r="WD34" s="94"/>
      <c r="WE34" s="94"/>
      <c r="WF34" s="94"/>
      <c r="WG34" s="94"/>
      <c r="WH34" s="94"/>
      <c r="WI34" s="94"/>
      <c r="WJ34" s="94"/>
      <c r="WK34" s="94"/>
      <c r="WL34" s="94"/>
      <c r="WM34" s="94"/>
      <c r="WN34" s="94"/>
      <c r="WO34" s="94"/>
      <c r="WP34" s="94"/>
      <c r="WQ34" s="94"/>
      <c r="WR34" s="94"/>
      <c r="WS34" s="94"/>
      <c r="WT34" s="94"/>
      <c r="WU34" s="94"/>
      <c r="WV34" s="94"/>
      <c r="WW34" s="94"/>
      <c r="WX34" s="94"/>
      <c r="WY34" s="94"/>
      <c r="WZ34" s="94"/>
      <c r="XA34" s="94"/>
      <c r="XB34" s="94"/>
      <c r="XC34" s="94"/>
      <c r="XD34" s="94"/>
      <c r="XE34" s="94"/>
      <c r="XF34" s="94"/>
      <c r="XG34" s="94"/>
      <c r="XH34" s="94"/>
      <c r="XI34" s="94"/>
      <c r="XJ34" s="94"/>
      <c r="XK34" s="94"/>
      <c r="XL34" s="94"/>
      <c r="XM34" s="94"/>
      <c r="XN34" s="94"/>
      <c r="XO34" s="94"/>
      <c r="XP34" s="94"/>
      <c r="XQ34" s="94"/>
      <c r="XR34" s="94"/>
      <c r="XS34" s="94"/>
      <c r="XT34" s="94"/>
      <c r="XU34" s="94"/>
      <c r="XV34" s="94"/>
      <c r="XW34" s="94"/>
      <c r="XX34" s="94"/>
      <c r="XY34" s="94"/>
      <c r="XZ34" s="94"/>
      <c r="YA34" s="94"/>
      <c r="YB34" s="94"/>
      <c r="YC34" s="94"/>
      <c r="YD34" s="94"/>
      <c r="YE34" s="94"/>
      <c r="YF34" s="94"/>
      <c r="YG34" s="94"/>
      <c r="YH34" s="94"/>
      <c r="YI34" s="94"/>
      <c r="YJ34" s="94"/>
      <c r="YK34" s="94"/>
      <c r="YL34" s="94"/>
      <c r="YM34" s="94"/>
      <c r="YN34" s="94"/>
      <c r="YO34" s="94"/>
      <c r="YP34" s="94"/>
      <c r="YQ34" s="94"/>
      <c r="YR34" s="94"/>
      <c r="YS34" s="94"/>
      <c r="YT34" s="94"/>
      <c r="YU34" s="94"/>
      <c r="YV34" s="94"/>
      <c r="YW34" s="94"/>
      <c r="YX34" s="94"/>
      <c r="YY34" s="94"/>
      <c r="YZ34" s="94"/>
      <c r="ZA34" s="94"/>
      <c r="ZB34" s="94"/>
      <c r="ZC34" s="94"/>
      <c r="ZD34" s="94"/>
      <c r="ZE34" s="94"/>
      <c r="ZF34" s="94"/>
      <c r="ZG34" s="94"/>
      <c r="ZH34" s="94"/>
      <c r="ZI34" s="94"/>
      <c r="ZJ34" s="94"/>
      <c r="ZK34" s="94"/>
      <c r="ZL34" s="94"/>
      <c r="ZM34" s="94"/>
      <c r="ZN34" s="94"/>
      <c r="ZO34" s="94"/>
      <c r="ZP34" s="94"/>
      <c r="ZQ34" s="94"/>
      <c r="ZR34" s="94"/>
      <c r="ZS34" s="94"/>
      <c r="ZT34" s="94"/>
      <c r="ZU34" s="94"/>
      <c r="ZV34" s="94"/>
      <c r="ZW34" s="94"/>
      <c r="ZX34" s="94"/>
      <c r="ZY34" s="94"/>
      <c r="ZZ34" s="94"/>
      <c r="AAA34" s="94"/>
      <c r="AAB34" s="94"/>
      <c r="AAC34" s="94"/>
      <c r="AAD34" s="94"/>
      <c r="AAE34" s="94"/>
      <c r="AAF34" s="94"/>
      <c r="AAG34" s="94"/>
      <c r="AAH34" s="94"/>
      <c r="AAI34" s="94"/>
      <c r="AAJ34" s="94"/>
      <c r="AAK34" s="94"/>
      <c r="AAL34" s="94"/>
      <c r="AAM34" s="94"/>
      <c r="AAN34" s="94"/>
      <c r="AAO34" s="94"/>
      <c r="AAP34" s="94"/>
      <c r="AAQ34" s="94"/>
      <c r="AAR34" s="94"/>
      <c r="AAS34" s="94"/>
      <c r="AAT34" s="94"/>
      <c r="AAU34" s="94"/>
      <c r="AAV34" s="94"/>
      <c r="AAW34" s="94"/>
      <c r="AAX34" s="94"/>
      <c r="AAY34" s="94"/>
      <c r="AAZ34" s="94"/>
      <c r="ABA34" s="94"/>
      <c r="ABB34" s="94"/>
      <c r="ABC34" s="94"/>
      <c r="ABD34" s="94"/>
      <c r="ABE34" s="94"/>
      <c r="ABF34" s="94"/>
      <c r="ABG34" s="94"/>
      <c r="ABH34" s="94"/>
      <c r="ABI34" s="94"/>
      <c r="ABJ34" s="94"/>
      <c r="ABK34" s="94"/>
      <c r="ABL34" s="94"/>
      <c r="ABM34" s="94"/>
      <c r="ABN34" s="94"/>
      <c r="ABO34" s="94"/>
      <c r="ABP34" s="94"/>
      <c r="ABQ34" s="94"/>
      <c r="ABR34" s="94"/>
      <c r="ABS34" s="94"/>
      <c r="ABT34" s="94"/>
      <c r="ABU34" s="94"/>
      <c r="ABV34" s="94"/>
      <c r="ABW34" s="94"/>
      <c r="ABX34" s="94"/>
      <c r="ABY34" s="94"/>
      <c r="ABZ34" s="94"/>
      <c r="ACA34" s="94"/>
      <c r="ACB34" s="94"/>
      <c r="ACC34" s="94"/>
      <c r="ACD34" s="94"/>
      <c r="ACE34" s="94"/>
      <c r="ACF34" s="94"/>
      <c r="ACG34" s="94"/>
      <c r="ACH34" s="94"/>
      <c r="ACI34" s="94"/>
      <c r="ACJ34" s="94"/>
      <c r="ACK34" s="94"/>
      <c r="ACL34" s="94"/>
      <c r="ACM34" s="94"/>
      <c r="ACN34" s="94"/>
      <c r="ACO34" s="94"/>
      <c r="ACP34" s="94"/>
      <c r="ACQ34" s="94"/>
      <c r="ACR34" s="94"/>
      <c r="ACS34" s="94"/>
      <c r="ACT34" s="94"/>
      <c r="ACU34" s="94"/>
      <c r="ACV34" s="94"/>
      <c r="ACW34" s="94"/>
      <c r="ACX34" s="94"/>
      <c r="ACY34" s="94"/>
      <c r="ACZ34" s="94"/>
      <c r="ADA34" s="94"/>
      <c r="ADB34" s="94"/>
      <c r="ADC34" s="94"/>
      <c r="ADD34" s="94"/>
      <c r="ADE34" s="94"/>
      <c r="ADF34" s="94"/>
      <c r="ADG34" s="94"/>
      <c r="ADH34" s="94"/>
      <c r="ADI34" s="94"/>
      <c r="ADJ34" s="94"/>
      <c r="ADK34" s="94"/>
      <c r="ADL34" s="94"/>
      <c r="ADM34" s="94"/>
      <c r="ADN34" s="94"/>
      <c r="ADO34" s="94"/>
      <c r="ADP34" s="94"/>
      <c r="ADQ34" s="94"/>
      <c r="ADR34" s="94"/>
      <c r="ADS34" s="94"/>
      <c r="ADT34" s="94"/>
      <c r="ADU34" s="94"/>
      <c r="ADV34" s="94"/>
      <c r="ADW34" s="94"/>
      <c r="ADX34" s="94"/>
      <c r="ADY34" s="94"/>
      <c r="ADZ34" s="94"/>
      <c r="AEA34" s="94"/>
      <c r="AEB34" s="94"/>
      <c r="AEC34" s="94"/>
      <c r="AED34" s="94"/>
      <c r="AEE34" s="94"/>
      <c r="AEF34" s="94"/>
      <c r="AEG34" s="94"/>
      <c r="AEH34" s="94"/>
      <c r="AEI34" s="94"/>
      <c r="AEJ34" s="94"/>
      <c r="AEK34" s="94"/>
      <c r="AEL34" s="94"/>
      <c r="AEM34" s="94"/>
      <c r="AEN34" s="94"/>
      <c r="AEO34" s="94"/>
      <c r="AEP34" s="94"/>
      <c r="AEQ34" s="94"/>
      <c r="AER34" s="94"/>
      <c r="AES34" s="94"/>
      <c r="AET34" s="94"/>
      <c r="AEU34" s="94"/>
      <c r="AEV34" s="94"/>
      <c r="AEW34" s="94"/>
      <c r="AEX34" s="94"/>
      <c r="AEY34" s="94"/>
      <c r="AEZ34" s="94"/>
      <c r="AFA34" s="94"/>
      <c r="AFB34" s="94"/>
      <c r="AFC34" s="94"/>
      <c r="AFD34" s="94"/>
      <c r="AFE34" s="94"/>
      <c r="AFF34" s="94"/>
      <c r="AFG34" s="94"/>
      <c r="AFH34" s="94"/>
      <c r="AFI34" s="94"/>
      <c r="AFJ34" s="94"/>
      <c r="AFK34" s="94"/>
      <c r="AFL34" s="94"/>
      <c r="AFM34" s="94"/>
      <c r="AFN34" s="94"/>
      <c r="AFO34" s="94"/>
      <c r="AFP34" s="94"/>
      <c r="AFQ34" s="94"/>
      <c r="AFR34" s="94"/>
      <c r="AFS34" s="94"/>
      <c r="AFT34" s="94"/>
      <c r="AFU34" s="94"/>
      <c r="AFV34" s="94"/>
      <c r="AFW34" s="94"/>
      <c r="AFX34" s="94"/>
      <c r="AFY34" s="94"/>
      <c r="AFZ34" s="94"/>
      <c r="AGA34" s="94"/>
      <c r="AGB34" s="94"/>
      <c r="AGC34" s="94"/>
      <c r="AGD34" s="94"/>
      <c r="AGE34" s="94"/>
      <c r="AGF34" s="94"/>
      <c r="AGG34" s="94"/>
      <c r="AGH34" s="94"/>
      <c r="AGI34" s="94"/>
      <c r="AGJ34" s="94"/>
      <c r="AGK34" s="94"/>
      <c r="AGL34" s="94"/>
      <c r="AGM34" s="94"/>
      <c r="AGN34" s="94"/>
      <c r="AGO34" s="94"/>
      <c r="AGP34" s="94"/>
      <c r="AGQ34" s="94"/>
      <c r="AGR34" s="94"/>
      <c r="AGS34" s="94"/>
      <c r="AGT34" s="94"/>
      <c r="AGU34" s="94"/>
      <c r="AGV34" s="94"/>
      <c r="AGW34" s="94"/>
      <c r="AGX34" s="94"/>
      <c r="AGY34" s="94"/>
      <c r="AGZ34" s="94"/>
      <c r="AHA34" s="94"/>
      <c r="AHB34" s="94"/>
      <c r="AHC34" s="94"/>
      <c r="AHD34" s="94"/>
      <c r="AHE34" s="94"/>
      <c r="AHF34" s="94"/>
      <c r="AHG34" s="94"/>
      <c r="AHH34" s="94"/>
      <c r="AHI34" s="94"/>
      <c r="AHJ34" s="94"/>
      <c r="AHK34" s="94"/>
      <c r="AHL34" s="94"/>
      <c r="AHM34" s="94"/>
      <c r="AHN34" s="94"/>
      <c r="AHO34" s="94"/>
      <c r="AHP34" s="94"/>
      <c r="AHQ34" s="94"/>
      <c r="AHR34" s="94"/>
      <c r="AHS34" s="94"/>
      <c r="AHT34" s="94"/>
      <c r="AHU34" s="94"/>
      <c r="AHV34" s="94"/>
      <c r="AHW34" s="94"/>
      <c r="AHX34" s="94"/>
      <c r="AHY34" s="94"/>
      <c r="AHZ34" s="94"/>
      <c r="AIA34" s="94"/>
      <c r="AIB34" s="94"/>
      <c r="AIC34" s="94"/>
      <c r="AID34" s="94"/>
      <c r="AIE34" s="94"/>
      <c r="AIF34" s="94"/>
      <c r="AIG34" s="94"/>
      <c r="AIH34" s="94"/>
      <c r="AII34" s="94"/>
      <c r="AIJ34" s="94"/>
      <c r="AIK34" s="94"/>
      <c r="AIL34" s="94"/>
      <c r="AIM34" s="94"/>
      <c r="AIN34" s="94"/>
      <c r="AIO34" s="94"/>
      <c r="AIP34" s="94"/>
      <c r="AIQ34" s="94"/>
      <c r="AIR34" s="94"/>
      <c r="AIS34" s="94"/>
      <c r="AIT34" s="94"/>
      <c r="AIU34" s="94"/>
      <c r="AIV34" s="94"/>
      <c r="AIW34" s="94"/>
      <c r="AIX34" s="94"/>
      <c r="AIY34" s="94"/>
      <c r="AIZ34" s="94"/>
      <c r="AJA34" s="94"/>
      <c r="AJB34" s="94"/>
      <c r="AJC34" s="94"/>
      <c r="AJD34" s="94"/>
      <c r="AJE34" s="94"/>
      <c r="AJF34" s="94"/>
      <c r="AJG34" s="94"/>
      <c r="AJH34" s="94"/>
      <c r="AJI34" s="94"/>
      <c r="AJJ34" s="94"/>
      <c r="AJK34" s="94"/>
      <c r="AJL34" s="94"/>
      <c r="AJM34" s="94"/>
      <c r="AJN34" s="94"/>
      <c r="AJO34" s="94"/>
      <c r="AJP34" s="94"/>
      <c r="AJQ34" s="94"/>
      <c r="AJR34" s="94"/>
      <c r="AJS34" s="94"/>
      <c r="AJT34" s="94"/>
      <c r="AJU34" s="94"/>
      <c r="AJV34" s="94"/>
      <c r="AJW34" s="94"/>
      <c r="AJX34" s="94"/>
      <c r="AJY34" s="94"/>
      <c r="AJZ34" s="94"/>
      <c r="AKA34" s="94"/>
      <c r="AKB34" s="94"/>
      <c r="AKC34" s="94"/>
      <c r="AKD34" s="94"/>
      <c r="AKE34" s="94"/>
      <c r="AKF34" s="94"/>
      <c r="AKG34" s="94"/>
      <c r="AKH34" s="94"/>
      <c r="AKI34" s="94"/>
      <c r="AKJ34" s="94"/>
      <c r="AKK34" s="94"/>
      <c r="AKL34" s="94"/>
      <c r="AKM34" s="94"/>
      <c r="AKN34" s="94"/>
      <c r="AKO34" s="94"/>
      <c r="AKP34" s="94"/>
      <c r="AKQ34" s="94"/>
      <c r="AKR34" s="94"/>
      <c r="AKS34" s="94"/>
      <c r="AKT34" s="94"/>
      <c r="AKU34" s="94"/>
      <c r="AKV34" s="94"/>
      <c r="AKW34" s="94"/>
      <c r="AKX34" s="94"/>
      <c r="AKY34" s="94"/>
      <c r="AKZ34" s="94"/>
      <c r="ALA34" s="94"/>
      <c r="ALB34" s="94"/>
      <c r="ALC34" s="94"/>
      <c r="ALD34" s="94"/>
      <c r="ALE34" s="94"/>
      <c r="ALF34" s="94"/>
      <c r="ALG34" s="94"/>
      <c r="ALH34" s="94"/>
      <c r="ALI34" s="94"/>
      <c r="ALJ34" s="94"/>
      <c r="ALK34" s="94"/>
      <c r="ALL34" s="94"/>
      <c r="ALM34" s="94"/>
      <c r="ALN34" s="94"/>
      <c r="ALO34" s="94"/>
      <c r="ALP34" s="94"/>
      <c r="ALQ34" s="94"/>
      <c r="ALR34" s="94"/>
      <c r="ALS34" s="94"/>
      <c r="ALT34" s="94"/>
      <c r="ALU34" s="94"/>
      <c r="ALV34" s="94"/>
      <c r="ALW34" s="94"/>
      <c r="ALX34" s="94"/>
      <c r="ALY34" s="94"/>
      <c r="ALZ34" s="94"/>
      <c r="AMA34" s="94"/>
      <c r="AMB34" s="94"/>
      <c r="AMC34" s="94"/>
      <c r="AMD34" s="94"/>
      <c r="AME34" s="94"/>
      <c r="AMF34" s="94"/>
      <c r="AMG34" s="94"/>
      <c r="AMH34" s="94"/>
      <c r="AMI34" s="94"/>
      <c r="AMJ34" s="94"/>
    </row>
    <row r="35" spans="1:1024" s="123" customFormat="1" ht="26.25" customHeight="1" x14ac:dyDescent="0.35">
      <c r="A35" s="718" t="s">
        <v>141</v>
      </c>
      <c r="B35" s="718"/>
      <c r="C35" s="718"/>
      <c r="D35" s="130"/>
      <c r="E35" s="131"/>
      <c r="F35" s="131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3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  <c r="IX35" s="94"/>
      <c r="IY35" s="94"/>
      <c r="IZ35" s="94"/>
      <c r="JA35" s="94"/>
      <c r="JB35" s="94"/>
      <c r="JC35" s="94"/>
      <c r="JD35" s="94"/>
      <c r="JE35" s="94"/>
      <c r="JF35" s="94"/>
      <c r="JG35" s="94"/>
      <c r="JH35" s="94"/>
      <c r="JI35" s="94"/>
      <c r="JJ35" s="94"/>
      <c r="JK35" s="94"/>
      <c r="JL35" s="94"/>
      <c r="JM35" s="94"/>
      <c r="JN35" s="94"/>
      <c r="JO35" s="94"/>
      <c r="JP35" s="94"/>
      <c r="JQ35" s="94"/>
      <c r="JR35" s="94"/>
      <c r="JS35" s="94"/>
      <c r="JT35" s="94"/>
      <c r="JU35" s="94"/>
      <c r="JV35" s="94"/>
      <c r="JW35" s="94"/>
      <c r="JX35" s="94"/>
      <c r="JY35" s="94"/>
      <c r="JZ35" s="94"/>
      <c r="KA35" s="94"/>
      <c r="KB35" s="94"/>
      <c r="KC35" s="94"/>
      <c r="KD35" s="94"/>
      <c r="KE35" s="94"/>
      <c r="KF35" s="94"/>
      <c r="KG35" s="94"/>
      <c r="KH35" s="94"/>
      <c r="KI35" s="94"/>
      <c r="KJ35" s="94"/>
      <c r="KK35" s="94"/>
      <c r="KL35" s="94"/>
      <c r="KM35" s="94"/>
      <c r="KN35" s="94"/>
      <c r="KO35" s="94"/>
      <c r="KP35" s="94"/>
      <c r="KQ35" s="94"/>
      <c r="KR35" s="94"/>
      <c r="KS35" s="94"/>
      <c r="KT35" s="94"/>
      <c r="KU35" s="94"/>
      <c r="KV35" s="94"/>
      <c r="KW35" s="94"/>
      <c r="KX35" s="94"/>
      <c r="KY35" s="94"/>
      <c r="KZ35" s="94"/>
      <c r="LA35" s="94"/>
      <c r="LB35" s="94"/>
      <c r="LC35" s="94"/>
      <c r="LD35" s="94"/>
      <c r="LE35" s="94"/>
      <c r="LF35" s="94"/>
      <c r="LG35" s="94"/>
      <c r="LH35" s="94"/>
      <c r="LI35" s="94"/>
      <c r="LJ35" s="94"/>
      <c r="LK35" s="94"/>
      <c r="LL35" s="94"/>
      <c r="LM35" s="94"/>
      <c r="LN35" s="94"/>
      <c r="LO35" s="94"/>
      <c r="LP35" s="94"/>
      <c r="LQ35" s="94"/>
      <c r="LR35" s="94"/>
      <c r="LS35" s="94"/>
      <c r="LT35" s="94"/>
      <c r="LU35" s="94"/>
      <c r="LV35" s="94"/>
      <c r="LW35" s="94"/>
      <c r="LX35" s="94"/>
      <c r="LY35" s="94"/>
      <c r="LZ35" s="94"/>
      <c r="MA35" s="94"/>
      <c r="MB35" s="94"/>
      <c r="MC35" s="94"/>
      <c r="MD35" s="94"/>
      <c r="ME35" s="94"/>
      <c r="MF35" s="94"/>
      <c r="MG35" s="94"/>
      <c r="MH35" s="94"/>
      <c r="MI35" s="94"/>
      <c r="MJ35" s="94"/>
      <c r="MK35" s="94"/>
      <c r="ML35" s="94"/>
      <c r="MM35" s="94"/>
      <c r="MN35" s="94"/>
      <c r="MO35" s="94"/>
      <c r="MP35" s="94"/>
      <c r="MQ35" s="94"/>
      <c r="MR35" s="94"/>
      <c r="MS35" s="94"/>
      <c r="MT35" s="94"/>
      <c r="MU35" s="94"/>
      <c r="MV35" s="94"/>
      <c r="MW35" s="94"/>
      <c r="MX35" s="94"/>
      <c r="MY35" s="94"/>
      <c r="MZ35" s="94"/>
      <c r="NA35" s="94"/>
      <c r="NB35" s="94"/>
      <c r="NC35" s="94"/>
      <c r="ND35" s="94"/>
      <c r="NE35" s="94"/>
      <c r="NF35" s="94"/>
      <c r="NG35" s="94"/>
      <c r="NH35" s="94"/>
      <c r="NI35" s="94"/>
      <c r="NJ35" s="94"/>
      <c r="NK35" s="94"/>
      <c r="NL35" s="94"/>
      <c r="NM35" s="94"/>
      <c r="NN35" s="94"/>
      <c r="NO35" s="94"/>
      <c r="NP35" s="94"/>
      <c r="NQ35" s="94"/>
      <c r="NR35" s="94"/>
      <c r="NS35" s="94"/>
      <c r="NT35" s="94"/>
      <c r="NU35" s="94"/>
      <c r="NV35" s="94"/>
      <c r="NW35" s="94"/>
      <c r="NX35" s="94"/>
      <c r="NY35" s="94"/>
      <c r="NZ35" s="94"/>
      <c r="OA35" s="94"/>
      <c r="OB35" s="94"/>
      <c r="OC35" s="94"/>
      <c r="OD35" s="94"/>
      <c r="OE35" s="94"/>
      <c r="OF35" s="94"/>
      <c r="OG35" s="94"/>
      <c r="OH35" s="94"/>
      <c r="OI35" s="94"/>
      <c r="OJ35" s="94"/>
      <c r="OK35" s="94"/>
      <c r="OL35" s="94"/>
      <c r="OM35" s="94"/>
      <c r="ON35" s="94"/>
      <c r="OO35" s="94"/>
      <c r="OP35" s="94"/>
      <c r="OQ35" s="94"/>
      <c r="OR35" s="94"/>
      <c r="OS35" s="94"/>
      <c r="OT35" s="94"/>
      <c r="OU35" s="94"/>
      <c r="OV35" s="94"/>
      <c r="OW35" s="94"/>
      <c r="OX35" s="94"/>
      <c r="OY35" s="94"/>
      <c r="OZ35" s="94"/>
      <c r="PA35" s="94"/>
      <c r="PB35" s="94"/>
      <c r="PC35" s="94"/>
      <c r="PD35" s="94"/>
      <c r="PE35" s="94"/>
      <c r="PF35" s="94"/>
      <c r="PG35" s="94"/>
      <c r="PH35" s="94"/>
      <c r="PI35" s="94"/>
      <c r="PJ35" s="94"/>
      <c r="PK35" s="94"/>
      <c r="PL35" s="94"/>
      <c r="PM35" s="94"/>
      <c r="PN35" s="94"/>
      <c r="PO35" s="94"/>
      <c r="PP35" s="94"/>
      <c r="PQ35" s="94"/>
      <c r="PR35" s="94"/>
      <c r="PS35" s="94"/>
      <c r="PT35" s="94"/>
      <c r="PU35" s="94"/>
      <c r="PV35" s="94"/>
      <c r="PW35" s="94"/>
      <c r="PX35" s="94"/>
      <c r="PY35" s="94"/>
      <c r="PZ35" s="94"/>
      <c r="QA35" s="94"/>
      <c r="QB35" s="94"/>
      <c r="QC35" s="94"/>
      <c r="QD35" s="94"/>
      <c r="QE35" s="94"/>
      <c r="QF35" s="94"/>
      <c r="QG35" s="94"/>
      <c r="QH35" s="94"/>
      <c r="QI35" s="94"/>
      <c r="QJ35" s="94"/>
      <c r="QK35" s="94"/>
      <c r="QL35" s="94"/>
      <c r="QM35" s="94"/>
      <c r="QN35" s="94"/>
      <c r="QO35" s="94"/>
      <c r="QP35" s="94"/>
      <c r="QQ35" s="94"/>
      <c r="QR35" s="94"/>
      <c r="QS35" s="94"/>
      <c r="QT35" s="94"/>
      <c r="QU35" s="94"/>
      <c r="QV35" s="94"/>
      <c r="QW35" s="94"/>
      <c r="QX35" s="94"/>
      <c r="QY35" s="94"/>
      <c r="QZ35" s="94"/>
      <c r="RA35" s="94"/>
      <c r="RB35" s="94"/>
      <c r="RC35" s="94"/>
      <c r="RD35" s="94"/>
      <c r="RE35" s="94"/>
      <c r="RF35" s="94"/>
      <c r="RG35" s="94"/>
      <c r="RH35" s="94"/>
      <c r="RI35" s="94"/>
      <c r="RJ35" s="94"/>
      <c r="RK35" s="94"/>
      <c r="RL35" s="94"/>
      <c r="RM35" s="94"/>
      <c r="RN35" s="94"/>
      <c r="RO35" s="94"/>
      <c r="RP35" s="94"/>
      <c r="RQ35" s="94"/>
      <c r="RR35" s="94"/>
      <c r="RS35" s="94"/>
      <c r="RT35" s="94"/>
      <c r="RU35" s="94"/>
      <c r="RV35" s="94"/>
      <c r="RW35" s="94"/>
      <c r="RX35" s="94"/>
      <c r="RY35" s="94"/>
      <c r="RZ35" s="94"/>
      <c r="SA35" s="94"/>
      <c r="SB35" s="94"/>
      <c r="SC35" s="94"/>
      <c r="SD35" s="94"/>
      <c r="SE35" s="94"/>
      <c r="SF35" s="94"/>
      <c r="SG35" s="94"/>
      <c r="SH35" s="94"/>
      <c r="SI35" s="94"/>
      <c r="SJ35" s="94"/>
      <c r="SK35" s="94"/>
      <c r="SL35" s="94"/>
      <c r="SM35" s="94"/>
      <c r="SN35" s="94"/>
      <c r="SO35" s="94"/>
      <c r="SP35" s="94"/>
      <c r="SQ35" s="94"/>
      <c r="SR35" s="94"/>
      <c r="SS35" s="94"/>
      <c r="ST35" s="94"/>
      <c r="SU35" s="94"/>
      <c r="SV35" s="94"/>
      <c r="SW35" s="94"/>
      <c r="SX35" s="94"/>
      <c r="SY35" s="94"/>
      <c r="SZ35" s="94"/>
      <c r="TA35" s="94"/>
      <c r="TB35" s="94"/>
      <c r="TC35" s="94"/>
      <c r="TD35" s="94"/>
      <c r="TE35" s="94"/>
      <c r="TF35" s="94"/>
      <c r="TG35" s="94"/>
      <c r="TH35" s="94"/>
      <c r="TI35" s="94"/>
      <c r="TJ35" s="94"/>
      <c r="TK35" s="94"/>
      <c r="TL35" s="94"/>
      <c r="TM35" s="94"/>
      <c r="TN35" s="94"/>
      <c r="TO35" s="94"/>
      <c r="TP35" s="94"/>
      <c r="TQ35" s="94"/>
      <c r="TR35" s="94"/>
      <c r="TS35" s="94"/>
      <c r="TT35" s="94"/>
      <c r="TU35" s="94"/>
      <c r="TV35" s="94"/>
      <c r="TW35" s="94"/>
      <c r="TX35" s="94"/>
      <c r="TY35" s="94"/>
      <c r="TZ35" s="94"/>
      <c r="UA35" s="94"/>
      <c r="UB35" s="94"/>
      <c r="UC35" s="94"/>
      <c r="UD35" s="94"/>
      <c r="UE35" s="94"/>
      <c r="UF35" s="94"/>
      <c r="UG35" s="94"/>
      <c r="UH35" s="94"/>
      <c r="UI35" s="94"/>
      <c r="UJ35" s="94"/>
      <c r="UK35" s="94"/>
      <c r="UL35" s="94"/>
      <c r="UM35" s="94"/>
      <c r="UN35" s="94"/>
      <c r="UO35" s="94"/>
      <c r="UP35" s="94"/>
      <c r="UQ35" s="94"/>
      <c r="UR35" s="94"/>
      <c r="US35" s="94"/>
      <c r="UT35" s="94"/>
      <c r="UU35" s="94"/>
      <c r="UV35" s="94"/>
      <c r="UW35" s="94"/>
      <c r="UX35" s="94"/>
      <c r="UY35" s="94"/>
      <c r="UZ35" s="94"/>
      <c r="VA35" s="94"/>
      <c r="VB35" s="94"/>
      <c r="VC35" s="94"/>
      <c r="VD35" s="94"/>
      <c r="VE35" s="94"/>
      <c r="VF35" s="94"/>
      <c r="VG35" s="94"/>
      <c r="VH35" s="94"/>
      <c r="VI35" s="94"/>
      <c r="VJ35" s="94"/>
      <c r="VK35" s="94"/>
      <c r="VL35" s="94"/>
      <c r="VM35" s="94"/>
      <c r="VN35" s="94"/>
      <c r="VO35" s="94"/>
      <c r="VP35" s="94"/>
      <c r="VQ35" s="94"/>
      <c r="VR35" s="94"/>
      <c r="VS35" s="94"/>
      <c r="VT35" s="94"/>
      <c r="VU35" s="94"/>
      <c r="VV35" s="94"/>
      <c r="VW35" s="94"/>
      <c r="VX35" s="94"/>
      <c r="VY35" s="94"/>
      <c r="VZ35" s="94"/>
      <c r="WA35" s="94"/>
      <c r="WB35" s="94"/>
      <c r="WC35" s="94"/>
      <c r="WD35" s="94"/>
      <c r="WE35" s="94"/>
      <c r="WF35" s="94"/>
      <c r="WG35" s="94"/>
      <c r="WH35" s="94"/>
      <c r="WI35" s="94"/>
      <c r="WJ35" s="94"/>
      <c r="WK35" s="94"/>
      <c r="WL35" s="94"/>
      <c r="WM35" s="94"/>
      <c r="WN35" s="94"/>
      <c r="WO35" s="94"/>
      <c r="WP35" s="94"/>
      <c r="WQ35" s="94"/>
      <c r="WR35" s="94"/>
      <c r="WS35" s="94"/>
      <c r="WT35" s="94"/>
      <c r="WU35" s="94"/>
      <c r="WV35" s="94"/>
      <c r="WW35" s="94"/>
      <c r="WX35" s="94"/>
      <c r="WY35" s="94"/>
      <c r="WZ35" s="94"/>
      <c r="XA35" s="94"/>
      <c r="XB35" s="94"/>
      <c r="XC35" s="94"/>
      <c r="XD35" s="94"/>
      <c r="XE35" s="94"/>
      <c r="XF35" s="94"/>
      <c r="XG35" s="94"/>
      <c r="XH35" s="94"/>
      <c r="XI35" s="94"/>
      <c r="XJ35" s="94"/>
      <c r="XK35" s="94"/>
      <c r="XL35" s="94"/>
      <c r="XM35" s="94"/>
      <c r="XN35" s="94"/>
      <c r="XO35" s="94"/>
      <c r="XP35" s="94"/>
      <c r="XQ35" s="94"/>
      <c r="XR35" s="94"/>
      <c r="XS35" s="94"/>
      <c r="XT35" s="94"/>
      <c r="XU35" s="94"/>
      <c r="XV35" s="94"/>
      <c r="XW35" s="94"/>
      <c r="XX35" s="94"/>
      <c r="XY35" s="94"/>
      <c r="XZ35" s="94"/>
      <c r="YA35" s="94"/>
      <c r="YB35" s="94"/>
      <c r="YC35" s="94"/>
      <c r="YD35" s="94"/>
      <c r="YE35" s="94"/>
      <c r="YF35" s="94"/>
      <c r="YG35" s="94"/>
      <c r="YH35" s="94"/>
      <c r="YI35" s="94"/>
      <c r="YJ35" s="94"/>
      <c r="YK35" s="94"/>
      <c r="YL35" s="94"/>
      <c r="YM35" s="94"/>
      <c r="YN35" s="94"/>
      <c r="YO35" s="94"/>
      <c r="YP35" s="94"/>
      <c r="YQ35" s="94"/>
      <c r="YR35" s="94"/>
      <c r="YS35" s="94"/>
      <c r="YT35" s="94"/>
      <c r="YU35" s="94"/>
      <c r="YV35" s="94"/>
      <c r="YW35" s="94"/>
      <c r="YX35" s="94"/>
      <c r="YY35" s="94"/>
      <c r="YZ35" s="94"/>
      <c r="ZA35" s="94"/>
      <c r="ZB35" s="94"/>
      <c r="ZC35" s="94"/>
      <c r="ZD35" s="94"/>
      <c r="ZE35" s="94"/>
      <c r="ZF35" s="94"/>
      <c r="ZG35" s="94"/>
      <c r="ZH35" s="94"/>
      <c r="ZI35" s="94"/>
      <c r="ZJ35" s="94"/>
      <c r="ZK35" s="94"/>
      <c r="ZL35" s="94"/>
      <c r="ZM35" s="94"/>
      <c r="ZN35" s="94"/>
      <c r="ZO35" s="94"/>
      <c r="ZP35" s="94"/>
      <c r="ZQ35" s="94"/>
      <c r="ZR35" s="94"/>
      <c r="ZS35" s="94"/>
      <c r="ZT35" s="94"/>
      <c r="ZU35" s="94"/>
      <c r="ZV35" s="94"/>
      <c r="ZW35" s="94"/>
      <c r="ZX35" s="94"/>
      <c r="ZY35" s="94"/>
      <c r="ZZ35" s="94"/>
      <c r="AAA35" s="94"/>
      <c r="AAB35" s="94"/>
      <c r="AAC35" s="94"/>
      <c r="AAD35" s="94"/>
      <c r="AAE35" s="94"/>
      <c r="AAF35" s="94"/>
      <c r="AAG35" s="94"/>
      <c r="AAH35" s="94"/>
      <c r="AAI35" s="94"/>
      <c r="AAJ35" s="94"/>
      <c r="AAK35" s="94"/>
      <c r="AAL35" s="94"/>
      <c r="AAM35" s="94"/>
      <c r="AAN35" s="94"/>
      <c r="AAO35" s="94"/>
      <c r="AAP35" s="94"/>
      <c r="AAQ35" s="94"/>
      <c r="AAR35" s="94"/>
      <c r="AAS35" s="94"/>
      <c r="AAT35" s="94"/>
      <c r="AAU35" s="94"/>
      <c r="AAV35" s="94"/>
      <c r="AAW35" s="94"/>
      <c r="AAX35" s="94"/>
      <c r="AAY35" s="94"/>
      <c r="AAZ35" s="94"/>
      <c r="ABA35" s="94"/>
      <c r="ABB35" s="94"/>
      <c r="ABC35" s="94"/>
      <c r="ABD35" s="94"/>
      <c r="ABE35" s="94"/>
      <c r="ABF35" s="94"/>
      <c r="ABG35" s="94"/>
      <c r="ABH35" s="94"/>
      <c r="ABI35" s="94"/>
      <c r="ABJ35" s="94"/>
      <c r="ABK35" s="94"/>
      <c r="ABL35" s="94"/>
      <c r="ABM35" s="94"/>
      <c r="ABN35" s="94"/>
      <c r="ABO35" s="94"/>
      <c r="ABP35" s="94"/>
      <c r="ABQ35" s="94"/>
      <c r="ABR35" s="94"/>
      <c r="ABS35" s="94"/>
      <c r="ABT35" s="94"/>
      <c r="ABU35" s="94"/>
      <c r="ABV35" s="94"/>
      <c r="ABW35" s="94"/>
      <c r="ABX35" s="94"/>
      <c r="ABY35" s="94"/>
      <c r="ABZ35" s="94"/>
      <c r="ACA35" s="94"/>
      <c r="ACB35" s="94"/>
      <c r="ACC35" s="94"/>
      <c r="ACD35" s="94"/>
      <c r="ACE35" s="94"/>
      <c r="ACF35" s="94"/>
      <c r="ACG35" s="94"/>
      <c r="ACH35" s="94"/>
      <c r="ACI35" s="94"/>
      <c r="ACJ35" s="94"/>
      <c r="ACK35" s="94"/>
      <c r="ACL35" s="94"/>
      <c r="ACM35" s="94"/>
      <c r="ACN35" s="94"/>
      <c r="ACO35" s="94"/>
      <c r="ACP35" s="94"/>
      <c r="ACQ35" s="94"/>
      <c r="ACR35" s="94"/>
      <c r="ACS35" s="94"/>
      <c r="ACT35" s="94"/>
      <c r="ACU35" s="94"/>
      <c r="ACV35" s="94"/>
      <c r="ACW35" s="94"/>
      <c r="ACX35" s="94"/>
      <c r="ACY35" s="94"/>
      <c r="ACZ35" s="94"/>
      <c r="ADA35" s="94"/>
      <c r="ADB35" s="94"/>
      <c r="ADC35" s="94"/>
      <c r="ADD35" s="94"/>
      <c r="ADE35" s="94"/>
      <c r="ADF35" s="94"/>
      <c r="ADG35" s="94"/>
      <c r="ADH35" s="94"/>
      <c r="ADI35" s="94"/>
      <c r="ADJ35" s="94"/>
      <c r="ADK35" s="94"/>
      <c r="ADL35" s="94"/>
      <c r="ADM35" s="94"/>
      <c r="ADN35" s="94"/>
      <c r="ADO35" s="94"/>
      <c r="ADP35" s="94"/>
      <c r="ADQ35" s="94"/>
      <c r="ADR35" s="94"/>
      <c r="ADS35" s="94"/>
      <c r="ADT35" s="94"/>
      <c r="ADU35" s="94"/>
      <c r="ADV35" s="94"/>
      <c r="ADW35" s="94"/>
      <c r="ADX35" s="94"/>
      <c r="ADY35" s="94"/>
      <c r="ADZ35" s="94"/>
      <c r="AEA35" s="94"/>
      <c r="AEB35" s="94"/>
      <c r="AEC35" s="94"/>
      <c r="AED35" s="94"/>
      <c r="AEE35" s="94"/>
      <c r="AEF35" s="94"/>
      <c r="AEG35" s="94"/>
      <c r="AEH35" s="94"/>
      <c r="AEI35" s="94"/>
      <c r="AEJ35" s="94"/>
      <c r="AEK35" s="94"/>
      <c r="AEL35" s="94"/>
      <c r="AEM35" s="94"/>
      <c r="AEN35" s="94"/>
      <c r="AEO35" s="94"/>
      <c r="AEP35" s="94"/>
      <c r="AEQ35" s="94"/>
      <c r="AER35" s="94"/>
      <c r="AES35" s="94"/>
      <c r="AET35" s="94"/>
      <c r="AEU35" s="94"/>
      <c r="AEV35" s="94"/>
      <c r="AEW35" s="94"/>
      <c r="AEX35" s="94"/>
      <c r="AEY35" s="94"/>
      <c r="AEZ35" s="94"/>
      <c r="AFA35" s="94"/>
      <c r="AFB35" s="94"/>
      <c r="AFC35" s="94"/>
      <c r="AFD35" s="94"/>
      <c r="AFE35" s="94"/>
      <c r="AFF35" s="94"/>
      <c r="AFG35" s="94"/>
      <c r="AFH35" s="94"/>
      <c r="AFI35" s="94"/>
      <c r="AFJ35" s="94"/>
      <c r="AFK35" s="94"/>
      <c r="AFL35" s="94"/>
      <c r="AFM35" s="94"/>
      <c r="AFN35" s="94"/>
      <c r="AFO35" s="94"/>
      <c r="AFP35" s="94"/>
      <c r="AFQ35" s="94"/>
      <c r="AFR35" s="94"/>
      <c r="AFS35" s="94"/>
      <c r="AFT35" s="94"/>
      <c r="AFU35" s="94"/>
      <c r="AFV35" s="94"/>
      <c r="AFW35" s="94"/>
      <c r="AFX35" s="94"/>
      <c r="AFY35" s="94"/>
      <c r="AFZ35" s="94"/>
      <c r="AGA35" s="94"/>
      <c r="AGB35" s="94"/>
      <c r="AGC35" s="94"/>
      <c r="AGD35" s="94"/>
      <c r="AGE35" s="94"/>
      <c r="AGF35" s="94"/>
      <c r="AGG35" s="94"/>
      <c r="AGH35" s="94"/>
      <c r="AGI35" s="94"/>
      <c r="AGJ35" s="94"/>
      <c r="AGK35" s="94"/>
      <c r="AGL35" s="94"/>
      <c r="AGM35" s="94"/>
      <c r="AGN35" s="94"/>
      <c r="AGO35" s="94"/>
      <c r="AGP35" s="94"/>
      <c r="AGQ35" s="94"/>
      <c r="AGR35" s="94"/>
      <c r="AGS35" s="94"/>
      <c r="AGT35" s="94"/>
      <c r="AGU35" s="94"/>
      <c r="AGV35" s="94"/>
      <c r="AGW35" s="94"/>
      <c r="AGX35" s="94"/>
      <c r="AGY35" s="94"/>
      <c r="AGZ35" s="94"/>
      <c r="AHA35" s="94"/>
      <c r="AHB35" s="94"/>
      <c r="AHC35" s="94"/>
      <c r="AHD35" s="94"/>
      <c r="AHE35" s="94"/>
      <c r="AHF35" s="94"/>
      <c r="AHG35" s="94"/>
      <c r="AHH35" s="94"/>
      <c r="AHI35" s="94"/>
      <c r="AHJ35" s="94"/>
      <c r="AHK35" s="94"/>
      <c r="AHL35" s="94"/>
      <c r="AHM35" s="94"/>
      <c r="AHN35" s="94"/>
      <c r="AHO35" s="94"/>
      <c r="AHP35" s="94"/>
      <c r="AHQ35" s="94"/>
      <c r="AHR35" s="94"/>
      <c r="AHS35" s="94"/>
      <c r="AHT35" s="94"/>
      <c r="AHU35" s="94"/>
      <c r="AHV35" s="94"/>
      <c r="AHW35" s="94"/>
      <c r="AHX35" s="94"/>
      <c r="AHY35" s="94"/>
      <c r="AHZ35" s="94"/>
      <c r="AIA35" s="94"/>
      <c r="AIB35" s="94"/>
      <c r="AIC35" s="94"/>
      <c r="AID35" s="94"/>
      <c r="AIE35" s="94"/>
      <c r="AIF35" s="94"/>
      <c r="AIG35" s="94"/>
      <c r="AIH35" s="94"/>
      <c r="AII35" s="94"/>
      <c r="AIJ35" s="94"/>
      <c r="AIK35" s="94"/>
      <c r="AIL35" s="94"/>
      <c r="AIM35" s="94"/>
      <c r="AIN35" s="94"/>
      <c r="AIO35" s="94"/>
      <c r="AIP35" s="94"/>
      <c r="AIQ35" s="94"/>
      <c r="AIR35" s="94"/>
      <c r="AIS35" s="94"/>
      <c r="AIT35" s="94"/>
      <c r="AIU35" s="94"/>
      <c r="AIV35" s="94"/>
      <c r="AIW35" s="94"/>
      <c r="AIX35" s="94"/>
      <c r="AIY35" s="94"/>
      <c r="AIZ35" s="94"/>
      <c r="AJA35" s="94"/>
      <c r="AJB35" s="94"/>
      <c r="AJC35" s="94"/>
      <c r="AJD35" s="94"/>
      <c r="AJE35" s="94"/>
      <c r="AJF35" s="94"/>
      <c r="AJG35" s="94"/>
      <c r="AJH35" s="94"/>
      <c r="AJI35" s="94"/>
      <c r="AJJ35" s="94"/>
      <c r="AJK35" s="94"/>
      <c r="AJL35" s="94"/>
      <c r="AJM35" s="94"/>
      <c r="AJN35" s="94"/>
      <c r="AJO35" s="94"/>
      <c r="AJP35" s="94"/>
      <c r="AJQ35" s="94"/>
      <c r="AJR35" s="94"/>
      <c r="AJS35" s="94"/>
      <c r="AJT35" s="94"/>
      <c r="AJU35" s="94"/>
      <c r="AJV35" s="94"/>
      <c r="AJW35" s="94"/>
      <c r="AJX35" s="94"/>
      <c r="AJY35" s="94"/>
      <c r="AJZ35" s="94"/>
      <c r="AKA35" s="94"/>
      <c r="AKB35" s="94"/>
      <c r="AKC35" s="94"/>
      <c r="AKD35" s="94"/>
      <c r="AKE35" s="94"/>
      <c r="AKF35" s="94"/>
      <c r="AKG35" s="94"/>
      <c r="AKH35" s="94"/>
      <c r="AKI35" s="94"/>
      <c r="AKJ35" s="94"/>
      <c r="AKK35" s="94"/>
      <c r="AKL35" s="94"/>
      <c r="AKM35" s="94"/>
      <c r="AKN35" s="94"/>
      <c r="AKO35" s="94"/>
      <c r="AKP35" s="94"/>
      <c r="AKQ35" s="94"/>
      <c r="AKR35" s="94"/>
      <c r="AKS35" s="94"/>
      <c r="AKT35" s="94"/>
      <c r="AKU35" s="94"/>
      <c r="AKV35" s="94"/>
      <c r="AKW35" s="94"/>
      <c r="AKX35" s="94"/>
      <c r="AKY35" s="94"/>
      <c r="AKZ35" s="94"/>
      <c r="ALA35" s="94"/>
      <c r="ALB35" s="94"/>
      <c r="ALC35" s="94"/>
      <c r="ALD35" s="94"/>
      <c r="ALE35" s="94"/>
      <c r="ALF35" s="94"/>
      <c r="ALG35" s="94"/>
      <c r="ALH35" s="94"/>
      <c r="ALI35" s="94"/>
      <c r="ALJ35" s="94"/>
      <c r="ALK35" s="94"/>
      <c r="ALL35" s="94"/>
      <c r="ALM35" s="94"/>
      <c r="ALN35" s="94"/>
      <c r="ALO35" s="94"/>
      <c r="ALP35" s="94"/>
      <c r="ALQ35" s="94"/>
      <c r="ALR35" s="94"/>
      <c r="ALS35" s="94"/>
      <c r="ALT35" s="94"/>
      <c r="ALU35" s="94"/>
      <c r="ALV35" s="94"/>
      <c r="ALW35" s="94"/>
      <c r="ALX35" s="94"/>
      <c r="ALY35" s="94"/>
      <c r="ALZ35" s="94"/>
      <c r="AMA35" s="94"/>
      <c r="AMB35" s="94"/>
      <c r="AMC35" s="94"/>
      <c r="AMD35" s="94"/>
      <c r="AME35" s="94"/>
      <c r="AMF35" s="94"/>
      <c r="AMG35" s="94"/>
      <c r="AMH35" s="94"/>
      <c r="AMI35" s="94"/>
      <c r="AMJ35" s="94"/>
    </row>
    <row r="36" spans="1:1024" s="123" customFormat="1" ht="26.25" customHeight="1" x14ac:dyDescent="0.35">
      <c r="A36" s="133" t="s">
        <v>818</v>
      </c>
      <c r="B36" s="134" t="s">
        <v>115</v>
      </c>
      <c r="C36" s="135" t="s">
        <v>116</v>
      </c>
      <c r="D36" s="130" t="s">
        <v>3</v>
      </c>
      <c r="E36" s="131">
        <v>5332</v>
      </c>
      <c r="F36" s="131">
        <f t="shared" ref="F36:F37" si="7">SUM(G36:R36)</f>
        <v>11675</v>
      </c>
      <c r="G36" s="136">
        <v>8265</v>
      </c>
      <c r="H36" s="136">
        <v>1808</v>
      </c>
      <c r="I36" s="136">
        <v>1475</v>
      </c>
      <c r="J36" s="136"/>
      <c r="K36" s="136"/>
      <c r="L36" s="136"/>
      <c r="M36" s="136"/>
      <c r="N36" s="136">
        <v>127</v>
      </c>
      <c r="O36" s="138"/>
      <c r="P36" s="136"/>
      <c r="Q36" s="136"/>
      <c r="R36" s="133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  <c r="IX36" s="94"/>
      <c r="IY36" s="94"/>
      <c r="IZ36" s="94"/>
      <c r="JA36" s="94"/>
      <c r="JB36" s="94"/>
      <c r="JC36" s="94"/>
      <c r="JD36" s="94"/>
      <c r="JE36" s="94"/>
      <c r="JF36" s="94"/>
      <c r="JG36" s="94"/>
      <c r="JH36" s="94"/>
      <c r="JI36" s="94"/>
      <c r="JJ36" s="94"/>
      <c r="JK36" s="94"/>
      <c r="JL36" s="94"/>
      <c r="JM36" s="94"/>
      <c r="JN36" s="94"/>
      <c r="JO36" s="94"/>
      <c r="JP36" s="94"/>
      <c r="JQ36" s="94"/>
      <c r="JR36" s="94"/>
      <c r="JS36" s="94"/>
      <c r="JT36" s="94"/>
      <c r="JU36" s="94"/>
      <c r="JV36" s="94"/>
      <c r="JW36" s="94"/>
      <c r="JX36" s="94"/>
      <c r="JY36" s="94"/>
      <c r="JZ36" s="94"/>
      <c r="KA36" s="94"/>
      <c r="KB36" s="94"/>
      <c r="KC36" s="94"/>
      <c r="KD36" s="94"/>
      <c r="KE36" s="94"/>
      <c r="KF36" s="94"/>
      <c r="KG36" s="94"/>
      <c r="KH36" s="94"/>
      <c r="KI36" s="94"/>
      <c r="KJ36" s="94"/>
      <c r="KK36" s="94"/>
      <c r="KL36" s="94"/>
      <c r="KM36" s="94"/>
      <c r="KN36" s="94"/>
      <c r="KO36" s="94"/>
      <c r="KP36" s="94"/>
      <c r="KQ36" s="94"/>
      <c r="KR36" s="94"/>
      <c r="KS36" s="94"/>
      <c r="KT36" s="94"/>
      <c r="KU36" s="94"/>
      <c r="KV36" s="94"/>
      <c r="KW36" s="94"/>
      <c r="KX36" s="94"/>
      <c r="KY36" s="94"/>
      <c r="KZ36" s="94"/>
      <c r="LA36" s="94"/>
      <c r="LB36" s="94"/>
      <c r="LC36" s="94"/>
      <c r="LD36" s="94"/>
      <c r="LE36" s="94"/>
      <c r="LF36" s="94"/>
      <c r="LG36" s="94"/>
      <c r="LH36" s="94"/>
      <c r="LI36" s="94"/>
      <c r="LJ36" s="94"/>
      <c r="LK36" s="94"/>
      <c r="LL36" s="94"/>
      <c r="LM36" s="94"/>
      <c r="LN36" s="94"/>
      <c r="LO36" s="94"/>
      <c r="LP36" s="94"/>
      <c r="LQ36" s="94"/>
      <c r="LR36" s="94"/>
      <c r="LS36" s="94"/>
      <c r="LT36" s="94"/>
      <c r="LU36" s="94"/>
      <c r="LV36" s="94"/>
      <c r="LW36" s="94"/>
      <c r="LX36" s="94"/>
      <c r="LY36" s="94"/>
      <c r="LZ36" s="94"/>
      <c r="MA36" s="94"/>
      <c r="MB36" s="94"/>
      <c r="MC36" s="94"/>
      <c r="MD36" s="94"/>
      <c r="ME36" s="94"/>
      <c r="MF36" s="94"/>
      <c r="MG36" s="94"/>
      <c r="MH36" s="94"/>
      <c r="MI36" s="94"/>
      <c r="MJ36" s="94"/>
      <c r="MK36" s="94"/>
      <c r="ML36" s="94"/>
      <c r="MM36" s="94"/>
      <c r="MN36" s="94"/>
      <c r="MO36" s="94"/>
      <c r="MP36" s="94"/>
      <c r="MQ36" s="94"/>
      <c r="MR36" s="94"/>
      <c r="MS36" s="94"/>
      <c r="MT36" s="94"/>
      <c r="MU36" s="94"/>
      <c r="MV36" s="94"/>
      <c r="MW36" s="94"/>
      <c r="MX36" s="94"/>
      <c r="MY36" s="94"/>
      <c r="MZ36" s="94"/>
      <c r="NA36" s="94"/>
      <c r="NB36" s="94"/>
      <c r="NC36" s="94"/>
      <c r="ND36" s="94"/>
      <c r="NE36" s="94"/>
      <c r="NF36" s="94"/>
      <c r="NG36" s="94"/>
      <c r="NH36" s="94"/>
      <c r="NI36" s="94"/>
      <c r="NJ36" s="94"/>
      <c r="NK36" s="94"/>
      <c r="NL36" s="94"/>
      <c r="NM36" s="94"/>
      <c r="NN36" s="94"/>
      <c r="NO36" s="94"/>
      <c r="NP36" s="94"/>
      <c r="NQ36" s="94"/>
      <c r="NR36" s="94"/>
      <c r="NS36" s="94"/>
      <c r="NT36" s="94"/>
      <c r="NU36" s="94"/>
      <c r="NV36" s="94"/>
      <c r="NW36" s="94"/>
      <c r="NX36" s="94"/>
      <c r="NY36" s="94"/>
      <c r="NZ36" s="94"/>
      <c r="OA36" s="94"/>
      <c r="OB36" s="94"/>
      <c r="OC36" s="94"/>
      <c r="OD36" s="94"/>
      <c r="OE36" s="94"/>
      <c r="OF36" s="94"/>
      <c r="OG36" s="94"/>
      <c r="OH36" s="94"/>
      <c r="OI36" s="94"/>
      <c r="OJ36" s="94"/>
      <c r="OK36" s="94"/>
      <c r="OL36" s="94"/>
      <c r="OM36" s="94"/>
      <c r="ON36" s="94"/>
      <c r="OO36" s="94"/>
      <c r="OP36" s="94"/>
      <c r="OQ36" s="94"/>
      <c r="OR36" s="94"/>
      <c r="OS36" s="94"/>
      <c r="OT36" s="94"/>
      <c r="OU36" s="94"/>
      <c r="OV36" s="94"/>
      <c r="OW36" s="94"/>
      <c r="OX36" s="94"/>
      <c r="OY36" s="94"/>
      <c r="OZ36" s="94"/>
      <c r="PA36" s="94"/>
      <c r="PB36" s="94"/>
      <c r="PC36" s="94"/>
      <c r="PD36" s="94"/>
      <c r="PE36" s="94"/>
      <c r="PF36" s="94"/>
      <c r="PG36" s="94"/>
      <c r="PH36" s="94"/>
      <c r="PI36" s="94"/>
      <c r="PJ36" s="94"/>
      <c r="PK36" s="94"/>
      <c r="PL36" s="94"/>
      <c r="PM36" s="94"/>
      <c r="PN36" s="94"/>
      <c r="PO36" s="94"/>
      <c r="PP36" s="94"/>
      <c r="PQ36" s="94"/>
      <c r="PR36" s="94"/>
      <c r="PS36" s="94"/>
      <c r="PT36" s="94"/>
      <c r="PU36" s="94"/>
      <c r="PV36" s="94"/>
      <c r="PW36" s="94"/>
      <c r="PX36" s="94"/>
      <c r="PY36" s="94"/>
      <c r="PZ36" s="94"/>
      <c r="QA36" s="94"/>
      <c r="QB36" s="94"/>
      <c r="QC36" s="94"/>
      <c r="QD36" s="94"/>
      <c r="QE36" s="94"/>
      <c r="QF36" s="94"/>
      <c r="QG36" s="94"/>
      <c r="QH36" s="94"/>
      <c r="QI36" s="94"/>
      <c r="QJ36" s="94"/>
      <c r="QK36" s="94"/>
      <c r="QL36" s="94"/>
      <c r="QM36" s="94"/>
      <c r="QN36" s="94"/>
      <c r="QO36" s="94"/>
      <c r="QP36" s="94"/>
      <c r="QQ36" s="94"/>
      <c r="QR36" s="94"/>
      <c r="QS36" s="94"/>
      <c r="QT36" s="94"/>
      <c r="QU36" s="94"/>
      <c r="QV36" s="94"/>
      <c r="QW36" s="94"/>
      <c r="QX36" s="94"/>
      <c r="QY36" s="94"/>
      <c r="QZ36" s="94"/>
      <c r="RA36" s="94"/>
      <c r="RB36" s="94"/>
      <c r="RC36" s="94"/>
      <c r="RD36" s="94"/>
      <c r="RE36" s="94"/>
      <c r="RF36" s="94"/>
      <c r="RG36" s="94"/>
      <c r="RH36" s="94"/>
      <c r="RI36" s="94"/>
      <c r="RJ36" s="94"/>
      <c r="RK36" s="94"/>
      <c r="RL36" s="94"/>
      <c r="RM36" s="94"/>
      <c r="RN36" s="94"/>
      <c r="RO36" s="94"/>
      <c r="RP36" s="94"/>
      <c r="RQ36" s="94"/>
      <c r="RR36" s="94"/>
      <c r="RS36" s="94"/>
      <c r="RT36" s="94"/>
      <c r="RU36" s="94"/>
      <c r="RV36" s="94"/>
      <c r="RW36" s="94"/>
      <c r="RX36" s="94"/>
      <c r="RY36" s="94"/>
      <c r="RZ36" s="94"/>
      <c r="SA36" s="94"/>
      <c r="SB36" s="94"/>
      <c r="SC36" s="94"/>
      <c r="SD36" s="94"/>
      <c r="SE36" s="94"/>
      <c r="SF36" s="94"/>
      <c r="SG36" s="94"/>
      <c r="SH36" s="94"/>
      <c r="SI36" s="94"/>
      <c r="SJ36" s="94"/>
      <c r="SK36" s="94"/>
      <c r="SL36" s="94"/>
      <c r="SM36" s="94"/>
      <c r="SN36" s="94"/>
      <c r="SO36" s="94"/>
      <c r="SP36" s="94"/>
      <c r="SQ36" s="94"/>
      <c r="SR36" s="94"/>
      <c r="SS36" s="94"/>
      <c r="ST36" s="94"/>
      <c r="SU36" s="94"/>
      <c r="SV36" s="94"/>
      <c r="SW36" s="94"/>
      <c r="SX36" s="94"/>
      <c r="SY36" s="94"/>
      <c r="SZ36" s="94"/>
      <c r="TA36" s="94"/>
      <c r="TB36" s="94"/>
      <c r="TC36" s="94"/>
      <c r="TD36" s="94"/>
      <c r="TE36" s="94"/>
      <c r="TF36" s="94"/>
      <c r="TG36" s="94"/>
      <c r="TH36" s="94"/>
      <c r="TI36" s="94"/>
      <c r="TJ36" s="94"/>
      <c r="TK36" s="94"/>
      <c r="TL36" s="94"/>
      <c r="TM36" s="94"/>
      <c r="TN36" s="94"/>
      <c r="TO36" s="94"/>
      <c r="TP36" s="94"/>
      <c r="TQ36" s="94"/>
      <c r="TR36" s="94"/>
      <c r="TS36" s="94"/>
      <c r="TT36" s="94"/>
      <c r="TU36" s="94"/>
      <c r="TV36" s="94"/>
      <c r="TW36" s="94"/>
      <c r="TX36" s="94"/>
      <c r="TY36" s="94"/>
      <c r="TZ36" s="94"/>
      <c r="UA36" s="94"/>
      <c r="UB36" s="94"/>
      <c r="UC36" s="94"/>
      <c r="UD36" s="94"/>
      <c r="UE36" s="94"/>
      <c r="UF36" s="94"/>
      <c r="UG36" s="94"/>
      <c r="UH36" s="94"/>
      <c r="UI36" s="94"/>
      <c r="UJ36" s="94"/>
      <c r="UK36" s="94"/>
      <c r="UL36" s="94"/>
      <c r="UM36" s="94"/>
      <c r="UN36" s="94"/>
      <c r="UO36" s="94"/>
      <c r="UP36" s="94"/>
      <c r="UQ36" s="94"/>
      <c r="UR36" s="94"/>
      <c r="US36" s="94"/>
      <c r="UT36" s="94"/>
      <c r="UU36" s="94"/>
      <c r="UV36" s="94"/>
      <c r="UW36" s="94"/>
      <c r="UX36" s="94"/>
      <c r="UY36" s="94"/>
      <c r="UZ36" s="94"/>
      <c r="VA36" s="94"/>
      <c r="VB36" s="94"/>
      <c r="VC36" s="94"/>
      <c r="VD36" s="94"/>
      <c r="VE36" s="94"/>
      <c r="VF36" s="94"/>
      <c r="VG36" s="94"/>
      <c r="VH36" s="94"/>
      <c r="VI36" s="94"/>
      <c r="VJ36" s="94"/>
      <c r="VK36" s="94"/>
      <c r="VL36" s="94"/>
      <c r="VM36" s="94"/>
      <c r="VN36" s="94"/>
      <c r="VO36" s="94"/>
      <c r="VP36" s="94"/>
      <c r="VQ36" s="94"/>
      <c r="VR36" s="94"/>
      <c r="VS36" s="94"/>
      <c r="VT36" s="94"/>
      <c r="VU36" s="94"/>
      <c r="VV36" s="94"/>
      <c r="VW36" s="94"/>
      <c r="VX36" s="94"/>
      <c r="VY36" s="94"/>
      <c r="VZ36" s="94"/>
      <c r="WA36" s="94"/>
      <c r="WB36" s="94"/>
      <c r="WC36" s="94"/>
      <c r="WD36" s="94"/>
      <c r="WE36" s="94"/>
      <c r="WF36" s="94"/>
      <c r="WG36" s="94"/>
      <c r="WH36" s="94"/>
      <c r="WI36" s="94"/>
      <c r="WJ36" s="94"/>
      <c r="WK36" s="94"/>
      <c r="WL36" s="94"/>
      <c r="WM36" s="94"/>
      <c r="WN36" s="94"/>
      <c r="WO36" s="94"/>
      <c r="WP36" s="94"/>
      <c r="WQ36" s="94"/>
      <c r="WR36" s="94"/>
      <c r="WS36" s="94"/>
      <c r="WT36" s="94"/>
      <c r="WU36" s="94"/>
      <c r="WV36" s="94"/>
      <c r="WW36" s="94"/>
      <c r="WX36" s="94"/>
      <c r="WY36" s="94"/>
      <c r="WZ36" s="94"/>
      <c r="XA36" s="94"/>
      <c r="XB36" s="94"/>
      <c r="XC36" s="94"/>
      <c r="XD36" s="94"/>
      <c r="XE36" s="94"/>
      <c r="XF36" s="94"/>
      <c r="XG36" s="94"/>
      <c r="XH36" s="94"/>
      <c r="XI36" s="94"/>
      <c r="XJ36" s="94"/>
      <c r="XK36" s="94"/>
      <c r="XL36" s="94"/>
      <c r="XM36" s="94"/>
      <c r="XN36" s="94"/>
      <c r="XO36" s="94"/>
      <c r="XP36" s="94"/>
      <c r="XQ36" s="94"/>
      <c r="XR36" s="94"/>
      <c r="XS36" s="94"/>
      <c r="XT36" s="94"/>
      <c r="XU36" s="94"/>
      <c r="XV36" s="94"/>
      <c r="XW36" s="94"/>
      <c r="XX36" s="94"/>
      <c r="XY36" s="94"/>
      <c r="XZ36" s="94"/>
      <c r="YA36" s="94"/>
      <c r="YB36" s="94"/>
      <c r="YC36" s="94"/>
      <c r="YD36" s="94"/>
      <c r="YE36" s="94"/>
      <c r="YF36" s="94"/>
      <c r="YG36" s="94"/>
      <c r="YH36" s="94"/>
      <c r="YI36" s="94"/>
      <c r="YJ36" s="94"/>
      <c r="YK36" s="94"/>
      <c r="YL36" s="94"/>
      <c r="YM36" s="94"/>
      <c r="YN36" s="94"/>
      <c r="YO36" s="94"/>
      <c r="YP36" s="94"/>
      <c r="YQ36" s="94"/>
      <c r="YR36" s="94"/>
      <c r="YS36" s="94"/>
      <c r="YT36" s="94"/>
      <c r="YU36" s="94"/>
      <c r="YV36" s="94"/>
      <c r="YW36" s="94"/>
      <c r="YX36" s="94"/>
      <c r="YY36" s="94"/>
      <c r="YZ36" s="94"/>
      <c r="ZA36" s="94"/>
      <c r="ZB36" s="94"/>
      <c r="ZC36" s="94"/>
      <c r="ZD36" s="94"/>
      <c r="ZE36" s="94"/>
      <c r="ZF36" s="94"/>
      <c r="ZG36" s="94"/>
      <c r="ZH36" s="94"/>
      <c r="ZI36" s="94"/>
      <c r="ZJ36" s="94"/>
      <c r="ZK36" s="94"/>
      <c r="ZL36" s="94"/>
      <c r="ZM36" s="94"/>
      <c r="ZN36" s="94"/>
      <c r="ZO36" s="94"/>
      <c r="ZP36" s="94"/>
      <c r="ZQ36" s="94"/>
      <c r="ZR36" s="94"/>
      <c r="ZS36" s="94"/>
      <c r="ZT36" s="94"/>
      <c r="ZU36" s="94"/>
      <c r="ZV36" s="94"/>
      <c r="ZW36" s="94"/>
      <c r="ZX36" s="94"/>
      <c r="ZY36" s="94"/>
      <c r="ZZ36" s="94"/>
      <c r="AAA36" s="94"/>
      <c r="AAB36" s="94"/>
      <c r="AAC36" s="94"/>
      <c r="AAD36" s="94"/>
      <c r="AAE36" s="94"/>
      <c r="AAF36" s="94"/>
      <c r="AAG36" s="94"/>
      <c r="AAH36" s="94"/>
      <c r="AAI36" s="94"/>
      <c r="AAJ36" s="94"/>
      <c r="AAK36" s="94"/>
      <c r="AAL36" s="94"/>
      <c r="AAM36" s="94"/>
      <c r="AAN36" s="94"/>
      <c r="AAO36" s="94"/>
      <c r="AAP36" s="94"/>
      <c r="AAQ36" s="94"/>
      <c r="AAR36" s="94"/>
      <c r="AAS36" s="94"/>
      <c r="AAT36" s="94"/>
      <c r="AAU36" s="94"/>
      <c r="AAV36" s="94"/>
      <c r="AAW36" s="94"/>
      <c r="AAX36" s="94"/>
      <c r="AAY36" s="94"/>
      <c r="AAZ36" s="94"/>
      <c r="ABA36" s="94"/>
      <c r="ABB36" s="94"/>
      <c r="ABC36" s="94"/>
      <c r="ABD36" s="94"/>
      <c r="ABE36" s="94"/>
      <c r="ABF36" s="94"/>
      <c r="ABG36" s="94"/>
      <c r="ABH36" s="94"/>
      <c r="ABI36" s="94"/>
      <c r="ABJ36" s="94"/>
      <c r="ABK36" s="94"/>
      <c r="ABL36" s="94"/>
      <c r="ABM36" s="94"/>
      <c r="ABN36" s="94"/>
      <c r="ABO36" s="94"/>
      <c r="ABP36" s="94"/>
      <c r="ABQ36" s="94"/>
      <c r="ABR36" s="94"/>
      <c r="ABS36" s="94"/>
      <c r="ABT36" s="94"/>
      <c r="ABU36" s="94"/>
      <c r="ABV36" s="94"/>
      <c r="ABW36" s="94"/>
      <c r="ABX36" s="94"/>
      <c r="ABY36" s="94"/>
      <c r="ABZ36" s="94"/>
      <c r="ACA36" s="94"/>
      <c r="ACB36" s="94"/>
      <c r="ACC36" s="94"/>
      <c r="ACD36" s="94"/>
      <c r="ACE36" s="94"/>
      <c r="ACF36" s="94"/>
      <c r="ACG36" s="94"/>
      <c r="ACH36" s="94"/>
      <c r="ACI36" s="94"/>
      <c r="ACJ36" s="94"/>
      <c r="ACK36" s="94"/>
      <c r="ACL36" s="94"/>
      <c r="ACM36" s="94"/>
      <c r="ACN36" s="94"/>
      <c r="ACO36" s="94"/>
      <c r="ACP36" s="94"/>
      <c r="ACQ36" s="94"/>
      <c r="ACR36" s="94"/>
      <c r="ACS36" s="94"/>
      <c r="ACT36" s="94"/>
      <c r="ACU36" s="94"/>
      <c r="ACV36" s="94"/>
      <c r="ACW36" s="94"/>
      <c r="ACX36" s="94"/>
      <c r="ACY36" s="94"/>
      <c r="ACZ36" s="94"/>
      <c r="ADA36" s="94"/>
      <c r="ADB36" s="94"/>
      <c r="ADC36" s="94"/>
      <c r="ADD36" s="94"/>
      <c r="ADE36" s="94"/>
      <c r="ADF36" s="94"/>
      <c r="ADG36" s="94"/>
      <c r="ADH36" s="94"/>
      <c r="ADI36" s="94"/>
      <c r="ADJ36" s="94"/>
      <c r="ADK36" s="94"/>
      <c r="ADL36" s="94"/>
      <c r="ADM36" s="94"/>
      <c r="ADN36" s="94"/>
      <c r="ADO36" s="94"/>
      <c r="ADP36" s="94"/>
      <c r="ADQ36" s="94"/>
      <c r="ADR36" s="94"/>
      <c r="ADS36" s="94"/>
      <c r="ADT36" s="94"/>
      <c r="ADU36" s="94"/>
      <c r="ADV36" s="94"/>
      <c r="ADW36" s="94"/>
      <c r="ADX36" s="94"/>
      <c r="ADY36" s="94"/>
      <c r="ADZ36" s="94"/>
      <c r="AEA36" s="94"/>
      <c r="AEB36" s="94"/>
      <c r="AEC36" s="94"/>
      <c r="AED36" s="94"/>
      <c r="AEE36" s="94"/>
      <c r="AEF36" s="94"/>
      <c r="AEG36" s="94"/>
      <c r="AEH36" s="94"/>
      <c r="AEI36" s="94"/>
      <c r="AEJ36" s="94"/>
      <c r="AEK36" s="94"/>
      <c r="AEL36" s="94"/>
      <c r="AEM36" s="94"/>
      <c r="AEN36" s="94"/>
      <c r="AEO36" s="94"/>
      <c r="AEP36" s="94"/>
      <c r="AEQ36" s="94"/>
      <c r="AER36" s="94"/>
      <c r="AES36" s="94"/>
      <c r="AET36" s="94"/>
      <c r="AEU36" s="94"/>
      <c r="AEV36" s="94"/>
      <c r="AEW36" s="94"/>
      <c r="AEX36" s="94"/>
      <c r="AEY36" s="94"/>
      <c r="AEZ36" s="94"/>
      <c r="AFA36" s="94"/>
      <c r="AFB36" s="94"/>
      <c r="AFC36" s="94"/>
      <c r="AFD36" s="94"/>
      <c r="AFE36" s="94"/>
      <c r="AFF36" s="94"/>
      <c r="AFG36" s="94"/>
      <c r="AFH36" s="94"/>
      <c r="AFI36" s="94"/>
      <c r="AFJ36" s="94"/>
      <c r="AFK36" s="94"/>
      <c r="AFL36" s="94"/>
      <c r="AFM36" s="94"/>
      <c r="AFN36" s="94"/>
      <c r="AFO36" s="94"/>
      <c r="AFP36" s="94"/>
      <c r="AFQ36" s="94"/>
      <c r="AFR36" s="94"/>
      <c r="AFS36" s="94"/>
      <c r="AFT36" s="94"/>
      <c r="AFU36" s="94"/>
      <c r="AFV36" s="94"/>
      <c r="AFW36" s="94"/>
      <c r="AFX36" s="94"/>
      <c r="AFY36" s="94"/>
      <c r="AFZ36" s="94"/>
      <c r="AGA36" s="94"/>
      <c r="AGB36" s="94"/>
      <c r="AGC36" s="94"/>
      <c r="AGD36" s="94"/>
      <c r="AGE36" s="94"/>
      <c r="AGF36" s="94"/>
      <c r="AGG36" s="94"/>
      <c r="AGH36" s="94"/>
      <c r="AGI36" s="94"/>
      <c r="AGJ36" s="94"/>
      <c r="AGK36" s="94"/>
      <c r="AGL36" s="94"/>
      <c r="AGM36" s="94"/>
      <c r="AGN36" s="94"/>
      <c r="AGO36" s="94"/>
      <c r="AGP36" s="94"/>
      <c r="AGQ36" s="94"/>
      <c r="AGR36" s="94"/>
      <c r="AGS36" s="94"/>
      <c r="AGT36" s="94"/>
      <c r="AGU36" s="94"/>
      <c r="AGV36" s="94"/>
      <c r="AGW36" s="94"/>
      <c r="AGX36" s="94"/>
      <c r="AGY36" s="94"/>
      <c r="AGZ36" s="94"/>
      <c r="AHA36" s="94"/>
      <c r="AHB36" s="94"/>
      <c r="AHC36" s="94"/>
      <c r="AHD36" s="94"/>
      <c r="AHE36" s="94"/>
      <c r="AHF36" s="94"/>
      <c r="AHG36" s="94"/>
      <c r="AHH36" s="94"/>
      <c r="AHI36" s="94"/>
      <c r="AHJ36" s="94"/>
      <c r="AHK36" s="94"/>
      <c r="AHL36" s="94"/>
      <c r="AHM36" s="94"/>
      <c r="AHN36" s="94"/>
      <c r="AHO36" s="94"/>
      <c r="AHP36" s="94"/>
      <c r="AHQ36" s="94"/>
      <c r="AHR36" s="94"/>
      <c r="AHS36" s="94"/>
      <c r="AHT36" s="94"/>
      <c r="AHU36" s="94"/>
      <c r="AHV36" s="94"/>
      <c r="AHW36" s="94"/>
      <c r="AHX36" s="94"/>
      <c r="AHY36" s="94"/>
      <c r="AHZ36" s="94"/>
      <c r="AIA36" s="94"/>
      <c r="AIB36" s="94"/>
      <c r="AIC36" s="94"/>
      <c r="AID36" s="94"/>
      <c r="AIE36" s="94"/>
      <c r="AIF36" s="94"/>
      <c r="AIG36" s="94"/>
      <c r="AIH36" s="94"/>
      <c r="AII36" s="94"/>
      <c r="AIJ36" s="94"/>
      <c r="AIK36" s="94"/>
      <c r="AIL36" s="94"/>
      <c r="AIM36" s="94"/>
      <c r="AIN36" s="94"/>
      <c r="AIO36" s="94"/>
      <c r="AIP36" s="94"/>
      <c r="AIQ36" s="94"/>
      <c r="AIR36" s="94"/>
      <c r="AIS36" s="94"/>
      <c r="AIT36" s="94"/>
      <c r="AIU36" s="94"/>
      <c r="AIV36" s="94"/>
      <c r="AIW36" s="94"/>
      <c r="AIX36" s="94"/>
      <c r="AIY36" s="94"/>
      <c r="AIZ36" s="94"/>
      <c r="AJA36" s="94"/>
      <c r="AJB36" s="94"/>
      <c r="AJC36" s="94"/>
      <c r="AJD36" s="94"/>
      <c r="AJE36" s="94"/>
      <c r="AJF36" s="94"/>
      <c r="AJG36" s="94"/>
      <c r="AJH36" s="94"/>
      <c r="AJI36" s="94"/>
      <c r="AJJ36" s="94"/>
      <c r="AJK36" s="94"/>
      <c r="AJL36" s="94"/>
      <c r="AJM36" s="94"/>
      <c r="AJN36" s="94"/>
      <c r="AJO36" s="94"/>
      <c r="AJP36" s="94"/>
      <c r="AJQ36" s="94"/>
      <c r="AJR36" s="94"/>
      <c r="AJS36" s="94"/>
      <c r="AJT36" s="94"/>
      <c r="AJU36" s="94"/>
      <c r="AJV36" s="94"/>
      <c r="AJW36" s="94"/>
      <c r="AJX36" s="94"/>
      <c r="AJY36" s="94"/>
      <c r="AJZ36" s="94"/>
      <c r="AKA36" s="94"/>
      <c r="AKB36" s="94"/>
      <c r="AKC36" s="94"/>
      <c r="AKD36" s="94"/>
      <c r="AKE36" s="94"/>
      <c r="AKF36" s="94"/>
      <c r="AKG36" s="94"/>
      <c r="AKH36" s="94"/>
      <c r="AKI36" s="94"/>
      <c r="AKJ36" s="94"/>
      <c r="AKK36" s="94"/>
      <c r="AKL36" s="94"/>
      <c r="AKM36" s="94"/>
      <c r="AKN36" s="94"/>
      <c r="AKO36" s="94"/>
      <c r="AKP36" s="94"/>
      <c r="AKQ36" s="94"/>
      <c r="AKR36" s="94"/>
      <c r="AKS36" s="94"/>
      <c r="AKT36" s="94"/>
      <c r="AKU36" s="94"/>
      <c r="AKV36" s="94"/>
      <c r="AKW36" s="94"/>
      <c r="AKX36" s="94"/>
      <c r="AKY36" s="94"/>
      <c r="AKZ36" s="94"/>
      <c r="ALA36" s="94"/>
      <c r="ALB36" s="94"/>
      <c r="ALC36" s="94"/>
      <c r="ALD36" s="94"/>
      <c r="ALE36" s="94"/>
      <c r="ALF36" s="94"/>
      <c r="ALG36" s="94"/>
      <c r="ALH36" s="94"/>
      <c r="ALI36" s="94"/>
      <c r="ALJ36" s="94"/>
      <c r="ALK36" s="94"/>
      <c r="ALL36" s="94"/>
      <c r="ALM36" s="94"/>
      <c r="ALN36" s="94"/>
      <c r="ALO36" s="94"/>
      <c r="ALP36" s="94"/>
      <c r="ALQ36" s="94"/>
      <c r="ALR36" s="94"/>
      <c r="ALS36" s="94"/>
      <c r="ALT36" s="94"/>
      <c r="ALU36" s="94"/>
      <c r="ALV36" s="94"/>
      <c r="ALW36" s="94"/>
      <c r="ALX36" s="94"/>
      <c r="ALY36" s="94"/>
      <c r="ALZ36" s="94"/>
      <c r="AMA36" s="94"/>
      <c r="AMB36" s="94"/>
      <c r="AMC36" s="94"/>
      <c r="AMD36" s="94"/>
      <c r="AME36" s="94"/>
      <c r="AMF36" s="94"/>
      <c r="AMG36" s="94"/>
      <c r="AMH36" s="94"/>
      <c r="AMI36" s="94"/>
      <c r="AMJ36" s="94"/>
    </row>
    <row r="37" spans="1:1024" s="123" customFormat="1" ht="26.25" customHeight="1" x14ac:dyDescent="0.35">
      <c r="A37" s="133" t="s">
        <v>818</v>
      </c>
      <c r="B37" s="134" t="s">
        <v>121</v>
      </c>
      <c r="C37" s="135" t="s">
        <v>108</v>
      </c>
      <c r="D37" s="130" t="s">
        <v>3</v>
      </c>
      <c r="E37" s="131">
        <v>6343</v>
      </c>
      <c r="F37" s="131">
        <f t="shared" si="7"/>
        <v>0</v>
      </c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3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  <c r="IX37" s="94"/>
      <c r="IY37" s="94"/>
      <c r="IZ37" s="94"/>
      <c r="JA37" s="94"/>
      <c r="JB37" s="94"/>
      <c r="JC37" s="94"/>
      <c r="JD37" s="94"/>
      <c r="JE37" s="94"/>
      <c r="JF37" s="94"/>
      <c r="JG37" s="94"/>
      <c r="JH37" s="94"/>
      <c r="JI37" s="94"/>
      <c r="JJ37" s="94"/>
      <c r="JK37" s="94"/>
      <c r="JL37" s="94"/>
      <c r="JM37" s="94"/>
      <c r="JN37" s="94"/>
      <c r="JO37" s="94"/>
      <c r="JP37" s="94"/>
      <c r="JQ37" s="94"/>
      <c r="JR37" s="94"/>
      <c r="JS37" s="94"/>
      <c r="JT37" s="94"/>
      <c r="JU37" s="94"/>
      <c r="JV37" s="94"/>
      <c r="JW37" s="94"/>
      <c r="JX37" s="94"/>
      <c r="JY37" s="94"/>
      <c r="JZ37" s="94"/>
      <c r="KA37" s="94"/>
      <c r="KB37" s="94"/>
      <c r="KC37" s="94"/>
      <c r="KD37" s="94"/>
      <c r="KE37" s="94"/>
      <c r="KF37" s="94"/>
      <c r="KG37" s="94"/>
      <c r="KH37" s="94"/>
      <c r="KI37" s="94"/>
      <c r="KJ37" s="94"/>
      <c r="KK37" s="94"/>
      <c r="KL37" s="94"/>
      <c r="KM37" s="94"/>
      <c r="KN37" s="94"/>
      <c r="KO37" s="94"/>
      <c r="KP37" s="94"/>
      <c r="KQ37" s="94"/>
      <c r="KR37" s="94"/>
      <c r="KS37" s="94"/>
      <c r="KT37" s="94"/>
      <c r="KU37" s="94"/>
      <c r="KV37" s="94"/>
      <c r="KW37" s="94"/>
      <c r="KX37" s="94"/>
      <c r="KY37" s="94"/>
      <c r="KZ37" s="94"/>
      <c r="LA37" s="94"/>
      <c r="LB37" s="94"/>
      <c r="LC37" s="94"/>
      <c r="LD37" s="94"/>
      <c r="LE37" s="94"/>
      <c r="LF37" s="94"/>
      <c r="LG37" s="94"/>
      <c r="LH37" s="94"/>
      <c r="LI37" s="94"/>
      <c r="LJ37" s="94"/>
      <c r="LK37" s="94"/>
      <c r="LL37" s="94"/>
      <c r="LM37" s="94"/>
      <c r="LN37" s="94"/>
      <c r="LO37" s="94"/>
      <c r="LP37" s="94"/>
      <c r="LQ37" s="94"/>
      <c r="LR37" s="94"/>
      <c r="LS37" s="94"/>
      <c r="LT37" s="94"/>
      <c r="LU37" s="94"/>
      <c r="LV37" s="94"/>
      <c r="LW37" s="94"/>
      <c r="LX37" s="94"/>
      <c r="LY37" s="94"/>
      <c r="LZ37" s="94"/>
      <c r="MA37" s="94"/>
      <c r="MB37" s="94"/>
      <c r="MC37" s="94"/>
      <c r="MD37" s="94"/>
      <c r="ME37" s="94"/>
      <c r="MF37" s="94"/>
      <c r="MG37" s="94"/>
      <c r="MH37" s="94"/>
      <c r="MI37" s="94"/>
      <c r="MJ37" s="94"/>
      <c r="MK37" s="94"/>
      <c r="ML37" s="94"/>
      <c r="MM37" s="94"/>
      <c r="MN37" s="94"/>
      <c r="MO37" s="94"/>
      <c r="MP37" s="94"/>
      <c r="MQ37" s="94"/>
      <c r="MR37" s="94"/>
      <c r="MS37" s="94"/>
      <c r="MT37" s="94"/>
      <c r="MU37" s="94"/>
      <c r="MV37" s="94"/>
      <c r="MW37" s="94"/>
      <c r="MX37" s="94"/>
      <c r="MY37" s="94"/>
      <c r="MZ37" s="94"/>
      <c r="NA37" s="94"/>
      <c r="NB37" s="94"/>
      <c r="NC37" s="94"/>
      <c r="ND37" s="94"/>
      <c r="NE37" s="94"/>
      <c r="NF37" s="94"/>
      <c r="NG37" s="94"/>
      <c r="NH37" s="94"/>
      <c r="NI37" s="94"/>
      <c r="NJ37" s="94"/>
      <c r="NK37" s="94"/>
      <c r="NL37" s="94"/>
      <c r="NM37" s="94"/>
      <c r="NN37" s="94"/>
      <c r="NO37" s="94"/>
      <c r="NP37" s="94"/>
      <c r="NQ37" s="94"/>
      <c r="NR37" s="94"/>
      <c r="NS37" s="94"/>
      <c r="NT37" s="94"/>
      <c r="NU37" s="94"/>
      <c r="NV37" s="94"/>
      <c r="NW37" s="94"/>
      <c r="NX37" s="94"/>
      <c r="NY37" s="94"/>
      <c r="NZ37" s="94"/>
      <c r="OA37" s="94"/>
      <c r="OB37" s="94"/>
      <c r="OC37" s="94"/>
      <c r="OD37" s="94"/>
      <c r="OE37" s="94"/>
      <c r="OF37" s="94"/>
      <c r="OG37" s="94"/>
      <c r="OH37" s="94"/>
      <c r="OI37" s="94"/>
      <c r="OJ37" s="94"/>
      <c r="OK37" s="94"/>
      <c r="OL37" s="94"/>
      <c r="OM37" s="94"/>
      <c r="ON37" s="94"/>
      <c r="OO37" s="94"/>
      <c r="OP37" s="94"/>
      <c r="OQ37" s="94"/>
      <c r="OR37" s="94"/>
      <c r="OS37" s="94"/>
      <c r="OT37" s="94"/>
      <c r="OU37" s="94"/>
      <c r="OV37" s="94"/>
      <c r="OW37" s="94"/>
      <c r="OX37" s="94"/>
      <c r="OY37" s="94"/>
      <c r="OZ37" s="94"/>
      <c r="PA37" s="94"/>
      <c r="PB37" s="94"/>
      <c r="PC37" s="94"/>
      <c r="PD37" s="94"/>
      <c r="PE37" s="94"/>
      <c r="PF37" s="94"/>
      <c r="PG37" s="94"/>
      <c r="PH37" s="94"/>
      <c r="PI37" s="94"/>
      <c r="PJ37" s="94"/>
      <c r="PK37" s="94"/>
      <c r="PL37" s="94"/>
      <c r="PM37" s="94"/>
      <c r="PN37" s="94"/>
      <c r="PO37" s="94"/>
      <c r="PP37" s="94"/>
      <c r="PQ37" s="94"/>
      <c r="PR37" s="94"/>
      <c r="PS37" s="94"/>
      <c r="PT37" s="94"/>
      <c r="PU37" s="94"/>
      <c r="PV37" s="94"/>
      <c r="PW37" s="94"/>
      <c r="PX37" s="94"/>
      <c r="PY37" s="94"/>
      <c r="PZ37" s="94"/>
      <c r="QA37" s="94"/>
      <c r="QB37" s="94"/>
      <c r="QC37" s="94"/>
      <c r="QD37" s="94"/>
      <c r="QE37" s="94"/>
      <c r="QF37" s="94"/>
      <c r="QG37" s="94"/>
      <c r="QH37" s="94"/>
      <c r="QI37" s="94"/>
      <c r="QJ37" s="94"/>
      <c r="QK37" s="94"/>
      <c r="QL37" s="94"/>
      <c r="QM37" s="94"/>
      <c r="QN37" s="94"/>
      <c r="QO37" s="94"/>
      <c r="QP37" s="94"/>
      <c r="QQ37" s="94"/>
      <c r="QR37" s="94"/>
      <c r="QS37" s="94"/>
      <c r="QT37" s="94"/>
      <c r="QU37" s="94"/>
      <c r="QV37" s="94"/>
      <c r="QW37" s="94"/>
      <c r="QX37" s="94"/>
      <c r="QY37" s="94"/>
      <c r="QZ37" s="94"/>
      <c r="RA37" s="94"/>
      <c r="RB37" s="94"/>
      <c r="RC37" s="94"/>
      <c r="RD37" s="94"/>
      <c r="RE37" s="94"/>
      <c r="RF37" s="94"/>
      <c r="RG37" s="94"/>
      <c r="RH37" s="94"/>
      <c r="RI37" s="94"/>
      <c r="RJ37" s="94"/>
      <c r="RK37" s="94"/>
      <c r="RL37" s="94"/>
      <c r="RM37" s="94"/>
      <c r="RN37" s="94"/>
      <c r="RO37" s="94"/>
      <c r="RP37" s="94"/>
      <c r="RQ37" s="94"/>
      <c r="RR37" s="94"/>
      <c r="RS37" s="94"/>
      <c r="RT37" s="94"/>
      <c r="RU37" s="94"/>
      <c r="RV37" s="94"/>
      <c r="RW37" s="94"/>
      <c r="RX37" s="94"/>
      <c r="RY37" s="94"/>
      <c r="RZ37" s="94"/>
      <c r="SA37" s="94"/>
      <c r="SB37" s="94"/>
      <c r="SC37" s="94"/>
      <c r="SD37" s="94"/>
      <c r="SE37" s="94"/>
      <c r="SF37" s="94"/>
      <c r="SG37" s="94"/>
      <c r="SH37" s="94"/>
      <c r="SI37" s="94"/>
      <c r="SJ37" s="94"/>
      <c r="SK37" s="94"/>
      <c r="SL37" s="94"/>
      <c r="SM37" s="94"/>
      <c r="SN37" s="94"/>
      <c r="SO37" s="94"/>
      <c r="SP37" s="94"/>
      <c r="SQ37" s="94"/>
      <c r="SR37" s="94"/>
      <c r="SS37" s="94"/>
      <c r="ST37" s="94"/>
      <c r="SU37" s="94"/>
      <c r="SV37" s="94"/>
      <c r="SW37" s="94"/>
      <c r="SX37" s="94"/>
      <c r="SY37" s="94"/>
      <c r="SZ37" s="94"/>
      <c r="TA37" s="94"/>
      <c r="TB37" s="94"/>
      <c r="TC37" s="94"/>
      <c r="TD37" s="94"/>
      <c r="TE37" s="94"/>
      <c r="TF37" s="94"/>
      <c r="TG37" s="94"/>
      <c r="TH37" s="94"/>
      <c r="TI37" s="94"/>
      <c r="TJ37" s="94"/>
      <c r="TK37" s="94"/>
      <c r="TL37" s="94"/>
      <c r="TM37" s="94"/>
      <c r="TN37" s="94"/>
      <c r="TO37" s="94"/>
      <c r="TP37" s="94"/>
      <c r="TQ37" s="94"/>
      <c r="TR37" s="94"/>
      <c r="TS37" s="94"/>
      <c r="TT37" s="94"/>
      <c r="TU37" s="94"/>
      <c r="TV37" s="94"/>
      <c r="TW37" s="94"/>
      <c r="TX37" s="94"/>
      <c r="TY37" s="94"/>
      <c r="TZ37" s="94"/>
      <c r="UA37" s="94"/>
      <c r="UB37" s="94"/>
      <c r="UC37" s="94"/>
      <c r="UD37" s="94"/>
      <c r="UE37" s="94"/>
      <c r="UF37" s="94"/>
      <c r="UG37" s="94"/>
      <c r="UH37" s="94"/>
      <c r="UI37" s="94"/>
      <c r="UJ37" s="94"/>
      <c r="UK37" s="94"/>
      <c r="UL37" s="94"/>
      <c r="UM37" s="94"/>
      <c r="UN37" s="94"/>
      <c r="UO37" s="94"/>
      <c r="UP37" s="94"/>
      <c r="UQ37" s="94"/>
      <c r="UR37" s="94"/>
      <c r="US37" s="94"/>
      <c r="UT37" s="94"/>
      <c r="UU37" s="94"/>
      <c r="UV37" s="94"/>
      <c r="UW37" s="94"/>
      <c r="UX37" s="94"/>
      <c r="UY37" s="94"/>
      <c r="UZ37" s="94"/>
      <c r="VA37" s="94"/>
      <c r="VB37" s="94"/>
      <c r="VC37" s="94"/>
      <c r="VD37" s="94"/>
      <c r="VE37" s="94"/>
      <c r="VF37" s="94"/>
      <c r="VG37" s="94"/>
      <c r="VH37" s="94"/>
      <c r="VI37" s="94"/>
      <c r="VJ37" s="94"/>
      <c r="VK37" s="94"/>
      <c r="VL37" s="94"/>
      <c r="VM37" s="94"/>
      <c r="VN37" s="94"/>
      <c r="VO37" s="94"/>
      <c r="VP37" s="94"/>
      <c r="VQ37" s="94"/>
      <c r="VR37" s="94"/>
      <c r="VS37" s="94"/>
      <c r="VT37" s="94"/>
      <c r="VU37" s="94"/>
      <c r="VV37" s="94"/>
      <c r="VW37" s="94"/>
      <c r="VX37" s="94"/>
      <c r="VY37" s="94"/>
      <c r="VZ37" s="94"/>
      <c r="WA37" s="94"/>
      <c r="WB37" s="94"/>
      <c r="WC37" s="94"/>
      <c r="WD37" s="94"/>
      <c r="WE37" s="94"/>
      <c r="WF37" s="94"/>
      <c r="WG37" s="94"/>
      <c r="WH37" s="94"/>
      <c r="WI37" s="94"/>
      <c r="WJ37" s="94"/>
      <c r="WK37" s="94"/>
      <c r="WL37" s="94"/>
      <c r="WM37" s="94"/>
      <c r="WN37" s="94"/>
      <c r="WO37" s="94"/>
      <c r="WP37" s="94"/>
      <c r="WQ37" s="94"/>
      <c r="WR37" s="94"/>
      <c r="WS37" s="94"/>
      <c r="WT37" s="94"/>
      <c r="WU37" s="94"/>
      <c r="WV37" s="94"/>
      <c r="WW37" s="94"/>
      <c r="WX37" s="94"/>
      <c r="WY37" s="94"/>
      <c r="WZ37" s="94"/>
      <c r="XA37" s="94"/>
      <c r="XB37" s="94"/>
      <c r="XC37" s="94"/>
      <c r="XD37" s="94"/>
      <c r="XE37" s="94"/>
      <c r="XF37" s="94"/>
      <c r="XG37" s="94"/>
      <c r="XH37" s="94"/>
      <c r="XI37" s="94"/>
      <c r="XJ37" s="94"/>
      <c r="XK37" s="94"/>
      <c r="XL37" s="94"/>
      <c r="XM37" s="94"/>
      <c r="XN37" s="94"/>
      <c r="XO37" s="94"/>
      <c r="XP37" s="94"/>
      <c r="XQ37" s="94"/>
      <c r="XR37" s="94"/>
      <c r="XS37" s="94"/>
      <c r="XT37" s="94"/>
      <c r="XU37" s="94"/>
      <c r="XV37" s="94"/>
      <c r="XW37" s="94"/>
      <c r="XX37" s="94"/>
      <c r="XY37" s="94"/>
      <c r="XZ37" s="94"/>
      <c r="YA37" s="94"/>
      <c r="YB37" s="94"/>
      <c r="YC37" s="94"/>
      <c r="YD37" s="94"/>
      <c r="YE37" s="94"/>
      <c r="YF37" s="94"/>
      <c r="YG37" s="94"/>
      <c r="YH37" s="94"/>
      <c r="YI37" s="94"/>
      <c r="YJ37" s="94"/>
      <c r="YK37" s="94"/>
      <c r="YL37" s="94"/>
      <c r="YM37" s="94"/>
      <c r="YN37" s="94"/>
      <c r="YO37" s="94"/>
      <c r="YP37" s="94"/>
      <c r="YQ37" s="94"/>
      <c r="YR37" s="94"/>
      <c r="YS37" s="94"/>
      <c r="YT37" s="94"/>
      <c r="YU37" s="94"/>
      <c r="YV37" s="94"/>
      <c r="YW37" s="94"/>
      <c r="YX37" s="94"/>
      <c r="YY37" s="94"/>
      <c r="YZ37" s="94"/>
      <c r="ZA37" s="94"/>
      <c r="ZB37" s="94"/>
      <c r="ZC37" s="94"/>
      <c r="ZD37" s="94"/>
      <c r="ZE37" s="94"/>
      <c r="ZF37" s="94"/>
      <c r="ZG37" s="94"/>
      <c r="ZH37" s="94"/>
      <c r="ZI37" s="94"/>
      <c r="ZJ37" s="94"/>
      <c r="ZK37" s="94"/>
      <c r="ZL37" s="94"/>
      <c r="ZM37" s="94"/>
      <c r="ZN37" s="94"/>
      <c r="ZO37" s="94"/>
      <c r="ZP37" s="94"/>
      <c r="ZQ37" s="94"/>
      <c r="ZR37" s="94"/>
      <c r="ZS37" s="94"/>
      <c r="ZT37" s="94"/>
      <c r="ZU37" s="94"/>
      <c r="ZV37" s="94"/>
      <c r="ZW37" s="94"/>
      <c r="ZX37" s="94"/>
      <c r="ZY37" s="94"/>
      <c r="ZZ37" s="94"/>
      <c r="AAA37" s="94"/>
      <c r="AAB37" s="94"/>
      <c r="AAC37" s="94"/>
      <c r="AAD37" s="94"/>
      <c r="AAE37" s="94"/>
      <c r="AAF37" s="94"/>
      <c r="AAG37" s="94"/>
      <c r="AAH37" s="94"/>
      <c r="AAI37" s="94"/>
      <c r="AAJ37" s="94"/>
      <c r="AAK37" s="94"/>
      <c r="AAL37" s="94"/>
      <c r="AAM37" s="94"/>
      <c r="AAN37" s="94"/>
      <c r="AAO37" s="94"/>
      <c r="AAP37" s="94"/>
      <c r="AAQ37" s="94"/>
      <c r="AAR37" s="94"/>
      <c r="AAS37" s="94"/>
      <c r="AAT37" s="94"/>
      <c r="AAU37" s="94"/>
      <c r="AAV37" s="94"/>
      <c r="AAW37" s="94"/>
      <c r="AAX37" s="94"/>
      <c r="AAY37" s="94"/>
      <c r="AAZ37" s="94"/>
      <c r="ABA37" s="94"/>
      <c r="ABB37" s="94"/>
      <c r="ABC37" s="94"/>
      <c r="ABD37" s="94"/>
      <c r="ABE37" s="94"/>
      <c r="ABF37" s="94"/>
      <c r="ABG37" s="94"/>
      <c r="ABH37" s="94"/>
      <c r="ABI37" s="94"/>
      <c r="ABJ37" s="94"/>
      <c r="ABK37" s="94"/>
      <c r="ABL37" s="94"/>
      <c r="ABM37" s="94"/>
      <c r="ABN37" s="94"/>
      <c r="ABO37" s="94"/>
      <c r="ABP37" s="94"/>
      <c r="ABQ37" s="94"/>
      <c r="ABR37" s="94"/>
      <c r="ABS37" s="94"/>
      <c r="ABT37" s="94"/>
      <c r="ABU37" s="94"/>
      <c r="ABV37" s="94"/>
      <c r="ABW37" s="94"/>
      <c r="ABX37" s="94"/>
      <c r="ABY37" s="94"/>
      <c r="ABZ37" s="94"/>
      <c r="ACA37" s="94"/>
      <c r="ACB37" s="94"/>
      <c r="ACC37" s="94"/>
      <c r="ACD37" s="94"/>
      <c r="ACE37" s="94"/>
      <c r="ACF37" s="94"/>
      <c r="ACG37" s="94"/>
      <c r="ACH37" s="94"/>
      <c r="ACI37" s="94"/>
      <c r="ACJ37" s="94"/>
      <c r="ACK37" s="94"/>
      <c r="ACL37" s="94"/>
      <c r="ACM37" s="94"/>
      <c r="ACN37" s="94"/>
      <c r="ACO37" s="94"/>
      <c r="ACP37" s="94"/>
      <c r="ACQ37" s="94"/>
      <c r="ACR37" s="94"/>
      <c r="ACS37" s="94"/>
      <c r="ACT37" s="94"/>
      <c r="ACU37" s="94"/>
      <c r="ACV37" s="94"/>
      <c r="ACW37" s="94"/>
      <c r="ACX37" s="94"/>
      <c r="ACY37" s="94"/>
      <c r="ACZ37" s="94"/>
      <c r="ADA37" s="94"/>
      <c r="ADB37" s="94"/>
      <c r="ADC37" s="94"/>
      <c r="ADD37" s="94"/>
      <c r="ADE37" s="94"/>
      <c r="ADF37" s="94"/>
      <c r="ADG37" s="94"/>
      <c r="ADH37" s="94"/>
      <c r="ADI37" s="94"/>
      <c r="ADJ37" s="94"/>
      <c r="ADK37" s="94"/>
      <c r="ADL37" s="94"/>
      <c r="ADM37" s="94"/>
      <c r="ADN37" s="94"/>
      <c r="ADO37" s="94"/>
      <c r="ADP37" s="94"/>
      <c r="ADQ37" s="94"/>
      <c r="ADR37" s="94"/>
      <c r="ADS37" s="94"/>
      <c r="ADT37" s="94"/>
      <c r="ADU37" s="94"/>
      <c r="ADV37" s="94"/>
      <c r="ADW37" s="94"/>
      <c r="ADX37" s="94"/>
      <c r="ADY37" s="94"/>
      <c r="ADZ37" s="94"/>
      <c r="AEA37" s="94"/>
      <c r="AEB37" s="94"/>
      <c r="AEC37" s="94"/>
      <c r="AED37" s="94"/>
      <c r="AEE37" s="94"/>
      <c r="AEF37" s="94"/>
      <c r="AEG37" s="94"/>
      <c r="AEH37" s="94"/>
      <c r="AEI37" s="94"/>
      <c r="AEJ37" s="94"/>
      <c r="AEK37" s="94"/>
      <c r="AEL37" s="94"/>
      <c r="AEM37" s="94"/>
      <c r="AEN37" s="94"/>
      <c r="AEO37" s="94"/>
      <c r="AEP37" s="94"/>
      <c r="AEQ37" s="94"/>
      <c r="AER37" s="94"/>
      <c r="AES37" s="94"/>
      <c r="AET37" s="94"/>
      <c r="AEU37" s="94"/>
      <c r="AEV37" s="94"/>
      <c r="AEW37" s="94"/>
      <c r="AEX37" s="94"/>
      <c r="AEY37" s="94"/>
      <c r="AEZ37" s="94"/>
      <c r="AFA37" s="94"/>
      <c r="AFB37" s="94"/>
      <c r="AFC37" s="94"/>
      <c r="AFD37" s="94"/>
      <c r="AFE37" s="94"/>
      <c r="AFF37" s="94"/>
      <c r="AFG37" s="94"/>
      <c r="AFH37" s="94"/>
      <c r="AFI37" s="94"/>
      <c r="AFJ37" s="94"/>
      <c r="AFK37" s="94"/>
      <c r="AFL37" s="94"/>
      <c r="AFM37" s="94"/>
      <c r="AFN37" s="94"/>
      <c r="AFO37" s="94"/>
      <c r="AFP37" s="94"/>
      <c r="AFQ37" s="94"/>
      <c r="AFR37" s="94"/>
      <c r="AFS37" s="94"/>
      <c r="AFT37" s="94"/>
      <c r="AFU37" s="94"/>
      <c r="AFV37" s="94"/>
      <c r="AFW37" s="94"/>
      <c r="AFX37" s="94"/>
      <c r="AFY37" s="94"/>
      <c r="AFZ37" s="94"/>
      <c r="AGA37" s="94"/>
      <c r="AGB37" s="94"/>
      <c r="AGC37" s="94"/>
      <c r="AGD37" s="94"/>
      <c r="AGE37" s="94"/>
      <c r="AGF37" s="94"/>
      <c r="AGG37" s="94"/>
      <c r="AGH37" s="94"/>
      <c r="AGI37" s="94"/>
      <c r="AGJ37" s="94"/>
      <c r="AGK37" s="94"/>
      <c r="AGL37" s="94"/>
      <c r="AGM37" s="94"/>
      <c r="AGN37" s="94"/>
      <c r="AGO37" s="94"/>
      <c r="AGP37" s="94"/>
      <c r="AGQ37" s="94"/>
      <c r="AGR37" s="94"/>
      <c r="AGS37" s="94"/>
      <c r="AGT37" s="94"/>
      <c r="AGU37" s="94"/>
      <c r="AGV37" s="94"/>
      <c r="AGW37" s="94"/>
      <c r="AGX37" s="94"/>
      <c r="AGY37" s="94"/>
      <c r="AGZ37" s="94"/>
      <c r="AHA37" s="94"/>
      <c r="AHB37" s="94"/>
      <c r="AHC37" s="94"/>
      <c r="AHD37" s="94"/>
      <c r="AHE37" s="94"/>
      <c r="AHF37" s="94"/>
      <c r="AHG37" s="94"/>
      <c r="AHH37" s="94"/>
      <c r="AHI37" s="94"/>
      <c r="AHJ37" s="94"/>
      <c r="AHK37" s="94"/>
      <c r="AHL37" s="94"/>
      <c r="AHM37" s="94"/>
      <c r="AHN37" s="94"/>
      <c r="AHO37" s="94"/>
      <c r="AHP37" s="94"/>
      <c r="AHQ37" s="94"/>
      <c r="AHR37" s="94"/>
      <c r="AHS37" s="94"/>
      <c r="AHT37" s="94"/>
      <c r="AHU37" s="94"/>
      <c r="AHV37" s="94"/>
      <c r="AHW37" s="94"/>
      <c r="AHX37" s="94"/>
      <c r="AHY37" s="94"/>
      <c r="AHZ37" s="94"/>
      <c r="AIA37" s="94"/>
      <c r="AIB37" s="94"/>
      <c r="AIC37" s="94"/>
      <c r="AID37" s="94"/>
      <c r="AIE37" s="94"/>
      <c r="AIF37" s="94"/>
      <c r="AIG37" s="94"/>
      <c r="AIH37" s="94"/>
      <c r="AII37" s="94"/>
      <c r="AIJ37" s="94"/>
      <c r="AIK37" s="94"/>
      <c r="AIL37" s="94"/>
      <c r="AIM37" s="94"/>
      <c r="AIN37" s="94"/>
      <c r="AIO37" s="94"/>
      <c r="AIP37" s="94"/>
      <c r="AIQ37" s="94"/>
      <c r="AIR37" s="94"/>
      <c r="AIS37" s="94"/>
      <c r="AIT37" s="94"/>
      <c r="AIU37" s="94"/>
      <c r="AIV37" s="94"/>
      <c r="AIW37" s="94"/>
      <c r="AIX37" s="94"/>
      <c r="AIY37" s="94"/>
      <c r="AIZ37" s="94"/>
      <c r="AJA37" s="94"/>
      <c r="AJB37" s="94"/>
      <c r="AJC37" s="94"/>
      <c r="AJD37" s="94"/>
      <c r="AJE37" s="94"/>
      <c r="AJF37" s="94"/>
      <c r="AJG37" s="94"/>
      <c r="AJH37" s="94"/>
      <c r="AJI37" s="94"/>
      <c r="AJJ37" s="94"/>
      <c r="AJK37" s="94"/>
      <c r="AJL37" s="94"/>
      <c r="AJM37" s="94"/>
      <c r="AJN37" s="94"/>
      <c r="AJO37" s="94"/>
      <c r="AJP37" s="94"/>
      <c r="AJQ37" s="94"/>
      <c r="AJR37" s="94"/>
      <c r="AJS37" s="94"/>
      <c r="AJT37" s="94"/>
      <c r="AJU37" s="94"/>
      <c r="AJV37" s="94"/>
      <c r="AJW37" s="94"/>
      <c r="AJX37" s="94"/>
      <c r="AJY37" s="94"/>
      <c r="AJZ37" s="94"/>
      <c r="AKA37" s="94"/>
      <c r="AKB37" s="94"/>
      <c r="AKC37" s="94"/>
      <c r="AKD37" s="94"/>
      <c r="AKE37" s="94"/>
      <c r="AKF37" s="94"/>
      <c r="AKG37" s="94"/>
      <c r="AKH37" s="94"/>
      <c r="AKI37" s="94"/>
      <c r="AKJ37" s="94"/>
      <c r="AKK37" s="94"/>
      <c r="AKL37" s="94"/>
      <c r="AKM37" s="94"/>
      <c r="AKN37" s="94"/>
      <c r="AKO37" s="94"/>
      <c r="AKP37" s="94"/>
      <c r="AKQ37" s="94"/>
      <c r="AKR37" s="94"/>
      <c r="AKS37" s="94"/>
      <c r="AKT37" s="94"/>
      <c r="AKU37" s="94"/>
      <c r="AKV37" s="94"/>
      <c r="AKW37" s="94"/>
      <c r="AKX37" s="94"/>
      <c r="AKY37" s="94"/>
      <c r="AKZ37" s="94"/>
      <c r="ALA37" s="94"/>
      <c r="ALB37" s="94"/>
      <c r="ALC37" s="94"/>
      <c r="ALD37" s="94"/>
      <c r="ALE37" s="94"/>
      <c r="ALF37" s="94"/>
      <c r="ALG37" s="94"/>
      <c r="ALH37" s="94"/>
      <c r="ALI37" s="94"/>
      <c r="ALJ37" s="94"/>
      <c r="ALK37" s="94"/>
      <c r="ALL37" s="94"/>
      <c r="ALM37" s="94"/>
      <c r="ALN37" s="94"/>
      <c r="ALO37" s="94"/>
      <c r="ALP37" s="94"/>
      <c r="ALQ37" s="94"/>
      <c r="ALR37" s="94"/>
      <c r="ALS37" s="94"/>
      <c r="ALT37" s="94"/>
      <c r="ALU37" s="94"/>
      <c r="ALV37" s="94"/>
      <c r="ALW37" s="94"/>
      <c r="ALX37" s="94"/>
      <c r="ALY37" s="94"/>
      <c r="ALZ37" s="94"/>
      <c r="AMA37" s="94"/>
      <c r="AMB37" s="94"/>
      <c r="AMC37" s="94"/>
      <c r="AMD37" s="94"/>
      <c r="AME37" s="94"/>
      <c r="AMF37" s="94"/>
      <c r="AMG37" s="94"/>
      <c r="AMH37" s="94"/>
      <c r="AMI37" s="94"/>
      <c r="AMJ37" s="94"/>
    </row>
    <row r="38" spans="1:1024" s="123" customFormat="1" ht="26.25" customHeight="1" x14ac:dyDescent="0.35">
      <c r="A38" s="718" t="s">
        <v>142</v>
      </c>
      <c r="B38" s="718"/>
      <c r="C38" s="718"/>
      <c r="D38" s="130" t="s">
        <v>3</v>
      </c>
      <c r="E38" s="131">
        <f>(E36+E37)</f>
        <v>11675</v>
      </c>
      <c r="F38" s="131">
        <f t="shared" ref="F38:R38" si="8">(F36+F37)</f>
        <v>11675</v>
      </c>
      <c r="G38" s="131">
        <f t="shared" si="8"/>
        <v>8265</v>
      </c>
      <c r="H38" s="131">
        <f t="shared" si="8"/>
        <v>1808</v>
      </c>
      <c r="I38" s="131">
        <f t="shared" si="8"/>
        <v>1475</v>
      </c>
      <c r="J38" s="131">
        <f t="shared" si="8"/>
        <v>0</v>
      </c>
      <c r="K38" s="131">
        <f t="shared" si="8"/>
        <v>0</v>
      </c>
      <c r="L38" s="131">
        <f t="shared" si="8"/>
        <v>0</v>
      </c>
      <c r="M38" s="131">
        <f t="shared" si="8"/>
        <v>0</v>
      </c>
      <c r="N38" s="131">
        <f t="shared" si="8"/>
        <v>127</v>
      </c>
      <c r="O38" s="131">
        <f t="shared" si="8"/>
        <v>0</v>
      </c>
      <c r="P38" s="131">
        <f t="shared" si="8"/>
        <v>0</v>
      </c>
      <c r="Q38" s="131">
        <f t="shared" si="8"/>
        <v>0</v>
      </c>
      <c r="R38" s="131">
        <f t="shared" si="8"/>
        <v>0</v>
      </c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  <c r="IX38" s="94"/>
      <c r="IY38" s="94"/>
      <c r="IZ38" s="94"/>
      <c r="JA38" s="94"/>
      <c r="JB38" s="94"/>
      <c r="JC38" s="94"/>
      <c r="JD38" s="94"/>
      <c r="JE38" s="94"/>
      <c r="JF38" s="94"/>
      <c r="JG38" s="94"/>
      <c r="JH38" s="94"/>
      <c r="JI38" s="94"/>
      <c r="JJ38" s="94"/>
      <c r="JK38" s="94"/>
      <c r="JL38" s="94"/>
      <c r="JM38" s="94"/>
      <c r="JN38" s="94"/>
      <c r="JO38" s="94"/>
      <c r="JP38" s="94"/>
      <c r="JQ38" s="94"/>
      <c r="JR38" s="94"/>
      <c r="JS38" s="94"/>
      <c r="JT38" s="94"/>
      <c r="JU38" s="94"/>
      <c r="JV38" s="94"/>
      <c r="JW38" s="94"/>
      <c r="JX38" s="94"/>
      <c r="JY38" s="94"/>
      <c r="JZ38" s="94"/>
      <c r="KA38" s="94"/>
      <c r="KB38" s="94"/>
      <c r="KC38" s="94"/>
      <c r="KD38" s="94"/>
      <c r="KE38" s="94"/>
      <c r="KF38" s="94"/>
      <c r="KG38" s="94"/>
      <c r="KH38" s="94"/>
      <c r="KI38" s="94"/>
      <c r="KJ38" s="94"/>
      <c r="KK38" s="94"/>
      <c r="KL38" s="94"/>
      <c r="KM38" s="94"/>
      <c r="KN38" s="94"/>
      <c r="KO38" s="94"/>
      <c r="KP38" s="94"/>
      <c r="KQ38" s="94"/>
      <c r="KR38" s="94"/>
      <c r="KS38" s="94"/>
      <c r="KT38" s="94"/>
      <c r="KU38" s="94"/>
      <c r="KV38" s="94"/>
      <c r="KW38" s="94"/>
      <c r="KX38" s="94"/>
      <c r="KY38" s="94"/>
      <c r="KZ38" s="94"/>
      <c r="LA38" s="94"/>
      <c r="LB38" s="94"/>
      <c r="LC38" s="94"/>
      <c r="LD38" s="94"/>
      <c r="LE38" s="94"/>
      <c r="LF38" s="94"/>
      <c r="LG38" s="94"/>
      <c r="LH38" s="94"/>
      <c r="LI38" s="94"/>
      <c r="LJ38" s="94"/>
      <c r="LK38" s="94"/>
      <c r="LL38" s="94"/>
      <c r="LM38" s="94"/>
      <c r="LN38" s="94"/>
      <c r="LO38" s="94"/>
      <c r="LP38" s="94"/>
      <c r="LQ38" s="94"/>
      <c r="LR38" s="94"/>
      <c r="LS38" s="94"/>
      <c r="LT38" s="94"/>
      <c r="LU38" s="94"/>
      <c r="LV38" s="94"/>
      <c r="LW38" s="94"/>
      <c r="LX38" s="94"/>
      <c r="LY38" s="94"/>
      <c r="LZ38" s="94"/>
      <c r="MA38" s="94"/>
      <c r="MB38" s="94"/>
      <c r="MC38" s="94"/>
      <c r="MD38" s="94"/>
      <c r="ME38" s="94"/>
      <c r="MF38" s="94"/>
      <c r="MG38" s="94"/>
      <c r="MH38" s="94"/>
      <c r="MI38" s="94"/>
      <c r="MJ38" s="94"/>
      <c r="MK38" s="94"/>
      <c r="ML38" s="94"/>
      <c r="MM38" s="94"/>
      <c r="MN38" s="94"/>
      <c r="MO38" s="94"/>
      <c r="MP38" s="94"/>
      <c r="MQ38" s="94"/>
      <c r="MR38" s="94"/>
      <c r="MS38" s="94"/>
      <c r="MT38" s="94"/>
      <c r="MU38" s="94"/>
      <c r="MV38" s="94"/>
      <c r="MW38" s="94"/>
      <c r="MX38" s="94"/>
      <c r="MY38" s="94"/>
      <c r="MZ38" s="94"/>
      <c r="NA38" s="94"/>
      <c r="NB38" s="94"/>
      <c r="NC38" s="94"/>
      <c r="ND38" s="94"/>
      <c r="NE38" s="94"/>
      <c r="NF38" s="94"/>
      <c r="NG38" s="94"/>
      <c r="NH38" s="94"/>
      <c r="NI38" s="94"/>
      <c r="NJ38" s="94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4"/>
      <c r="NY38" s="94"/>
      <c r="NZ38" s="94"/>
      <c r="OA38" s="94"/>
      <c r="OB38" s="94"/>
      <c r="OC38" s="94"/>
      <c r="OD38" s="94"/>
      <c r="OE38" s="94"/>
      <c r="OF38" s="94"/>
      <c r="OG38" s="94"/>
      <c r="OH38" s="94"/>
      <c r="OI38" s="94"/>
      <c r="OJ38" s="94"/>
      <c r="OK38" s="94"/>
      <c r="OL38" s="94"/>
      <c r="OM38" s="94"/>
      <c r="ON38" s="94"/>
      <c r="OO38" s="94"/>
      <c r="OP38" s="94"/>
      <c r="OQ38" s="94"/>
      <c r="OR38" s="94"/>
      <c r="OS38" s="94"/>
      <c r="OT38" s="94"/>
      <c r="OU38" s="94"/>
      <c r="OV38" s="94"/>
      <c r="OW38" s="94"/>
      <c r="OX38" s="94"/>
      <c r="OY38" s="94"/>
      <c r="OZ38" s="94"/>
      <c r="PA38" s="94"/>
      <c r="PB38" s="94"/>
      <c r="PC38" s="94"/>
      <c r="PD38" s="94"/>
      <c r="PE38" s="94"/>
      <c r="PF38" s="94"/>
      <c r="PG38" s="94"/>
      <c r="PH38" s="94"/>
      <c r="PI38" s="94"/>
      <c r="PJ38" s="94"/>
      <c r="PK38" s="94"/>
      <c r="PL38" s="94"/>
      <c r="PM38" s="94"/>
      <c r="PN38" s="94"/>
      <c r="PO38" s="94"/>
      <c r="PP38" s="94"/>
      <c r="PQ38" s="94"/>
      <c r="PR38" s="94"/>
      <c r="PS38" s="94"/>
      <c r="PT38" s="94"/>
      <c r="PU38" s="94"/>
      <c r="PV38" s="94"/>
      <c r="PW38" s="94"/>
      <c r="PX38" s="94"/>
      <c r="PY38" s="94"/>
      <c r="PZ38" s="94"/>
      <c r="QA38" s="94"/>
      <c r="QB38" s="94"/>
      <c r="QC38" s="94"/>
      <c r="QD38" s="94"/>
      <c r="QE38" s="94"/>
      <c r="QF38" s="94"/>
      <c r="QG38" s="94"/>
      <c r="QH38" s="94"/>
      <c r="QI38" s="94"/>
      <c r="QJ38" s="94"/>
      <c r="QK38" s="94"/>
      <c r="QL38" s="94"/>
      <c r="QM38" s="94"/>
      <c r="QN38" s="94"/>
      <c r="QO38" s="94"/>
      <c r="QP38" s="94"/>
      <c r="QQ38" s="94"/>
      <c r="QR38" s="94"/>
      <c r="QS38" s="94"/>
      <c r="QT38" s="94"/>
      <c r="QU38" s="94"/>
      <c r="QV38" s="94"/>
      <c r="QW38" s="94"/>
      <c r="QX38" s="94"/>
      <c r="QY38" s="94"/>
      <c r="QZ38" s="94"/>
      <c r="RA38" s="94"/>
      <c r="RB38" s="94"/>
      <c r="RC38" s="94"/>
      <c r="RD38" s="94"/>
      <c r="RE38" s="94"/>
      <c r="RF38" s="94"/>
      <c r="RG38" s="94"/>
      <c r="RH38" s="94"/>
      <c r="RI38" s="94"/>
      <c r="RJ38" s="94"/>
      <c r="RK38" s="94"/>
      <c r="RL38" s="94"/>
      <c r="RM38" s="94"/>
      <c r="RN38" s="94"/>
      <c r="RO38" s="94"/>
      <c r="RP38" s="94"/>
      <c r="RQ38" s="94"/>
      <c r="RR38" s="94"/>
      <c r="RS38" s="94"/>
      <c r="RT38" s="94"/>
      <c r="RU38" s="94"/>
      <c r="RV38" s="94"/>
      <c r="RW38" s="94"/>
      <c r="RX38" s="94"/>
      <c r="RY38" s="94"/>
      <c r="RZ38" s="94"/>
      <c r="SA38" s="94"/>
      <c r="SB38" s="94"/>
      <c r="SC38" s="94"/>
      <c r="SD38" s="94"/>
      <c r="SE38" s="94"/>
      <c r="SF38" s="94"/>
      <c r="SG38" s="94"/>
      <c r="SH38" s="94"/>
      <c r="SI38" s="94"/>
      <c r="SJ38" s="94"/>
      <c r="SK38" s="94"/>
      <c r="SL38" s="94"/>
      <c r="SM38" s="94"/>
      <c r="SN38" s="94"/>
      <c r="SO38" s="94"/>
      <c r="SP38" s="94"/>
      <c r="SQ38" s="94"/>
      <c r="SR38" s="94"/>
      <c r="SS38" s="94"/>
      <c r="ST38" s="94"/>
      <c r="SU38" s="94"/>
      <c r="SV38" s="94"/>
      <c r="SW38" s="94"/>
      <c r="SX38" s="94"/>
      <c r="SY38" s="94"/>
      <c r="SZ38" s="94"/>
      <c r="TA38" s="94"/>
      <c r="TB38" s="94"/>
      <c r="TC38" s="94"/>
      <c r="TD38" s="94"/>
      <c r="TE38" s="94"/>
      <c r="TF38" s="94"/>
      <c r="TG38" s="94"/>
      <c r="TH38" s="94"/>
      <c r="TI38" s="94"/>
      <c r="TJ38" s="94"/>
      <c r="TK38" s="94"/>
      <c r="TL38" s="94"/>
      <c r="TM38" s="94"/>
      <c r="TN38" s="94"/>
      <c r="TO38" s="94"/>
      <c r="TP38" s="94"/>
      <c r="TQ38" s="94"/>
      <c r="TR38" s="94"/>
      <c r="TS38" s="94"/>
      <c r="TT38" s="94"/>
      <c r="TU38" s="94"/>
      <c r="TV38" s="94"/>
      <c r="TW38" s="94"/>
      <c r="TX38" s="94"/>
      <c r="TY38" s="94"/>
      <c r="TZ38" s="94"/>
      <c r="UA38" s="94"/>
      <c r="UB38" s="94"/>
      <c r="UC38" s="94"/>
      <c r="UD38" s="94"/>
      <c r="UE38" s="94"/>
      <c r="UF38" s="94"/>
      <c r="UG38" s="94"/>
      <c r="UH38" s="94"/>
      <c r="UI38" s="94"/>
      <c r="UJ38" s="94"/>
      <c r="UK38" s="94"/>
      <c r="UL38" s="94"/>
      <c r="UM38" s="94"/>
      <c r="UN38" s="94"/>
      <c r="UO38" s="94"/>
      <c r="UP38" s="94"/>
      <c r="UQ38" s="94"/>
      <c r="UR38" s="94"/>
      <c r="US38" s="94"/>
      <c r="UT38" s="94"/>
      <c r="UU38" s="94"/>
      <c r="UV38" s="94"/>
      <c r="UW38" s="94"/>
      <c r="UX38" s="94"/>
      <c r="UY38" s="94"/>
      <c r="UZ38" s="94"/>
      <c r="VA38" s="94"/>
      <c r="VB38" s="94"/>
      <c r="VC38" s="94"/>
      <c r="VD38" s="94"/>
      <c r="VE38" s="94"/>
      <c r="VF38" s="94"/>
      <c r="VG38" s="94"/>
      <c r="VH38" s="94"/>
      <c r="VI38" s="94"/>
      <c r="VJ38" s="94"/>
      <c r="VK38" s="94"/>
      <c r="VL38" s="94"/>
      <c r="VM38" s="94"/>
      <c r="VN38" s="94"/>
      <c r="VO38" s="94"/>
      <c r="VP38" s="94"/>
      <c r="VQ38" s="94"/>
      <c r="VR38" s="94"/>
      <c r="VS38" s="94"/>
      <c r="VT38" s="94"/>
      <c r="VU38" s="94"/>
      <c r="VV38" s="94"/>
      <c r="VW38" s="94"/>
      <c r="VX38" s="94"/>
      <c r="VY38" s="94"/>
      <c r="VZ38" s="94"/>
      <c r="WA38" s="94"/>
      <c r="WB38" s="94"/>
      <c r="WC38" s="94"/>
      <c r="WD38" s="94"/>
      <c r="WE38" s="94"/>
      <c r="WF38" s="94"/>
      <c r="WG38" s="94"/>
      <c r="WH38" s="94"/>
      <c r="WI38" s="94"/>
      <c r="WJ38" s="94"/>
      <c r="WK38" s="94"/>
      <c r="WL38" s="94"/>
      <c r="WM38" s="94"/>
      <c r="WN38" s="94"/>
      <c r="WO38" s="94"/>
      <c r="WP38" s="94"/>
      <c r="WQ38" s="94"/>
      <c r="WR38" s="94"/>
      <c r="WS38" s="94"/>
      <c r="WT38" s="94"/>
      <c r="WU38" s="94"/>
      <c r="WV38" s="94"/>
      <c r="WW38" s="94"/>
      <c r="WX38" s="94"/>
      <c r="WY38" s="94"/>
      <c r="WZ38" s="94"/>
      <c r="XA38" s="94"/>
      <c r="XB38" s="94"/>
      <c r="XC38" s="94"/>
      <c r="XD38" s="94"/>
      <c r="XE38" s="94"/>
      <c r="XF38" s="94"/>
      <c r="XG38" s="94"/>
      <c r="XH38" s="94"/>
      <c r="XI38" s="94"/>
      <c r="XJ38" s="94"/>
      <c r="XK38" s="94"/>
      <c r="XL38" s="94"/>
      <c r="XM38" s="94"/>
      <c r="XN38" s="94"/>
      <c r="XO38" s="94"/>
      <c r="XP38" s="94"/>
      <c r="XQ38" s="94"/>
      <c r="XR38" s="94"/>
      <c r="XS38" s="94"/>
      <c r="XT38" s="94"/>
      <c r="XU38" s="94"/>
      <c r="XV38" s="94"/>
      <c r="XW38" s="94"/>
      <c r="XX38" s="94"/>
      <c r="XY38" s="94"/>
      <c r="XZ38" s="94"/>
      <c r="YA38" s="94"/>
      <c r="YB38" s="94"/>
      <c r="YC38" s="94"/>
      <c r="YD38" s="94"/>
      <c r="YE38" s="94"/>
      <c r="YF38" s="94"/>
      <c r="YG38" s="94"/>
      <c r="YH38" s="94"/>
      <c r="YI38" s="94"/>
      <c r="YJ38" s="94"/>
      <c r="YK38" s="94"/>
      <c r="YL38" s="94"/>
      <c r="YM38" s="94"/>
      <c r="YN38" s="94"/>
      <c r="YO38" s="94"/>
      <c r="YP38" s="94"/>
      <c r="YQ38" s="94"/>
      <c r="YR38" s="94"/>
      <c r="YS38" s="94"/>
      <c r="YT38" s="94"/>
      <c r="YU38" s="94"/>
      <c r="YV38" s="94"/>
      <c r="YW38" s="94"/>
      <c r="YX38" s="94"/>
      <c r="YY38" s="94"/>
      <c r="YZ38" s="94"/>
      <c r="ZA38" s="94"/>
      <c r="ZB38" s="94"/>
      <c r="ZC38" s="94"/>
      <c r="ZD38" s="94"/>
      <c r="ZE38" s="94"/>
      <c r="ZF38" s="94"/>
      <c r="ZG38" s="94"/>
      <c r="ZH38" s="94"/>
      <c r="ZI38" s="94"/>
      <c r="ZJ38" s="94"/>
      <c r="ZK38" s="94"/>
      <c r="ZL38" s="94"/>
      <c r="ZM38" s="94"/>
      <c r="ZN38" s="94"/>
      <c r="ZO38" s="94"/>
      <c r="ZP38" s="94"/>
      <c r="ZQ38" s="94"/>
      <c r="ZR38" s="94"/>
      <c r="ZS38" s="94"/>
      <c r="ZT38" s="94"/>
      <c r="ZU38" s="94"/>
      <c r="ZV38" s="94"/>
      <c r="ZW38" s="94"/>
      <c r="ZX38" s="94"/>
      <c r="ZY38" s="94"/>
      <c r="ZZ38" s="94"/>
      <c r="AAA38" s="94"/>
      <c r="AAB38" s="94"/>
      <c r="AAC38" s="94"/>
      <c r="AAD38" s="94"/>
      <c r="AAE38" s="94"/>
      <c r="AAF38" s="94"/>
      <c r="AAG38" s="94"/>
      <c r="AAH38" s="94"/>
      <c r="AAI38" s="94"/>
      <c r="AAJ38" s="94"/>
      <c r="AAK38" s="94"/>
      <c r="AAL38" s="94"/>
      <c r="AAM38" s="94"/>
      <c r="AAN38" s="94"/>
      <c r="AAO38" s="94"/>
      <c r="AAP38" s="94"/>
      <c r="AAQ38" s="94"/>
      <c r="AAR38" s="94"/>
      <c r="AAS38" s="94"/>
      <c r="AAT38" s="94"/>
      <c r="AAU38" s="94"/>
      <c r="AAV38" s="94"/>
      <c r="AAW38" s="94"/>
      <c r="AAX38" s="94"/>
      <c r="AAY38" s="94"/>
      <c r="AAZ38" s="94"/>
      <c r="ABA38" s="94"/>
      <c r="ABB38" s="94"/>
      <c r="ABC38" s="94"/>
      <c r="ABD38" s="94"/>
      <c r="ABE38" s="94"/>
      <c r="ABF38" s="94"/>
      <c r="ABG38" s="94"/>
      <c r="ABH38" s="94"/>
      <c r="ABI38" s="94"/>
      <c r="ABJ38" s="94"/>
      <c r="ABK38" s="94"/>
      <c r="ABL38" s="94"/>
      <c r="ABM38" s="94"/>
      <c r="ABN38" s="94"/>
      <c r="ABO38" s="94"/>
      <c r="ABP38" s="94"/>
      <c r="ABQ38" s="94"/>
      <c r="ABR38" s="94"/>
      <c r="ABS38" s="94"/>
      <c r="ABT38" s="94"/>
      <c r="ABU38" s="94"/>
      <c r="ABV38" s="94"/>
      <c r="ABW38" s="94"/>
      <c r="ABX38" s="94"/>
      <c r="ABY38" s="94"/>
      <c r="ABZ38" s="94"/>
      <c r="ACA38" s="94"/>
      <c r="ACB38" s="94"/>
      <c r="ACC38" s="94"/>
      <c r="ACD38" s="94"/>
      <c r="ACE38" s="94"/>
      <c r="ACF38" s="94"/>
      <c r="ACG38" s="94"/>
      <c r="ACH38" s="94"/>
      <c r="ACI38" s="94"/>
      <c r="ACJ38" s="94"/>
      <c r="ACK38" s="94"/>
      <c r="ACL38" s="94"/>
      <c r="ACM38" s="94"/>
      <c r="ACN38" s="94"/>
      <c r="ACO38" s="94"/>
      <c r="ACP38" s="94"/>
      <c r="ACQ38" s="94"/>
      <c r="ACR38" s="94"/>
      <c r="ACS38" s="94"/>
      <c r="ACT38" s="94"/>
      <c r="ACU38" s="94"/>
      <c r="ACV38" s="94"/>
      <c r="ACW38" s="94"/>
      <c r="ACX38" s="94"/>
      <c r="ACY38" s="94"/>
      <c r="ACZ38" s="94"/>
      <c r="ADA38" s="94"/>
      <c r="ADB38" s="94"/>
      <c r="ADC38" s="94"/>
      <c r="ADD38" s="94"/>
      <c r="ADE38" s="94"/>
      <c r="ADF38" s="94"/>
      <c r="ADG38" s="94"/>
      <c r="ADH38" s="94"/>
      <c r="ADI38" s="94"/>
      <c r="ADJ38" s="94"/>
      <c r="ADK38" s="94"/>
      <c r="ADL38" s="94"/>
      <c r="ADM38" s="94"/>
      <c r="ADN38" s="94"/>
      <c r="ADO38" s="94"/>
      <c r="ADP38" s="94"/>
      <c r="ADQ38" s="94"/>
      <c r="ADR38" s="94"/>
      <c r="ADS38" s="94"/>
      <c r="ADT38" s="94"/>
      <c r="ADU38" s="94"/>
      <c r="ADV38" s="94"/>
      <c r="ADW38" s="94"/>
      <c r="ADX38" s="94"/>
      <c r="ADY38" s="94"/>
      <c r="ADZ38" s="94"/>
      <c r="AEA38" s="94"/>
      <c r="AEB38" s="94"/>
      <c r="AEC38" s="94"/>
      <c r="AED38" s="94"/>
      <c r="AEE38" s="94"/>
      <c r="AEF38" s="94"/>
      <c r="AEG38" s="94"/>
      <c r="AEH38" s="94"/>
      <c r="AEI38" s="94"/>
      <c r="AEJ38" s="94"/>
      <c r="AEK38" s="94"/>
      <c r="AEL38" s="94"/>
      <c r="AEM38" s="94"/>
      <c r="AEN38" s="94"/>
      <c r="AEO38" s="94"/>
      <c r="AEP38" s="94"/>
      <c r="AEQ38" s="94"/>
      <c r="AER38" s="94"/>
      <c r="AES38" s="94"/>
      <c r="AET38" s="94"/>
      <c r="AEU38" s="94"/>
      <c r="AEV38" s="94"/>
      <c r="AEW38" s="94"/>
      <c r="AEX38" s="94"/>
      <c r="AEY38" s="94"/>
      <c r="AEZ38" s="94"/>
      <c r="AFA38" s="94"/>
      <c r="AFB38" s="94"/>
      <c r="AFC38" s="94"/>
      <c r="AFD38" s="94"/>
      <c r="AFE38" s="94"/>
      <c r="AFF38" s="94"/>
      <c r="AFG38" s="94"/>
      <c r="AFH38" s="94"/>
      <c r="AFI38" s="94"/>
      <c r="AFJ38" s="94"/>
      <c r="AFK38" s="94"/>
      <c r="AFL38" s="94"/>
      <c r="AFM38" s="94"/>
      <c r="AFN38" s="94"/>
      <c r="AFO38" s="94"/>
      <c r="AFP38" s="94"/>
      <c r="AFQ38" s="94"/>
      <c r="AFR38" s="94"/>
      <c r="AFS38" s="94"/>
      <c r="AFT38" s="94"/>
      <c r="AFU38" s="94"/>
      <c r="AFV38" s="94"/>
      <c r="AFW38" s="94"/>
      <c r="AFX38" s="94"/>
      <c r="AFY38" s="94"/>
      <c r="AFZ38" s="94"/>
      <c r="AGA38" s="94"/>
      <c r="AGB38" s="94"/>
      <c r="AGC38" s="94"/>
      <c r="AGD38" s="94"/>
      <c r="AGE38" s="94"/>
      <c r="AGF38" s="94"/>
      <c r="AGG38" s="94"/>
      <c r="AGH38" s="94"/>
      <c r="AGI38" s="94"/>
      <c r="AGJ38" s="94"/>
      <c r="AGK38" s="94"/>
      <c r="AGL38" s="94"/>
      <c r="AGM38" s="94"/>
      <c r="AGN38" s="94"/>
      <c r="AGO38" s="94"/>
      <c r="AGP38" s="94"/>
      <c r="AGQ38" s="94"/>
      <c r="AGR38" s="94"/>
      <c r="AGS38" s="94"/>
      <c r="AGT38" s="94"/>
      <c r="AGU38" s="94"/>
      <c r="AGV38" s="94"/>
      <c r="AGW38" s="94"/>
      <c r="AGX38" s="94"/>
      <c r="AGY38" s="94"/>
      <c r="AGZ38" s="94"/>
      <c r="AHA38" s="94"/>
      <c r="AHB38" s="94"/>
      <c r="AHC38" s="94"/>
      <c r="AHD38" s="94"/>
      <c r="AHE38" s="94"/>
      <c r="AHF38" s="94"/>
      <c r="AHG38" s="94"/>
      <c r="AHH38" s="94"/>
      <c r="AHI38" s="94"/>
      <c r="AHJ38" s="94"/>
      <c r="AHK38" s="94"/>
      <c r="AHL38" s="94"/>
      <c r="AHM38" s="94"/>
      <c r="AHN38" s="94"/>
      <c r="AHO38" s="94"/>
      <c r="AHP38" s="94"/>
      <c r="AHQ38" s="94"/>
      <c r="AHR38" s="94"/>
      <c r="AHS38" s="94"/>
      <c r="AHT38" s="94"/>
      <c r="AHU38" s="94"/>
      <c r="AHV38" s="94"/>
      <c r="AHW38" s="94"/>
      <c r="AHX38" s="94"/>
      <c r="AHY38" s="94"/>
      <c r="AHZ38" s="94"/>
      <c r="AIA38" s="94"/>
      <c r="AIB38" s="94"/>
      <c r="AIC38" s="94"/>
      <c r="AID38" s="94"/>
      <c r="AIE38" s="94"/>
      <c r="AIF38" s="94"/>
      <c r="AIG38" s="94"/>
      <c r="AIH38" s="94"/>
      <c r="AII38" s="94"/>
      <c r="AIJ38" s="94"/>
      <c r="AIK38" s="94"/>
      <c r="AIL38" s="94"/>
      <c r="AIM38" s="94"/>
      <c r="AIN38" s="94"/>
      <c r="AIO38" s="94"/>
      <c r="AIP38" s="94"/>
      <c r="AIQ38" s="94"/>
      <c r="AIR38" s="94"/>
      <c r="AIS38" s="94"/>
      <c r="AIT38" s="94"/>
      <c r="AIU38" s="94"/>
      <c r="AIV38" s="94"/>
      <c r="AIW38" s="94"/>
      <c r="AIX38" s="94"/>
      <c r="AIY38" s="94"/>
      <c r="AIZ38" s="94"/>
      <c r="AJA38" s="94"/>
      <c r="AJB38" s="94"/>
      <c r="AJC38" s="94"/>
      <c r="AJD38" s="94"/>
      <c r="AJE38" s="94"/>
      <c r="AJF38" s="94"/>
      <c r="AJG38" s="94"/>
      <c r="AJH38" s="94"/>
      <c r="AJI38" s="94"/>
      <c r="AJJ38" s="94"/>
      <c r="AJK38" s="94"/>
      <c r="AJL38" s="94"/>
      <c r="AJM38" s="94"/>
      <c r="AJN38" s="94"/>
      <c r="AJO38" s="94"/>
      <c r="AJP38" s="94"/>
      <c r="AJQ38" s="94"/>
      <c r="AJR38" s="94"/>
      <c r="AJS38" s="94"/>
      <c r="AJT38" s="94"/>
      <c r="AJU38" s="94"/>
      <c r="AJV38" s="94"/>
      <c r="AJW38" s="94"/>
      <c r="AJX38" s="94"/>
      <c r="AJY38" s="94"/>
      <c r="AJZ38" s="94"/>
      <c r="AKA38" s="94"/>
      <c r="AKB38" s="94"/>
      <c r="AKC38" s="94"/>
      <c r="AKD38" s="94"/>
      <c r="AKE38" s="94"/>
      <c r="AKF38" s="94"/>
      <c r="AKG38" s="94"/>
      <c r="AKH38" s="94"/>
      <c r="AKI38" s="94"/>
      <c r="AKJ38" s="94"/>
      <c r="AKK38" s="94"/>
      <c r="AKL38" s="94"/>
      <c r="AKM38" s="94"/>
      <c r="AKN38" s="94"/>
      <c r="AKO38" s="94"/>
      <c r="AKP38" s="94"/>
      <c r="AKQ38" s="94"/>
      <c r="AKR38" s="94"/>
      <c r="AKS38" s="94"/>
      <c r="AKT38" s="94"/>
      <c r="AKU38" s="94"/>
      <c r="AKV38" s="94"/>
      <c r="AKW38" s="94"/>
      <c r="AKX38" s="94"/>
      <c r="AKY38" s="94"/>
      <c r="AKZ38" s="94"/>
      <c r="ALA38" s="94"/>
      <c r="ALB38" s="94"/>
      <c r="ALC38" s="94"/>
      <c r="ALD38" s="94"/>
      <c r="ALE38" s="94"/>
      <c r="ALF38" s="94"/>
      <c r="ALG38" s="94"/>
      <c r="ALH38" s="94"/>
      <c r="ALI38" s="94"/>
      <c r="ALJ38" s="94"/>
      <c r="ALK38" s="94"/>
      <c r="ALL38" s="94"/>
      <c r="ALM38" s="94"/>
      <c r="ALN38" s="94"/>
      <c r="ALO38" s="94"/>
      <c r="ALP38" s="94"/>
      <c r="ALQ38" s="94"/>
      <c r="ALR38" s="94"/>
      <c r="ALS38" s="94"/>
      <c r="ALT38" s="94"/>
      <c r="ALU38" s="94"/>
      <c r="ALV38" s="94"/>
      <c r="ALW38" s="94"/>
      <c r="ALX38" s="94"/>
      <c r="ALY38" s="94"/>
      <c r="ALZ38" s="94"/>
      <c r="AMA38" s="94"/>
      <c r="AMB38" s="94"/>
      <c r="AMC38" s="94"/>
      <c r="AMD38" s="94"/>
      <c r="AME38" s="94"/>
      <c r="AMF38" s="94"/>
      <c r="AMG38" s="94"/>
      <c r="AMH38" s="94"/>
      <c r="AMI38" s="94"/>
      <c r="AMJ38" s="94"/>
    </row>
    <row r="39" spans="1:1024" s="123" customFormat="1" ht="26.25" customHeight="1" x14ac:dyDescent="0.35">
      <c r="A39" s="496"/>
      <c r="B39" s="496"/>
      <c r="C39" s="496"/>
      <c r="D39" s="130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  <c r="IX39" s="94"/>
      <c r="IY39" s="94"/>
      <c r="IZ39" s="94"/>
      <c r="JA39" s="94"/>
      <c r="JB39" s="94"/>
      <c r="JC39" s="94"/>
      <c r="JD39" s="94"/>
      <c r="JE39" s="94"/>
      <c r="JF39" s="94"/>
      <c r="JG39" s="94"/>
      <c r="JH39" s="94"/>
      <c r="JI39" s="94"/>
      <c r="JJ39" s="94"/>
      <c r="JK39" s="94"/>
      <c r="JL39" s="94"/>
      <c r="JM39" s="94"/>
      <c r="JN39" s="94"/>
      <c r="JO39" s="94"/>
      <c r="JP39" s="94"/>
      <c r="JQ39" s="94"/>
      <c r="JR39" s="94"/>
      <c r="JS39" s="94"/>
      <c r="JT39" s="94"/>
      <c r="JU39" s="94"/>
      <c r="JV39" s="94"/>
      <c r="JW39" s="94"/>
      <c r="JX39" s="94"/>
      <c r="JY39" s="94"/>
      <c r="JZ39" s="94"/>
      <c r="KA39" s="94"/>
      <c r="KB39" s="94"/>
      <c r="KC39" s="94"/>
      <c r="KD39" s="94"/>
      <c r="KE39" s="94"/>
      <c r="KF39" s="94"/>
      <c r="KG39" s="94"/>
      <c r="KH39" s="94"/>
      <c r="KI39" s="94"/>
      <c r="KJ39" s="94"/>
      <c r="KK39" s="94"/>
      <c r="KL39" s="94"/>
      <c r="KM39" s="94"/>
      <c r="KN39" s="94"/>
      <c r="KO39" s="94"/>
      <c r="KP39" s="94"/>
      <c r="KQ39" s="94"/>
      <c r="KR39" s="94"/>
      <c r="KS39" s="94"/>
      <c r="KT39" s="94"/>
      <c r="KU39" s="94"/>
      <c r="KV39" s="94"/>
      <c r="KW39" s="94"/>
      <c r="KX39" s="94"/>
      <c r="KY39" s="94"/>
      <c r="KZ39" s="94"/>
      <c r="LA39" s="94"/>
      <c r="LB39" s="94"/>
      <c r="LC39" s="94"/>
      <c r="LD39" s="94"/>
      <c r="LE39" s="94"/>
      <c r="LF39" s="94"/>
      <c r="LG39" s="94"/>
      <c r="LH39" s="94"/>
      <c r="LI39" s="94"/>
      <c r="LJ39" s="94"/>
      <c r="LK39" s="94"/>
      <c r="LL39" s="94"/>
      <c r="LM39" s="94"/>
      <c r="LN39" s="94"/>
      <c r="LO39" s="94"/>
      <c r="LP39" s="94"/>
      <c r="LQ39" s="94"/>
      <c r="LR39" s="94"/>
      <c r="LS39" s="94"/>
      <c r="LT39" s="94"/>
      <c r="LU39" s="94"/>
      <c r="LV39" s="94"/>
      <c r="LW39" s="94"/>
      <c r="LX39" s="94"/>
      <c r="LY39" s="94"/>
      <c r="LZ39" s="94"/>
      <c r="MA39" s="94"/>
      <c r="MB39" s="94"/>
      <c r="MC39" s="94"/>
      <c r="MD39" s="94"/>
      <c r="ME39" s="94"/>
      <c r="MF39" s="94"/>
      <c r="MG39" s="94"/>
      <c r="MH39" s="94"/>
      <c r="MI39" s="94"/>
      <c r="MJ39" s="94"/>
      <c r="MK39" s="94"/>
      <c r="ML39" s="94"/>
      <c r="MM39" s="94"/>
      <c r="MN39" s="94"/>
      <c r="MO39" s="94"/>
      <c r="MP39" s="94"/>
      <c r="MQ39" s="94"/>
      <c r="MR39" s="94"/>
      <c r="MS39" s="94"/>
      <c r="MT39" s="94"/>
      <c r="MU39" s="94"/>
      <c r="MV39" s="94"/>
      <c r="MW39" s="94"/>
      <c r="MX39" s="94"/>
      <c r="MY39" s="94"/>
      <c r="MZ39" s="94"/>
      <c r="NA39" s="94"/>
      <c r="NB39" s="94"/>
      <c r="NC39" s="94"/>
      <c r="ND39" s="94"/>
      <c r="NE39" s="94"/>
      <c r="NF39" s="94"/>
      <c r="NG39" s="94"/>
      <c r="NH39" s="94"/>
      <c r="NI39" s="94"/>
      <c r="NJ39" s="94"/>
      <c r="NK39" s="94"/>
      <c r="NL39" s="94"/>
      <c r="NM39" s="94"/>
      <c r="NN39" s="94"/>
      <c r="NO39" s="94"/>
      <c r="NP39" s="94"/>
      <c r="NQ39" s="94"/>
      <c r="NR39" s="94"/>
      <c r="NS39" s="94"/>
      <c r="NT39" s="94"/>
      <c r="NU39" s="94"/>
      <c r="NV39" s="94"/>
      <c r="NW39" s="94"/>
      <c r="NX39" s="94"/>
      <c r="NY39" s="94"/>
      <c r="NZ39" s="94"/>
      <c r="OA39" s="94"/>
      <c r="OB39" s="94"/>
      <c r="OC39" s="94"/>
      <c r="OD39" s="94"/>
      <c r="OE39" s="94"/>
      <c r="OF39" s="94"/>
      <c r="OG39" s="94"/>
      <c r="OH39" s="94"/>
      <c r="OI39" s="94"/>
      <c r="OJ39" s="94"/>
      <c r="OK39" s="94"/>
      <c r="OL39" s="94"/>
      <c r="OM39" s="94"/>
      <c r="ON39" s="94"/>
      <c r="OO39" s="94"/>
      <c r="OP39" s="94"/>
      <c r="OQ39" s="94"/>
      <c r="OR39" s="94"/>
      <c r="OS39" s="94"/>
      <c r="OT39" s="94"/>
      <c r="OU39" s="94"/>
      <c r="OV39" s="94"/>
      <c r="OW39" s="94"/>
      <c r="OX39" s="94"/>
      <c r="OY39" s="94"/>
      <c r="OZ39" s="94"/>
      <c r="PA39" s="94"/>
      <c r="PB39" s="94"/>
      <c r="PC39" s="94"/>
      <c r="PD39" s="94"/>
      <c r="PE39" s="94"/>
      <c r="PF39" s="94"/>
      <c r="PG39" s="94"/>
      <c r="PH39" s="94"/>
      <c r="PI39" s="94"/>
      <c r="PJ39" s="94"/>
      <c r="PK39" s="94"/>
      <c r="PL39" s="94"/>
      <c r="PM39" s="94"/>
      <c r="PN39" s="94"/>
      <c r="PO39" s="94"/>
      <c r="PP39" s="94"/>
      <c r="PQ39" s="94"/>
      <c r="PR39" s="94"/>
      <c r="PS39" s="94"/>
      <c r="PT39" s="94"/>
      <c r="PU39" s="94"/>
      <c r="PV39" s="94"/>
      <c r="PW39" s="94"/>
      <c r="PX39" s="94"/>
      <c r="PY39" s="94"/>
      <c r="PZ39" s="94"/>
      <c r="QA39" s="94"/>
      <c r="QB39" s="94"/>
      <c r="QC39" s="94"/>
      <c r="QD39" s="94"/>
      <c r="QE39" s="94"/>
      <c r="QF39" s="94"/>
      <c r="QG39" s="94"/>
      <c r="QH39" s="94"/>
      <c r="QI39" s="94"/>
      <c r="QJ39" s="94"/>
      <c r="QK39" s="94"/>
      <c r="QL39" s="94"/>
      <c r="QM39" s="94"/>
      <c r="QN39" s="94"/>
      <c r="QO39" s="94"/>
      <c r="QP39" s="94"/>
      <c r="QQ39" s="94"/>
      <c r="QR39" s="94"/>
      <c r="QS39" s="94"/>
      <c r="QT39" s="94"/>
      <c r="QU39" s="94"/>
      <c r="QV39" s="94"/>
      <c r="QW39" s="94"/>
      <c r="QX39" s="94"/>
      <c r="QY39" s="94"/>
      <c r="QZ39" s="94"/>
      <c r="RA39" s="94"/>
      <c r="RB39" s="94"/>
      <c r="RC39" s="94"/>
      <c r="RD39" s="94"/>
      <c r="RE39" s="94"/>
      <c r="RF39" s="94"/>
      <c r="RG39" s="94"/>
      <c r="RH39" s="94"/>
      <c r="RI39" s="94"/>
      <c r="RJ39" s="94"/>
      <c r="RK39" s="94"/>
      <c r="RL39" s="94"/>
      <c r="RM39" s="94"/>
      <c r="RN39" s="94"/>
      <c r="RO39" s="94"/>
      <c r="RP39" s="94"/>
      <c r="RQ39" s="94"/>
      <c r="RR39" s="94"/>
      <c r="RS39" s="94"/>
      <c r="RT39" s="94"/>
      <c r="RU39" s="94"/>
      <c r="RV39" s="94"/>
      <c r="RW39" s="94"/>
      <c r="RX39" s="94"/>
      <c r="RY39" s="94"/>
      <c r="RZ39" s="94"/>
      <c r="SA39" s="94"/>
      <c r="SB39" s="94"/>
      <c r="SC39" s="94"/>
      <c r="SD39" s="94"/>
      <c r="SE39" s="94"/>
      <c r="SF39" s="94"/>
      <c r="SG39" s="94"/>
      <c r="SH39" s="94"/>
      <c r="SI39" s="94"/>
      <c r="SJ39" s="94"/>
      <c r="SK39" s="94"/>
      <c r="SL39" s="94"/>
      <c r="SM39" s="94"/>
      <c r="SN39" s="94"/>
      <c r="SO39" s="94"/>
      <c r="SP39" s="94"/>
      <c r="SQ39" s="94"/>
      <c r="SR39" s="94"/>
      <c r="SS39" s="94"/>
      <c r="ST39" s="94"/>
      <c r="SU39" s="94"/>
      <c r="SV39" s="94"/>
      <c r="SW39" s="94"/>
      <c r="SX39" s="94"/>
      <c r="SY39" s="94"/>
      <c r="SZ39" s="94"/>
      <c r="TA39" s="94"/>
      <c r="TB39" s="94"/>
      <c r="TC39" s="94"/>
      <c r="TD39" s="94"/>
      <c r="TE39" s="94"/>
      <c r="TF39" s="94"/>
      <c r="TG39" s="94"/>
      <c r="TH39" s="94"/>
      <c r="TI39" s="94"/>
      <c r="TJ39" s="94"/>
      <c r="TK39" s="94"/>
      <c r="TL39" s="94"/>
      <c r="TM39" s="94"/>
      <c r="TN39" s="94"/>
      <c r="TO39" s="94"/>
      <c r="TP39" s="94"/>
      <c r="TQ39" s="94"/>
      <c r="TR39" s="94"/>
      <c r="TS39" s="94"/>
      <c r="TT39" s="94"/>
      <c r="TU39" s="94"/>
      <c r="TV39" s="94"/>
      <c r="TW39" s="94"/>
      <c r="TX39" s="94"/>
      <c r="TY39" s="94"/>
      <c r="TZ39" s="94"/>
      <c r="UA39" s="94"/>
      <c r="UB39" s="94"/>
      <c r="UC39" s="94"/>
      <c r="UD39" s="94"/>
      <c r="UE39" s="94"/>
      <c r="UF39" s="94"/>
      <c r="UG39" s="94"/>
      <c r="UH39" s="94"/>
      <c r="UI39" s="94"/>
      <c r="UJ39" s="94"/>
      <c r="UK39" s="94"/>
      <c r="UL39" s="94"/>
      <c r="UM39" s="94"/>
      <c r="UN39" s="94"/>
      <c r="UO39" s="94"/>
      <c r="UP39" s="94"/>
      <c r="UQ39" s="94"/>
      <c r="UR39" s="94"/>
      <c r="US39" s="94"/>
      <c r="UT39" s="94"/>
      <c r="UU39" s="94"/>
      <c r="UV39" s="94"/>
      <c r="UW39" s="94"/>
      <c r="UX39" s="94"/>
      <c r="UY39" s="94"/>
      <c r="UZ39" s="94"/>
      <c r="VA39" s="94"/>
      <c r="VB39" s="94"/>
      <c r="VC39" s="94"/>
      <c r="VD39" s="94"/>
      <c r="VE39" s="94"/>
      <c r="VF39" s="94"/>
      <c r="VG39" s="94"/>
      <c r="VH39" s="94"/>
      <c r="VI39" s="94"/>
      <c r="VJ39" s="94"/>
      <c r="VK39" s="94"/>
      <c r="VL39" s="94"/>
      <c r="VM39" s="94"/>
      <c r="VN39" s="94"/>
      <c r="VO39" s="94"/>
      <c r="VP39" s="94"/>
      <c r="VQ39" s="94"/>
      <c r="VR39" s="94"/>
      <c r="VS39" s="94"/>
      <c r="VT39" s="94"/>
      <c r="VU39" s="94"/>
      <c r="VV39" s="94"/>
      <c r="VW39" s="94"/>
      <c r="VX39" s="94"/>
      <c r="VY39" s="94"/>
      <c r="VZ39" s="94"/>
      <c r="WA39" s="94"/>
      <c r="WB39" s="94"/>
      <c r="WC39" s="94"/>
      <c r="WD39" s="94"/>
      <c r="WE39" s="94"/>
      <c r="WF39" s="94"/>
      <c r="WG39" s="94"/>
      <c r="WH39" s="94"/>
      <c r="WI39" s="94"/>
      <c r="WJ39" s="94"/>
      <c r="WK39" s="94"/>
      <c r="WL39" s="94"/>
      <c r="WM39" s="94"/>
      <c r="WN39" s="94"/>
      <c r="WO39" s="94"/>
      <c r="WP39" s="94"/>
      <c r="WQ39" s="94"/>
      <c r="WR39" s="94"/>
      <c r="WS39" s="94"/>
      <c r="WT39" s="94"/>
      <c r="WU39" s="94"/>
      <c r="WV39" s="94"/>
      <c r="WW39" s="94"/>
      <c r="WX39" s="94"/>
      <c r="WY39" s="94"/>
      <c r="WZ39" s="94"/>
      <c r="XA39" s="94"/>
      <c r="XB39" s="94"/>
      <c r="XC39" s="94"/>
      <c r="XD39" s="94"/>
      <c r="XE39" s="94"/>
      <c r="XF39" s="94"/>
      <c r="XG39" s="94"/>
      <c r="XH39" s="94"/>
      <c r="XI39" s="94"/>
      <c r="XJ39" s="94"/>
      <c r="XK39" s="94"/>
      <c r="XL39" s="94"/>
      <c r="XM39" s="94"/>
      <c r="XN39" s="94"/>
      <c r="XO39" s="94"/>
      <c r="XP39" s="94"/>
      <c r="XQ39" s="94"/>
      <c r="XR39" s="94"/>
      <c r="XS39" s="94"/>
      <c r="XT39" s="94"/>
      <c r="XU39" s="94"/>
      <c r="XV39" s="94"/>
      <c r="XW39" s="94"/>
      <c r="XX39" s="94"/>
      <c r="XY39" s="94"/>
      <c r="XZ39" s="94"/>
      <c r="YA39" s="94"/>
      <c r="YB39" s="94"/>
      <c r="YC39" s="94"/>
      <c r="YD39" s="94"/>
      <c r="YE39" s="94"/>
      <c r="YF39" s="94"/>
      <c r="YG39" s="94"/>
      <c r="YH39" s="94"/>
      <c r="YI39" s="94"/>
      <c r="YJ39" s="94"/>
      <c r="YK39" s="94"/>
      <c r="YL39" s="94"/>
      <c r="YM39" s="94"/>
      <c r="YN39" s="94"/>
      <c r="YO39" s="94"/>
      <c r="YP39" s="94"/>
      <c r="YQ39" s="94"/>
      <c r="YR39" s="94"/>
      <c r="YS39" s="94"/>
      <c r="YT39" s="94"/>
      <c r="YU39" s="94"/>
      <c r="YV39" s="94"/>
      <c r="YW39" s="94"/>
      <c r="YX39" s="94"/>
      <c r="YY39" s="94"/>
      <c r="YZ39" s="94"/>
      <c r="ZA39" s="94"/>
      <c r="ZB39" s="94"/>
      <c r="ZC39" s="94"/>
      <c r="ZD39" s="94"/>
      <c r="ZE39" s="94"/>
      <c r="ZF39" s="94"/>
      <c r="ZG39" s="94"/>
      <c r="ZH39" s="94"/>
      <c r="ZI39" s="94"/>
      <c r="ZJ39" s="94"/>
      <c r="ZK39" s="94"/>
      <c r="ZL39" s="94"/>
      <c r="ZM39" s="94"/>
      <c r="ZN39" s="94"/>
      <c r="ZO39" s="94"/>
      <c r="ZP39" s="94"/>
      <c r="ZQ39" s="94"/>
      <c r="ZR39" s="94"/>
      <c r="ZS39" s="94"/>
      <c r="ZT39" s="94"/>
      <c r="ZU39" s="94"/>
      <c r="ZV39" s="94"/>
      <c r="ZW39" s="94"/>
      <c r="ZX39" s="94"/>
      <c r="ZY39" s="94"/>
      <c r="ZZ39" s="94"/>
      <c r="AAA39" s="94"/>
      <c r="AAB39" s="94"/>
      <c r="AAC39" s="94"/>
      <c r="AAD39" s="94"/>
      <c r="AAE39" s="94"/>
      <c r="AAF39" s="94"/>
      <c r="AAG39" s="94"/>
      <c r="AAH39" s="94"/>
      <c r="AAI39" s="94"/>
      <c r="AAJ39" s="94"/>
      <c r="AAK39" s="94"/>
      <c r="AAL39" s="94"/>
      <c r="AAM39" s="94"/>
      <c r="AAN39" s="94"/>
      <c r="AAO39" s="94"/>
      <c r="AAP39" s="94"/>
      <c r="AAQ39" s="94"/>
      <c r="AAR39" s="94"/>
      <c r="AAS39" s="94"/>
      <c r="AAT39" s="94"/>
      <c r="AAU39" s="94"/>
      <c r="AAV39" s="94"/>
      <c r="AAW39" s="94"/>
      <c r="AAX39" s="94"/>
      <c r="AAY39" s="94"/>
      <c r="AAZ39" s="94"/>
      <c r="ABA39" s="94"/>
      <c r="ABB39" s="94"/>
      <c r="ABC39" s="94"/>
      <c r="ABD39" s="94"/>
      <c r="ABE39" s="94"/>
      <c r="ABF39" s="94"/>
      <c r="ABG39" s="94"/>
      <c r="ABH39" s="94"/>
      <c r="ABI39" s="94"/>
      <c r="ABJ39" s="94"/>
      <c r="ABK39" s="94"/>
      <c r="ABL39" s="94"/>
      <c r="ABM39" s="94"/>
      <c r="ABN39" s="94"/>
      <c r="ABO39" s="94"/>
      <c r="ABP39" s="94"/>
      <c r="ABQ39" s="94"/>
      <c r="ABR39" s="94"/>
      <c r="ABS39" s="94"/>
      <c r="ABT39" s="94"/>
      <c r="ABU39" s="94"/>
      <c r="ABV39" s="94"/>
      <c r="ABW39" s="94"/>
      <c r="ABX39" s="94"/>
      <c r="ABY39" s="94"/>
      <c r="ABZ39" s="94"/>
      <c r="ACA39" s="94"/>
      <c r="ACB39" s="94"/>
      <c r="ACC39" s="94"/>
      <c r="ACD39" s="94"/>
      <c r="ACE39" s="94"/>
      <c r="ACF39" s="94"/>
      <c r="ACG39" s="94"/>
      <c r="ACH39" s="94"/>
      <c r="ACI39" s="94"/>
      <c r="ACJ39" s="94"/>
      <c r="ACK39" s="94"/>
      <c r="ACL39" s="94"/>
      <c r="ACM39" s="94"/>
      <c r="ACN39" s="94"/>
      <c r="ACO39" s="94"/>
      <c r="ACP39" s="94"/>
      <c r="ACQ39" s="94"/>
      <c r="ACR39" s="94"/>
      <c r="ACS39" s="94"/>
      <c r="ACT39" s="94"/>
      <c r="ACU39" s="94"/>
      <c r="ACV39" s="94"/>
      <c r="ACW39" s="94"/>
      <c r="ACX39" s="94"/>
      <c r="ACY39" s="94"/>
      <c r="ACZ39" s="94"/>
      <c r="ADA39" s="94"/>
      <c r="ADB39" s="94"/>
      <c r="ADC39" s="94"/>
      <c r="ADD39" s="94"/>
      <c r="ADE39" s="94"/>
      <c r="ADF39" s="94"/>
      <c r="ADG39" s="94"/>
      <c r="ADH39" s="94"/>
      <c r="ADI39" s="94"/>
      <c r="ADJ39" s="94"/>
      <c r="ADK39" s="94"/>
      <c r="ADL39" s="94"/>
      <c r="ADM39" s="94"/>
      <c r="ADN39" s="94"/>
      <c r="ADO39" s="94"/>
      <c r="ADP39" s="94"/>
      <c r="ADQ39" s="94"/>
      <c r="ADR39" s="94"/>
      <c r="ADS39" s="94"/>
      <c r="ADT39" s="94"/>
      <c r="ADU39" s="94"/>
      <c r="ADV39" s="94"/>
      <c r="ADW39" s="94"/>
      <c r="ADX39" s="94"/>
      <c r="ADY39" s="94"/>
      <c r="ADZ39" s="94"/>
      <c r="AEA39" s="94"/>
      <c r="AEB39" s="94"/>
      <c r="AEC39" s="94"/>
      <c r="AED39" s="94"/>
      <c r="AEE39" s="94"/>
      <c r="AEF39" s="94"/>
      <c r="AEG39" s="94"/>
      <c r="AEH39" s="94"/>
      <c r="AEI39" s="94"/>
      <c r="AEJ39" s="94"/>
      <c r="AEK39" s="94"/>
      <c r="AEL39" s="94"/>
      <c r="AEM39" s="94"/>
      <c r="AEN39" s="94"/>
      <c r="AEO39" s="94"/>
      <c r="AEP39" s="94"/>
      <c r="AEQ39" s="94"/>
      <c r="AER39" s="94"/>
      <c r="AES39" s="94"/>
      <c r="AET39" s="94"/>
      <c r="AEU39" s="94"/>
      <c r="AEV39" s="94"/>
      <c r="AEW39" s="94"/>
      <c r="AEX39" s="94"/>
      <c r="AEY39" s="94"/>
      <c r="AEZ39" s="94"/>
      <c r="AFA39" s="94"/>
      <c r="AFB39" s="94"/>
      <c r="AFC39" s="94"/>
      <c r="AFD39" s="94"/>
      <c r="AFE39" s="94"/>
      <c r="AFF39" s="94"/>
      <c r="AFG39" s="94"/>
      <c r="AFH39" s="94"/>
      <c r="AFI39" s="94"/>
      <c r="AFJ39" s="94"/>
      <c r="AFK39" s="94"/>
      <c r="AFL39" s="94"/>
      <c r="AFM39" s="94"/>
      <c r="AFN39" s="94"/>
      <c r="AFO39" s="94"/>
      <c r="AFP39" s="94"/>
      <c r="AFQ39" s="94"/>
      <c r="AFR39" s="94"/>
      <c r="AFS39" s="94"/>
      <c r="AFT39" s="94"/>
      <c r="AFU39" s="94"/>
      <c r="AFV39" s="94"/>
      <c r="AFW39" s="94"/>
      <c r="AFX39" s="94"/>
      <c r="AFY39" s="94"/>
      <c r="AFZ39" s="94"/>
      <c r="AGA39" s="94"/>
      <c r="AGB39" s="94"/>
      <c r="AGC39" s="94"/>
      <c r="AGD39" s="94"/>
      <c r="AGE39" s="94"/>
      <c r="AGF39" s="94"/>
      <c r="AGG39" s="94"/>
      <c r="AGH39" s="94"/>
      <c r="AGI39" s="94"/>
      <c r="AGJ39" s="94"/>
      <c r="AGK39" s="94"/>
      <c r="AGL39" s="94"/>
      <c r="AGM39" s="94"/>
      <c r="AGN39" s="94"/>
      <c r="AGO39" s="94"/>
      <c r="AGP39" s="94"/>
      <c r="AGQ39" s="94"/>
      <c r="AGR39" s="94"/>
      <c r="AGS39" s="94"/>
      <c r="AGT39" s="94"/>
      <c r="AGU39" s="94"/>
      <c r="AGV39" s="94"/>
      <c r="AGW39" s="94"/>
      <c r="AGX39" s="94"/>
      <c r="AGY39" s="94"/>
      <c r="AGZ39" s="94"/>
      <c r="AHA39" s="94"/>
      <c r="AHB39" s="94"/>
      <c r="AHC39" s="94"/>
      <c r="AHD39" s="94"/>
      <c r="AHE39" s="94"/>
      <c r="AHF39" s="94"/>
      <c r="AHG39" s="94"/>
      <c r="AHH39" s="94"/>
      <c r="AHI39" s="94"/>
      <c r="AHJ39" s="94"/>
      <c r="AHK39" s="94"/>
      <c r="AHL39" s="94"/>
      <c r="AHM39" s="94"/>
      <c r="AHN39" s="94"/>
      <c r="AHO39" s="94"/>
      <c r="AHP39" s="94"/>
      <c r="AHQ39" s="94"/>
      <c r="AHR39" s="94"/>
      <c r="AHS39" s="94"/>
      <c r="AHT39" s="94"/>
      <c r="AHU39" s="94"/>
      <c r="AHV39" s="94"/>
      <c r="AHW39" s="94"/>
      <c r="AHX39" s="94"/>
      <c r="AHY39" s="94"/>
      <c r="AHZ39" s="94"/>
      <c r="AIA39" s="94"/>
      <c r="AIB39" s="94"/>
      <c r="AIC39" s="94"/>
      <c r="AID39" s="94"/>
      <c r="AIE39" s="94"/>
      <c r="AIF39" s="94"/>
      <c r="AIG39" s="94"/>
      <c r="AIH39" s="94"/>
      <c r="AII39" s="94"/>
      <c r="AIJ39" s="94"/>
      <c r="AIK39" s="94"/>
      <c r="AIL39" s="94"/>
      <c r="AIM39" s="94"/>
      <c r="AIN39" s="94"/>
      <c r="AIO39" s="94"/>
      <c r="AIP39" s="94"/>
      <c r="AIQ39" s="94"/>
      <c r="AIR39" s="94"/>
      <c r="AIS39" s="94"/>
      <c r="AIT39" s="94"/>
      <c r="AIU39" s="94"/>
      <c r="AIV39" s="94"/>
      <c r="AIW39" s="94"/>
      <c r="AIX39" s="94"/>
      <c r="AIY39" s="94"/>
      <c r="AIZ39" s="94"/>
      <c r="AJA39" s="94"/>
      <c r="AJB39" s="94"/>
      <c r="AJC39" s="94"/>
      <c r="AJD39" s="94"/>
      <c r="AJE39" s="94"/>
      <c r="AJF39" s="94"/>
      <c r="AJG39" s="94"/>
      <c r="AJH39" s="94"/>
      <c r="AJI39" s="94"/>
      <c r="AJJ39" s="94"/>
      <c r="AJK39" s="94"/>
      <c r="AJL39" s="94"/>
      <c r="AJM39" s="94"/>
      <c r="AJN39" s="94"/>
      <c r="AJO39" s="94"/>
      <c r="AJP39" s="94"/>
      <c r="AJQ39" s="94"/>
      <c r="AJR39" s="94"/>
      <c r="AJS39" s="94"/>
      <c r="AJT39" s="94"/>
      <c r="AJU39" s="94"/>
      <c r="AJV39" s="94"/>
      <c r="AJW39" s="94"/>
      <c r="AJX39" s="94"/>
      <c r="AJY39" s="94"/>
      <c r="AJZ39" s="94"/>
      <c r="AKA39" s="94"/>
      <c r="AKB39" s="94"/>
      <c r="AKC39" s="94"/>
      <c r="AKD39" s="94"/>
      <c r="AKE39" s="94"/>
      <c r="AKF39" s="94"/>
      <c r="AKG39" s="94"/>
      <c r="AKH39" s="94"/>
      <c r="AKI39" s="94"/>
      <c r="AKJ39" s="94"/>
      <c r="AKK39" s="94"/>
      <c r="AKL39" s="94"/>
      <c r="AKM39" s="94"/>
      <c r="AKN39" s="94"/>
      <c r="AKO39" s="94"/>
      <c r="AKP39" s="94"/>
      <c r="AKQ39" s="94"/>
      <c r="AKR39" s="94"/>
      <c r="AKS39" s="94"/>
      <c r="AKT39" s="94"/>
      <c r="AKU39" s="94"/>
      <c r="AKV39" s="94"/>
      <c r="AKW39" s="94"/>
      <c r="AKX39" s="94"/>
      <c r="AKY39" s="94"/>
      <c r="AKZ39" s="94"/>
      <c r="ALA39" s="94"/>
      <c r="ALB39" s="94"/>
      <c r="ALC39" s="94"/>
      <c r="ALD39" s="94"/>
      <c r="ALE39" s="94"/>
      <c r="ALF39" s="94"/>
      <c r="ALG39" s="94"/>
      <c r="ALH39" s="94"/>
      <c r="ALI39" s="94"/>
      <c r="ALJ39" s="94"/>
      <c r="ALK39" s="94"/>
      <c r="ALL39" s="94"/>
      <c r="ALM39" s="94"/>
      <c r="ALN39" s="94"/>
      <c r="ALO39" s="94"/>
      <c r="ALP39" s="94"/>
      <c r="ALQ39" s="94"/>
      <c r="ALR39" s="94"/>
      <c r="ALS39" s="94"/>
      <c r="ALT39" s="94"/>
      <c r="ALU39" s="94"/>
      <c r="ALV39" s="94"/>
      <c r="ALW39" s="94"/>
      <c r="ALX39" s="94"/>
      <c r="ALY39" s="94"/>
      <c r="ALZ39" s="94"/>
      <c r="AMA39" s="94"/>
      <c r="AMB39" s="94"/>
      <c r="AMC39" s="94"/>
      <c r="AMD39" s="94"/>
      <c r="AME39" s="94"/>
      <c r="AMF39" s="94"/>
      <c r="AMG39" s="94"/>
      <c r="AMH39" s="94"/>
      <c r="AMI39" s="94"/>
      <c r="AMJ39" s="94"/>
    </row>
    <row r="40" spans="1:1024" s="123" customFormat="1" ht="26.25" customHeight="1" x14ac:dyDescent="0.3">
      <c r="A40" s="718" t="s">
        <v>143</v>
      </c>
      <c r="B40" s="718"/>
      <c r="C40" s="718"/>
      <c r="D40" s="139" t="s">
        <v>3</v>
      </c>
      <c r="E40" s="131">
        <f>SUM(E28+E33+E38)</f>
        <v>64136</v>
      </c>
      <c r="F40" s="131">
        <f t="shared" ref="F40:R40" si="9">SUM(F28+F33+F38)</f>
        <v>64136</v>
      </c>
      <c r="G40" s="131">
        <f t="shared" si="9"/>
        <v>45525</v>
      </c>
      <c r="H40" s="131">
        <f t="shared" si="9"/>
        <v>10340</v>
      </c>
      <c r="I40" s="131">
        <f t="shared" si="9"/>
        <v>7544</v>
      </c>
      <c r="J40" s="131">
        <f t="shared" si="9"/>
        <v>0</v>
      </c>
      <c r="K40" s="131">
        <f t="shared" si="9"/>
        <v>0</v>
      </c>
      <c r="L40" s="131">
        <f t="shared" si="9"/>
        <v>0</v>
      </c>
      <c r="M40" s="131">
        <f t="shared" si="9"/>
        <v>0</v>
      </c>
      <c r="N40" s="131">
        <f t="shared" si="9"/>
        <v>727</v>
      </c>
      <c r="O40" s="131">
        <f t="shared" si="9"/>
        <v>0</v>
      </c>
      <c r="P40" s="131">
        <f t="shared" si="9"/>
        <v>0</v>
      </c>
      <c r="Q40" s="131">
        <f t="shared" si="9"/>
        <v>0</v>
      </c>
      <c r="R40" s="131">
        <f t="shared" si="9"/>
        <v>0</v>
      </c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94"/>
      <c r="KF40" s="94"/>
      <c r="KG40" s="94"/>
      <c r="KH40" s="94"/>
      <c r="KI40" s="94"/>
      <c r="KJ40" s="94"/>
      <c r="KK40" s="94"/>
      <c r="KL40" s="94"/>
      <c r="KM40" s="94"/>
      <c r="KN40" s="94"/>
      <c r="KO40" s="94"/>
      <c r="KP40" s="94"/>
      <c r="KQ40" s="94"/>
      <c r="KR40" s="94"/>
      <c r="KS40" s="94"/>
      <c r="KT40" s="94"/>
      <c r="KU40" s="94"/>
      <c r="KV40" s="94"/>
      <c r="KW40" s="94"/>
      <c r="KX40" s="94"/>
      <c r="KY40" s="94"/>
      <c r="KZ40" s="94"/>
      <c r="LA40" s="94"/>
      <c r="LB40" s="94"/>
      <c r="LC40" s="94"/>
      <c r="LD40" s="94"/>
      <c r="LE40" s="94"/>
      <c r="LF40" s="94"/>
      <c r="LG40" s="94"/>
      <c r="LH40" s="94"/>
      <c r="LI40" s="94"/>
      <c r="LJ40" s="94"/>
      <c r="LK40" s="94"/>
      <c r="LL40" s="94"/>
      <c r="LM40" s="94"/>
      <c r="LN40" s="94"/>
      <c r="LO40" s="94"/>
      <c r="LP40" s="94"/>
      <c r="LQ40" s="94"/>
      <c r="LR40" s="94"/>
      <c r="LS40" s="94"/>
      <c r="LT40" s="94"/>
      <c r="LU40" s="94"/>
      <c r="LV40" s="94"/>
      <c r="LW40" s="94"/>
      <c r="LX40" s="94"/>
      <c r="LY40" s="94"/>
      <c r="LZ40" s="94"/>
      <c r="MA40" s="94"/>
      <c r="MB40" s="94"/>
      <c r="MC40" s="94"/>
      <c r="MD40" s="94"/>
      <c r="ME40" s="94"/>
      <c r="MF40" s="94"/>
      <c r="MG40" s="94"/>
      <c r="MH40" s="94"/>
      <c r="MI40" s="94"/>
      <c r="MJ40" s="94"/>
      <c r="MK40" s="94"/>
      <c r="ML40" s="94"/>
      <c r="MM40" s="94"/>
      <c r="MN40" s="94"/>
      <c r="MO40" s="94"/>
      <c r="MP40" s="94"/>
      <c r="MQ40" s="94"/>
      <c r="MR40" s="94"/>
      <c r="MS40" s="94"/>
      <c r="MT40" s="94"/>
      <c r="MU40" s="94"/>
      <c r="MV40" s="94"/>
      <c r="MW40" s="94"/>
      <c r="MX40" s="94"/>
      <c r="MY40" s="94"/>
      <c r="MZ40" s="94"/>
      <c r="NA40" s="94"/>
      <c r="NB40" s="94"/>
      <c r="NC40" s="94"/>
      <c r="ND40" s="94"/>
      <c r="NE40" s="94"/>
      <c r="NF40" s="94"/>
      <c r="NG40" s="94"/>
      <c r="NH40" s="94"/>
      <c r="NI40" s="94"/>
      <c r="NJ40" s="94"/>
      <c r="NK40" s="94"/>
      <c r="NL40" s="94"/>
      <c r="NM40" s="94"/>
      <c r="NN40" s="94"/>
      <c r="NO40" s="94"/>
      <c r="NP40" s="94"/>
      <c r="NQ40" s="94"/>
      <c r="NR40" s="94"/>
      <c r="NS40" s="94"/>
      <c r="NT40" s="94"/>
      <c r="NU40" s="94"/>
      <c r="NV40" s="94"/>
      <c r="NW40" s="94"/>
      <c r="NX40" s="94"/>
      <c r="NY40" s="94"/>
      <c r="NZ40" s="94"/>
      <c r="OA40" s="94"/>
      <c r="OB40" s="94"/>
      <c r="OC40" s="94"/>
      <c r="OD40" s="94"/>
      <c r="OE40" s="94"/>
      <c r="OF40" s="94"/>
      <c r="OG40" s="94"/>
      <c r="OH40" s="94"/>
      <c r="OI40" s="94"/>
      <c r="OJ40" s="94"/>
      <c r="OK40" s="94"/>
      <c r="OL40" s="94"/>
      <c r="OM40" s="94"/>
      <c r="ON40" s="94"/>
      <c r="OO40" s="94"/>
      <c r="OP40" s="94"/>
      <c r="OQ40" s="94"/>
      <c r="OR40" s="94"/>
      <c r="OS40" s="94"/>
      <c r="OT40" s="94"/>
      <c r="OU40" s="94"/>
      <c r="OV40" s="94"/>
      <c r="OW40" s="94"/>
      <c r="OX40" s="94"/>
      <c r="OY40" s="94"/>
      <c r="OZ40" s="94"/>
      <c r="PA40" s="94"/>
      <c r="PB40" s="94"/>
      <c r="PC40" s="94"/>
      <c r="PD40" s="94"/>
      <c r="PE40" s="94"/>
      <c r="PF40" s="94"/>
      <c r="PG40" s="94"/>
      <c r="PH40" s="94"/>
      <c r="PI40" s="94"/>
      <c r="PJ40" s="94"/>
      <c r="PK40" s="94"/>
      <c r="PL40" s="94"/>
      <c r="PM40" s="94"/>
      <c r="PN40" s="94"/>
      <c r="PO40" s="94"/>
      <c r="PP40" s="94"/>
      <c r="PQ40" s="94"/>
      <c r="PR40" s="94"/>
      <c r="PS40" s="94"/>
      <c r="PT40" s="94"/>
      <c r="PU40" s="94"/>
      <c r="PV40" s="94"/>
      <c r="PW40" s="94"/>
      <c r="PX40" s="94"/>
      <c r="PY40" s="94"/>
      <c r="PZ40" s="94"/>
      <c r="QA40" s="94"/>
      <c r="QB40" s="94"/>
      <c r="QC40" s="94"/>
      <c r="QD40" s="94"/>
      <c r="QE40" s="94"/>
      <c r="QF40" s="94"/>
      <c r="QG40" s="94"/>
      <c r="QH40" s="94"/>
      <c r="QI40" s="94"/>
      <c r="QJ40" s="94"/>
      <c r="QK40" s="94"/>
      <c r="QL40" s="94"/>
      <c r="QM40" s="94"/>
      <c r="QN40" s="94"/>
      <c r="QO40" s="94"/>
      <c r="QP40" s="94"/>
      <c r="QQ40" s="94"/>
      <c r="QR40" s="94"/>
      <c r="QS40" s="94"/>
      <c r="QT40" s="94"/>
      <c r="QU40" s="94"/>
      <c r="QV40" s="94"/>
      <c r="QW40" s="94"/>
      <c r="QX40" s="94"/>
      <c r="QY40" s="94"/>
      <c r="QZ40" s="94"/>
      <c r="RA40" s="94"/>
      <c r="RB40" s="94"/>
      <c r="RC40" s="94"/>
      <c r="RD40" s="94"/>
      <c r="RE40" s="94"/>
      <c r="RF40" s="94"/>
      <c r="RG40" s="94"/>
      <c r="RH40" s="94"/>
      <c r="RI40" s="94"/>
      <c r="RJ40" s="94"/>
      <c r="RK40" s="94"/>
      <c r="RL40" s="94"/>
      <c r="RM40" s="94"/>
      <c r="RN40" s="94"/>
      <c r="RO40" s="94"/>
      <c r="RP40" s="94"/>
      <c r="RQ40" s="94"/>
      <c r="RR40" s="94"/>
      <c r="RS40" s="94"/>
      <c r="RT40" s="94"/>
      <c r="RU40" s="94"/>
      <c r="RV40" s="94"/>
      <c r="RW40" s="94"/>
      <c r="RX40" s="94"/>
      <c r="RY40" s="94"/>
      <c r="RZ40" s="94"/>
      <c r="SA40" s="94"/>
      <c r="SB40" s="94"/>
      <c r="SC40" s="94"/>
      <c r="SD40" s="94"/>
      <c r="SE40" s="94"/>
      <c r="SF40" s="94"/>
      <c r="SG40" s="94"/>
      <c r="SH40" s="94"/>
      <c r="SI40" s="94"/>
      <c r="SJ40" s="94"/>
      <c r="SK40" s="94"/>
      <c r="SL40" s="94"/>
      <c r="SM40" s="94"/>
      <c r="SN40" s="94"/>
      <c r="SO40" s="94"/>
      <c r="SP40" s="94"/>
      <c r="SQ40" s="94"/>
      <c r="SR40" s="94"/>
      <c r="SS40" s="94"/>
      <c r="ST40" s="94"/>
      <c r="SU40" s="94"/>
      <c r="SV40" s="94"/>
      <c r="SW40" s="94"/>
      <c r="SX40" s="94"/>
      <c r="SY40" s="94"/>
      <c r="SZ40" s="94"/>
      <c r="TA40" s="94"/>
      <c r="TB40" s="94"/>
      <c r="TC40" s="94"/>
      <c r="TD40" s="94"/>
      <c r="TE40" s="94"/>
      <c r="TF40" s="94"/>
      <c r="TG40" s="94"/>
      <c r="TH40" s="94"/>
      <c r="TI40" s="94"/>
      <c r="TJ40" s="94"/>
      <c r="TK40" s="94"/>
      <c r="TL40" s="94"/>
      <c r="TM40" s="94"/>
      <c r="TN40" s="94"/>
      <c r="TO40" s="94"/>
      <c r="TP40" s="94"/>
      <c r="TQ40" s="94"/>
      <c r="TR40" s="94"/>
      <c r="TS40" s="94"/>
      <c r="TT40" s="94"/>
      <c r="TU40" s="94"/>
      <c r="TV40" s="94"/>
      <c r="TW40" s="94"/>
      <c r="TX40" s="94"/>
      <c r="TY40" s="94"/>
      <c r="TZ40" s="94"/>
      <c r="UA40" s="94"/>
      <c r="UB40" s="94"/>
      <c r="UC40" s="94"/>
      <c r="UD40" s="94"/>
      <c r="UE40" s="94"/>
      <c r="UF40" s="94"/>
      <c r="UG40" s="94"/>
      <c r="UH40" s="94"/>
      <c r="UI40" s="94"/>
      <c r="UJ40" s="94"/>
      <c r="UK40" s="94"/>
      <c r="UL40" s="94"/>
      <c r="UM40" s="94"/>
      <c r="UN40" s="94"/>
      <c r="UO40" s="94"/>
      <c r="UP40" s="94"/>
      <c r="UQ40" s="94"/>
      <c r="UR40" s="94"/>
      <c r="US40" s="94"/>
      <c r="UT40" s="94"/>
      <c r="UU40" s="94"/>
      <c r="UV40" s="94"/>
      <c r="UW40" s="94"/>
      <c r="UX40" s="94"/>
      <c r="UY40" s="94"/>
      <c r="UZ40" s="94"/>
      <c r="VA40" s="94"/>
      <c r="VB40" s="94"/>
      <c r="VC40" s="94"/>
      <c r="VD40" s="94"/>
      <c r="VE40" s="94"/>
      <c r="VF40" s="94"/>
      <c r="VG40" s="94"/>
      <c r="VH40" s="94"/>
      <c r="VI40" s="94"/>
      <c r="VJ40" s="94"/>
      <c r="VK40" s="94"/>
      <c r="VL40" s="94"/>
      <c r="VM40" s="94"/>
      <c r="VN40" s="94"/>
      <c r="VO40" s="94"/>
      <c r="VP40" s="94"/>
      <c r="VQ40" s="94"/>
      <c r="VR40" s="94"/>
      <c r="VS40" s="94"/>
      <c r="VT40" s="94"/>
      <c r="VU40" s="94"/>
      <c r="VV40" s="94"/>
      <c r="VW40" s="94"/>
      <c r="VX40" s="94"/>
      <c r="VY40" s="94"/>
      <c r="VZ40" s="94"/>
      <c r="WA40" s="94"/>
      <c r="WB40" s="94"/>
      <c r="WC40" s="94"/>
      <c r="WD40" s="94"/>
      <c r="WE40" s="94"/>
      <c r="WF40" s="94"/>
      <c r="WG40" s="94"/>
      <c r="WH40" s="94"/>
      <c r="WI40" s="94"/>
      <c r="WJ40" s="94"/>
      <c r="WK40" s="94"/>
      <c r="WL40" s="94"/>
      <c r="WM40" s="94"/>
      <c r="WN40" s="94"/>
      <c r="WO40" s="94"/>
      <c r="WP40" s="94"/>
      <c r="WQ40" s="94"/>
      <c r="WR40" s="94"/>
      <c r="WS40" s="94"/>
      <c r="WT40" s="94"/>
      <c r="WU40" s="94"/>
      <c r="WV40" s="94"/>
      <c r="WW40" s="94"/>
      <c r="WX40" s="94"/>
      <c r="WY40" s="94"/>
      <c r="WZ40" s="94"/>
      <c r="XA40" s="94"/>
      <c r="XB40" s="94"/>
      <c r="XC40" s="94"/>
      <c r="XD40" s="94"/>
      <c r="XE40" s="94"/>
      <c r="XF40" s="94"/>
      <c r="XG40" s="94"/>
      <c r="XH40" s="94"/>
      <c r="XI40" s="94"/>
      <c r="XJ40" s="94"/>
      <c r="XK40" s="94"/>
      <c r="XL40" s="94"/>
      <c r="XM40" s="94"/>
      <c r="XN40" s="94"/>
      <c r="XO40" s="94"/>
      <c r="XP40" s="94"/>
      <c r="XQ40" s="94"/>
      <c r="XR40" s="94"/>
      <c r="XS40" s="94"/>
      <c r="XT40" s="94"/>
      <c r="XU40" s="94"/>
      <c r="XV40" s="94"/>
      <c r="XW40" s="94"/>
      <c r="XX40" s="94"/>
      <c r="XY40" s="94"/>
      <c r="XZ40" s="94"/>
      <c r="YA40" s="94"/>
      <c r="YB40" s="94"/>
      <c r="YC40" s="94"/>
      <c r="YD40" s="94"/>
      <c r="YE40" s="94"/>
      <c r="YF40" s="94"/>
      <c r="YG40" s="94"/>
      <c r="YH40" s="94"/>
      <c r="YI40" s="94"/>
      <c r="YJ40" s="94"/>
      <c r="YK40" s="94"/>
      <c r="YL40" s="94"/>
      <c r="YM40" s="94"/>
      <c r="YN40" s="94"/>
      <c r="YO40" s="94"/>
      <c r="YP40" s="94"/>
      <c r="YQ40" s="94"/>
      <c r="YR40" s="94"/>
      <c r="YS40" s="94"/>
      <c r="YT40" s="94"/>
      <c r="YU40" s="94"/>
      <c r="YV40" s="94"/>
      <c r="YW40" s="94"/>
      <c r="YX40" s="94"/>
      <c r="YY40" s="94"/>
      <c r="YZ40" s="94"/>
      <c r="ZA40" s="94"/>
      <c r="ZB40" s="94"/>
      <c r="ZC40" s="94"/>
      <c r="ZD40" s="94"/>
      <c r="ZE40" s="94"/>
      <c r="ZF40" s="94"/>
      <c r="ZG40" s="94"/>
      <c r="ZH40" s="94"/>
      <c r="ZI40" s="94"/>
      <c r="ZJ40" s="94"/>
      <c r="ZK40" s="94"/>
      <c r="ZL40" s="94"/>
      <c r="ZM40" s="94"/>
      <c r="ZN40" s="94"/>
      <c r="ZO40" s="94"/>
      <c r="ZP40" s="94"/>
      <c r="ZQ40" s="94"/>
      <c r="ZR40" s="94"/>
      <c r="ZS40" s="94"/>
      <c r="ZT40" s="94"/>
      <c r="ZU40" s="94"/>
      <c r="ZV40" s="94"/>
      <c r="ZW40" s="94"/>
      <c r="ZX40" s="94"/>
      <c r="ZY40" s="94"/>
      <c r="ZZ40" s="94"/>
      <c r="AAA40" s="94"/>
      <c r="AAB40" s="94"/>
      <c r="AAC40" s="94"/>
      <c r="AAD40" s="94"/>
      <c r="AAE40" s="94"/>
      <c r="AAF40" s="94"/>
      <c r="AAG40" s="94"/>
      <c r="AAH40" s="94"/>
      <c r="AAI40" s="94"/>
      <c r="AAJ40" s="94"/>
      <c r="AAK40" s="94"/>
      <c r="AAL40" s="94"/>
      <c r="AAM40" s="94"/>
      <c r="AAN40" s="94"/>
      <c r="AAO40" s="94"/>
      <c r="AAP40" s="94"/>
      <c r="AAQ40" s="94"/>
      <c r="AAR40" s="94"/>
      <c r="AAS40" s="94"/>
      <c r="AAT40" s="94"/>
      <c r="AAU40" s="94"/>
      <c r="AAV40" s="94"/>
      <c r="AAW40" s="94"/>
      <c r="AAX40" s="94"/>
      <c r="AAY40" s="94"/>
      <c r="AAZ40" s="94"/>
      <c r="ABA40" s="94"/>
      <c r="ABB40" s="94"/>
      <c r="ABC40" s="94"/>
      <c r="ABD40" s="94"/>
      <c r="ABE40" s="94"/>
      <c r="ABF40" s="94"/>
      <c r="ABG40" s="94"/>
      <c r="ABH40" s="94"/>
      <c r="ABI40" s="94"/>
      <c r="ABJ40" s="94"/>
      <c r="ABK40" s="94"/>
      <c r="ABL40" s="94"/>
      <c r="ABM40" s="94"/>
      <c r="ABN40" s="94"/>
      <c r="ABO40" s="94"/>
      <c r="ABP40" s="94"/>
      <c r="ABQ40" s="94"/>
      <c r="ABR40" s="94"/>
      <c r="ABS40" s="94"/>
      <c r="ABT40" s="94"/>
      <c r="ABU40" s="94"/>
      <c r="ABV40" s="94"/>
      <c r="ABW40" s="94"/>
      <c r="ABX40" s="94"/>
      <c r="ABY40" s="94"/>
      <c r="ABZ40" s="94"/>
      <c r="ACA40" s="94"/>
      <c r="ACB40" s="94"/>
      <c r="ACC40" s="94"/>
      <c r="ACD40" s="94"/>
      <c r="ACE40" s="94"/>
      <c r="ACF40" s="94"/>
      <c r="ACG40" s="94"/>
      <c r="ACH40" s="94"/>
      <c r="ACI40" s="94"/>
      <c r="ACJ40" s="94"/>
      <c r="ACK40" s="94"/>
      <c r="ACL40" s="94"/>
      <c r="ACM40" s="94"/>
      <c r="ACN40" s="94"/>
      <c r="ACO40" s="94"/>
      <c r="ACP40" s="94"/>
      <c r="ACQ40" s="94"/>
      <c r="ACR40" s="94"/>
      <c r="ACS40" s="94"/>
      <c r="ACT40" s="94"/>
      <c r="ACU40" s="94"/>
      <c r="ACV40" s="94"/>
      <c r="ACW40" s="94"/>
      <c r="ACX40" s="94"/>
      <c r="ACY40" s="94"/>
      <c r="ACZ40" s="94"/>
      <c r="ADA40" s="94"/>
      <c r="ADB40" s="94"/>
      <c r="ADC40" s="94"/>
      <c r="ADD40" s="94"/>
      <c r="ADE40" s="94"/>
      <c r="ADF40" s="94"/>
      <c r="ADG40" s="94"/>
      <c r="ADH40" s="94"/>
      <c r="ADI40" s="94"/>
      <c r="ADJ40" s="94"/>
      <c r="ADK40" s="94"/>
      <c r="ADL40" s="94"/>
      <c r="ADM40" s="94"/>
      <c r="ADN40" s="94"/>
      <c r="ADO40" s="94"/>
      <c r="ADP40" s="94"/>
      <c r="ADQ40" s="94"/>
      <c r="ADR40" s="94"/>
      <c r="ADS40" s="94"/>
      <c r="ADT40" s="94"/>
      <c r="ADU40" s="94"/>
      <c r="ADV40" s="94"/>
      <c r="ADW40" s="94"/>
      <c r="ADX40" s="94"/>
      <c r="ADY40" s="94"/>
      <c r="ADZ40" s="94"/>
      <c r="AEA40" s="94"/>
      <c r="AEB40" s="94"/>
      <c r="AEC40" s="94"/>
      <c r="AED40" s="94"/>
      <c r="AEE40" s="94"/>
      <c r="AEF40" s="94"/>
      <c r="AEG40" s="94"/>
      <c r="AEH40" s="94"/>
      <c r="AEI40" s="94"/>
      <c r="AEJ40" s="94"/>
      <c r="AEK40" s="94"/>
      <c r="AEL40" s="94"/>
      <c r="AEM40" s="94"/>
      <c r="AEN40" s="94"/>
      <c r="AEO40" s="94"/>
      <c r="AEP40" s="94"/>
      <c r="AEQ40" s="94"/>
      <c r="AER40" s="94"/>
      <c r="AES40" s="94"/>
      <c r="AET40" s="94"/>
      <c r="AEU40" s="94"/>
      <c r="AEV40" s="94"/>
      <c r="AEW40" s="94"/>
      <c r="AEX40" s="94"/>
      <c r="AEY40" s="94"/>
      <c r="AEZ40" s="94"/>
      <c r="AFA40" s="94"/>
      <c r="AFB40" s="94"/>
      <c r="AFC40" s="94"/>
      <c r="AFD40" s="94"/>
      <c r="AFE40" s="94"/>
      <c r="AFF40" s="94"/>
      <c r="AFG40" s="94"/>
      <c r="AFH40" s="94"/>
      <c r="AFI40" s="94"/>
      <c r="AFJ40" s="94"/>
      <c r="AFK40" s="94"/>
      <c r="AFL40" s="94"/>
      <c r="AFM40" s="94"/>
      <c r="AFN40" s="94"/>
      <c r="AFO40" s="94"/>
      <c r="AFP40" s="94"/>
      <c r="AFQ40" s="94"/>
      <c r="AFR40" s="94"/>
      <c r="AFS40" s="94"/>
      <c r="AFT40" s="94"/>
      <c r="AFU40" s="94"/>
      <c r="AFV40" s="94"/>
      <c r="AFW40" s="94"/>
      <c r="AFX40" s="94"/>
      <c r="AFY40" s="94"/>
      <c r="AFZ40" s="94"/>
      <c r="AGA40" s="94"/>
      <c r="AGB40" s="94"/>
      <c r="AGC40" s="94"/>
      <c r="AGD40" s="94"/>
      <c r="AGE40" s="94"/>
      <c r="AGF40" s="94"/>
      <c r="AGG40" s="94"/>
      <c r="AGH40" s="94"/>
      <c r="AGI40" s="94"/>
      <c r="AGJ40" s="94"/>
      <c r="AGK40" s="94"/>
      <c r="AGL40" s="94"/>
      <c r="AGM40" s="94"/>
      <c r="AGN40" s="94"/>
      <c r="AGO40" s="94"/>
      <c r="AGP40" s="94"/>
      <c r="AGQ40" s="94"/>
      <c r="AGR40" s="94"/>
      <c r="AGS40" s="94"/>
      <c r="AGT40" s="94"/>
      <c r="AGU40" s="94"/>
      <c r="AGV40" s="94"/>
      <c r="AGW40" s="94"/>
      <c r="AGX40" s="94"/>
      <c r="AGY40" s="94"/>
      <c r="AGZ40" s="94"/>
      <c r="AHA40" s="94"/>
      <c r="AHB40" s="94"/>
      <c r="AHC40" s="94"/>
      <c r="AHD40" s="94"/>
      <c r="AHE40" s="94"/>
      <c r="AHF40" s="94"/>
      <c r="AHG40" s="94"/>
      <c r="AHH40" s="94"/>
      <c r="AHI40" s="94"/>
      <c r="AHJ40" s="94"/>
      <c r="AHK40" s="94"/>
      <c r="AHL40" s="94"/>
      <c r="AHM40" s="94"/>
      <c r="AHN40" s="94"/>
      <c r="AHO40" s="94"/>
      <c r="AHP40" s="94"/>
      <c r="AHQ40" s="94"/>
      <c r="AHR40" s="94"/>
      <c r="AHS40" s="94"/>
      <c r="AHT40" s="94"/>
      <c r="AHU40" s="94"/>
      <c r="AHV40" s="94"/>
      <c r="AHW40" s="94"/>
      <c r="AHX40" s="94"/>
      <c r="AHY40" s="94"/>
      <c r="AHZ40" s="94"/>
      <c r="AIA40" s="94"/>
      <c r="AIB40" s="94"/>
      <c r="AIC40" s="94"/>
      <c r="AID40" s="94"/>
      <c r="AIE40" s="94"/>
      <c r="AIF40" s="94"/>
      <c r="AIG40" s="94"/>
      <c r="AIH40" s="94"/>
      <c r="AII40" s="94"/>
      <c r="AIJ40" s="94"/>
      <c r="AIK40" s="94"/>
      <c r="AIL40" s="94"/>
      <c r="AIM40" s="94"/>
      <c r="AIN40" s="94"/>
      <c r="AIO40" s="94"/>
      <c r="AIP40" s="94"/>
      <c r="AIQ40" s="94"/>
      <c r="AIR40" s="94"/>
      <c r="AIS40" s="94"/>
      <c r="AIT40" s="94"/>
      <c r="AIU40" s="94"/>
      <c r="AIV40" s="94"/>
      <c r="AIW40" s="94"/>
      <c r="AIX40" s="94"/>
      <c r="AIY40" s="94"/>
      <c r="AIZ40" s="94"/>
      <c r="AJA40" s="94"/>
      <c r="AJB40" s="94"/>
      <c r="AJC40" s="94"/>
      <c r="AJD40" s="94"/>
      <c r="AJE40" s="94"/>
      <c r="AJF40" s="94"/>
      <c r="AJG40" s="94"/>
      <c r="AJH40" s="94"/>
      <c r="AJI40" s="94"/>
      <c r="AJJ40" s="94"/>
      <c r="AJK40" s="94"/>
      <c r="AJL40" s="94"/>
      <c r="AJM40" s="94"/>
      <c r="AJN40" s="94"/>
      <c r="AJO40" s="94"/>
      <c r="AJP40" s="94"/>
      <c r="AJQ40" s="94"/>
      <c r="AJR40" s="94"/>
      <c r="AJS40" s="94"/>
      <c r="AJT40" s="94"/>
      <c r="AJU40" s="94"/>
      <c r="AJV40" s="94"/>
      <c r="AJW40" s="94"/>
      <c r="AJX40" s="94"/>
      <c r="AJY40" s="94"/>
      <c r="AJZ40" s="94"/>
      <c r="AKA40" s="94"/>
      <c r="AKB40" s="94"/>
      <c r="AKC40" s="94"/>
      <c r="AKD40" s="94"/>
      <c r="AKE40" s="94"/>
      <c r="AKF40" s="94"/>
      <c r="AKG40" s="94"/>
      <c r="AKH40" s="94"/>
      <c r="AKI40" s="94"/>
      <c r="AKJ40" s="94"/>
      <c r="AKK40" s="94"/>
      <c r="AKL40" s="94"/>
      <c r="AKM40" s="94"/>
      <c r="AKN40" s="94"/>
      <c r="AKO40" s="94"/>
      <c r="AKP40" s="94"/>
      <c r="AKQ40" s="94"/>
      <c r="AKR40" s="94"/>
      <c r="AKS40" s="94"/>
      <c r="AKT40" s="94"/>
      <c r="AKU40" s="94"/>
      <c r="AKV40" s="94"/>
      <c r="AKW40" s="94"/>
      <c r="AKX40" s="94"/>
      <c r="AKY40" s="94"/>
      <c r="AKZ40" s="94"/>
      <c r="ALA40" s="94"/>
      <c r="ALB40" s="94"/>
      <c r="ALC40" s="94"/>
      <c r="ALD40" s="94"/>
      <c r="ALE40" s="94"/>
      <c r="ALF40" s="94"/>
      <c r="ALG40" s="94"/>
      <c r="ALH40" s="94"/>
      <c r="ALI40" s="94"/>
      <c r="ALJ40" s="94"/>
      <c r="ALK40" s="94"/>
      <c r="ALL40" s="94"/>
      <c r="ALM40" s="94"/>
      <c r="ALN40" s="94"/>
      <c r="ALO40" s="94"/>
      <c r="ALP40" s="94"/>
      <c r="ALQ40" s="94"/>
      <c r="ALR40" s="94"/>
      <c r="ALS40" s="94"/>
      <c r="ALT40" s="94"/>
      <c r="ALU40" s="94"/>
      <c r="ALV40" s="94"/>
      <c r="ALW40" s="94"/>
      <c r="ALX40" s="94"/>
      <c r="ALY40" s="94"/>
      <c r="ALZ40" s="94"/>
      <c r="AMA40" s="94"/>
      <c r="AMB40" s="94"/>
      <c r="AMC40" s="94"/>
      <c r="AMD40" s="94"/>
      <c r="AME40" s="94"/>
      <c r="AMF40" s="94"/>
      <c r="AMG40" s="94"/>
      <c r="AMH40" s="94"/>
      <c r="AMI40" s="94"/>
      <c r="AMJ40" s="94"/>
    </row>
    <row r="41" spans="1:1024" s="123" customFormat="1" ht="26.25" customHeight="1" x14ac:dyDescent="0.35">
      <c r="A41" s="133"/>
      <c r="B41" s="134"/>
      <c r="C41" s="135"/>
      <c r="D41" s="139"/>
      <c r="E41" s="131"/>
      <c r="F41" s="131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3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  <c r="IX41" s="94"/>
      <c r="IY41" s="94"/>
      <c r="IZ41" s="94"/>
      <c r="JA41" s="94"/>
      <c r="JB41" s="94"/>
      <c r="JC41" s="94"/>
      <c r="JD41" s="94"/>
      <c r="JE41" s="94"/>
      <c r="JF41" s="94"/>
      <c r="JG41" s="94"/>
      <c r="JH41" s="94"/>
      <c r="JI41" s="94"/>
      <c r="JJ41" s="94"/>
      <c r="JK41" s="94"/>
      <c r="JL41" s="94"/>
      <c r="JM41" s="94"/>
      <c r="JN41" s="94"/>
      <c r="JO41" s="94"/>
      <c r="JP41" s="94"/>
      <c r="JQ41" s="94"/>
      <c r="JR41" s="94"/>
      <c r="JS41" s="94"/>
      <c r="JT41" s="94"/>
      <c r="JU41" s="94"/>
      <c r="JV41" s="94"/>
      <c r="JW41" s="94"/>
      <c r="JX41" s="94"/>
      <c r="JY41" s="94"/>
      <c r="JZ41" s="94"/>
      <c r="KA41" s="94"/>
      <c r="KB41" s="94"/>
      <c r="KC41" s="94"/>
      <c r="KD41" s="94"/>
      <c r="KE41" s="94"/>
      <c r="KF41" s="94"/>
      <c r="KG41" s="94"/>
      <c r="KH41" s="94"/>
      <c r="KI41" s="94"/>
      <c r="KJ41" s="94"/>
      <c r="KK41" s="94"/>
      <c r="KL41" s="94"/>
      <c r="KM41" s="94"/>
      <c r="KN41" s="94"/>
      <c r="KO41" s="94"/>
      <c r="KP41" s="94"/>
      <c r="KQ41" s="94"/>
      <c r="KR41" s="94"/>
      <c r="KS41" s="94"/>
      <c r="KT41" s="94"/>
      <c r="KU41" s="94"/>
      <c r="KV41" s="94"/>
      <c r="KW41" s="94"/>
      <c r="KX41" s="94"/>
      <c r="KY41" s="94"/>
      <c r="KZ41" s="94"/>
      <c r="LA41" s="94"/>
      <c r="LB41" s="94"/>
      <c r="LC41" s="94"/>
      <c r="LD41" s="94"/>
      <c r="LE41" s="94"/>
      <c r="LF41" s="94"/>
      <c r="LG41" s="94"/>
      <c r="LH41" s="94"/>
      <c r="LI41" s="94"/>
      <c r="LJ41" s="94"/>
      <c r="LK41" s="94"/>
      <c r="LL41" s="94"/>
      <c r="LM41" s="94"/>
      <c r="LN41" s="94"/>
      <c r="LO41" s="94"/>
      <c r="LP41" s="94"/>
      <c r="LQ41" s="94"/>
      <c r="LR41" s="94"/>
      <c r="LS41" s="94"/>
      <c r="LT41" s="94"/>
      <c r="LU41" s="94"/>
      <c r="LV41" s="94"/>
      <c r="LW41" s="94"/>
      <c r="LX41" s="94"/>
      <c r="LY41" s="94"/>
      <c r="LZ41" s="94"/>
      <c r="MA41" s="94"/>
      <c r="MB41" s="94"/>
      <c r="MC41" s="94"/>
      <c r="MD41" s="94"/>
      <c r="ME41" s="94"/>
      <c r="MF41" s="94"/>
      <c r="MG41" s="94"/>
      <c r="MH41" s="94"/>
      <c r="MI41" s="94"/>
      <c r="MJ41" s="94"/>
      <c r="MK41" s="94"/>
      <c r="ML41" s="94"/>
      <c r="MM41" s="94"/>
      <c r="MN41" s="94"/>
      <c r="MO41" s="94"/>
      <c r="MP41" s="94"/>
      <c r="MQ41" s="94"/>
      <c r="MR41" s="94"/>
      <c r="MS41" s="94"/>
      <c r="MT41" s="94"/>
      <c r="MU41" s="94"/>
      <c r="MV41" s="94"/>
      <c r="MW41" s="94"/>
      <c r="MX41" s="94"/>
      <c r="MY41" s="94"/>
      <c r="MZ41" s="94"/>
      <c r="NA41" s="94"/>
      <c r="NB41" s="94"/>
      <c r="NC41" s="94"/>
      <c r="ND41" s="94"/>
      <c r="NE41" s="94"/>
      <c r="NF41" s="94"/>
      <c r="NG41" s="94"/>
      <c r="NH41" s="94"/>
      <c r="NI41" s="94"/>
      <c r="NJ41" s="94"/>
      <c r="NK41" s="94"/>
      <c r="NL41" s="94"/>
      <c r="NM41" s="94"/>
      <c r="NN41" s="94"/>
      <c r="NO41" s="94"/>
      <c r="NP41" s="94"/>
      <c r="NQ41" s="94"/>
      <c r="NR41" s="94"/>
      <c r="NS41" s="94"/>
      <c r="NT41" s="94"/>
      <c r="NU41" s="94"/>
      <c r="NV41" s="94"/>
      <c r="NW41" s="94"/>
      <c r="NX41" s="94"/>
      <c r="NY41" s="94"/>
      <c r="NZ41" s="94"/>
      <c r="OA41" s="94"/>
      <c r="OB41" s="94"/>
      <c r="OC41" s="94"/>
      <c r="OD41" s="94"/>
      <c r="OE41" s="94"/>
      <c r="OF41" s="94"/>
      <c r="OG41" s="94"/>
      <c r="OH41" s="94"/>
      <c r="OI41" s="94"/>
      <c r="OJ41" s="94"/>
      <c r="OK41" s="94"/>
      <c r="OL41" s="94"/>
      <c r="OM41" s="94"/>
      <c r="ON41" s="94"/>
      <c r="OO41" s="94"/>
      <c r="OP41" s="94"/>
      <c r="OQ41" s="94"/>
      <c r="OR41" s="94"/>
      <c r="OS41" s="94"/>
      <c r="OT41" s="94"/>
      <c r="OU41" s="94"/>
      <c r="OV41" s="94"/>
      <c r="OW41" s="94"/>
      <c r="OX41" s="94"/>
      <c r="OY41" s="94"/>
      <c r="OZ41" s="94"/>
      <c r="PA41" s="94"/>
      <c r="PB41" s="94"/>
      <c r="PC41" s="94"/>
      <c r="PD41" s="94"/>
      <c r="PE41" s="94"/>
      <c r="PF41" s="94"/>
      <c r="PG41" s="94"/>
      <c r="PH41" s="94"/>
      <c r="PI41" s="94"/>
      <c r="PJ41" s="94"/>
      <c r="PK41" s="94"/>
      <c r="PL41" s="94"/>
      <c r="PM41" s="94"/>
      <c r="PN41" s="94"/>
      <c r="PO41" s="94"/>
      <c r="PP41" s="94"/>
      <c r="PQ41" s="94"/>
      <c r="PR41" s="94"/>
      <c r="PS41" s="94"/>
      <c r="PT41" s="94"/>
      <c r="PU41" s="94"/>
      <c r="PV41" s="94"/>
      <c r="PW41" s="94"/>
      <c r="PX41" s="94"/>
      <c r="PY41" s="94"/>
      <c r="PZ41" s="94"/>
      <c r="QA41" s="94"/>
      <c r="QB41" s="94"/>
      <c r="QC41" s="94"/>
      <c r="QD41" s="94"/>
      <c r="QE41" s="94"/>
      <c r="QF41" s="94"/>
      <c r="QG41" s="94"/>
      <c r="QH41" s="94"/>
      <c r="QI41" s="94"/>
      <c r="QJ41" s="94"/>
      <c r="QK41" s="94"/>
      <c r="QL41" s="94"/>
      <c r="QM41" s="94"/>
      <c r="QN41" s="94"/>
      <c r="QO41" s="94"/>
      <c r="QP41" s="94"/>
      <c r="QQ41" s="94"/>
      <c r="QR41" s="94"/>
      <c r="QS41" s="94"/>
      <c r="QT41" s="94"/>
      <c r="QU41" s="94"/>
      <c r="QV41" s="94"/>
      <c r="QW41" s="94"/>
      <c r="QX41" s="94"/>
      <c r="QY41" s="94"/>
      <c r="QZ41" s="94"/>
      <c r="RA41" s="94"/>
      <c r="RB41" s="94"/>
      <c r="RC41" s="94"/>
      <c r="RD41" s="94"/>
      <c r="RE41" s="94"/>
      <c r="RF41" s="94"/>
      <c r="RG41" s="94"/>
      <c r="RH41" s="94"/>
      <c r="RI41" s="94"/>
      <c r="RJ41" s="94"/>
      <c r="RK41" s="94"/>
      <c r="RL41" s="94"/>
      <c r="RM41" s="94"/>
      <c r="RN41" s="94"/>
      <c r="RO41" s="94"/>
      <c r="RP41" s="94"/>
      <c r="RQ41" s="94"/>
      <c r="RR41" s="94"/>
      <c r="RS41" s="94"/>
      <c r="RT41" s="94"/>
      <c r="RU41" s="94"/>
      <c r="RV41" s="94"/>
      <c r="RW41" s="94"/>
      <c r="RX41" s="94"/>
      <c r="RY41" s="94"/>
      <c r="RZ41" s="94"/>
      <c r="SA41" s="94"/>
      <c r="SB41" s="94"/>
      <c r="SC41" s="94"/>
      <c r="SD41" s="94"/>
      <c r="SE41" s="94"/>
      <c r="SF41" s="94"/>
      <c r="SG41" s="94"/>
      <c r="SH41" s="94"/>
      <c r="SI41" s="94"/>
      <c r="SJ41" s="94"/>
      <c r="SK41" s="94"/>
      <c r="SL41" s="94"/>
      <c r="SM41" s="94"/>
      <c r="SN41" s="94"/>
      <c r="SO41" s="94"/>
      <c r="SP41" s="94"/>
      <c r="SQ41" s="94"/>
      <c r="SR41" s="94"/>
      <c r="SS41" s="94"/>
      <c r="ST41" s="94"/>
      <c r="SU41" s="94"/>
      <c r="SV41" s="94"/>
      <c r="SW41" s="94"/>
      <c r="SX41" s="94"/>
      <c r="SY41" s="94"/>
      <c r="SZ41" s="94"/>
      <c r="TA41" s="94"/>
      <c r="TB41" s="94"/>
      <c r="TC41" s="94"/>
      <c r="TD41" s="94"/>
      <c r="TE41" s="94"/>
      <c r="TF41" s="94"/>
      <c r="TG41" s="94"/>
      <c r="TH41" s="94"/>
      <c r="TI41" s="94"/>
      <c r="TJ41" s="94"/>
      <c r="TK41" s="94"/>
      <c r="TL41" s="94"/>
      <c r="TM41" s="94"/>
      <c r="TN41" s="94"/>
      <c r="TO41" s="94"/>
      <c r="TP41" s="94"/>
      <c r="TQ41" s="94"/>
      <c r="TR41" s="94"/>
      <c r="TS41" s="94"/>
      <c r="TT41" s="94"/>
      <c r="TU41" s="94"/>
      <c r="TV41" s="94"/>
      <c r="TW41" s="94"/>
      <c r="TX41" s="94"/>
      <c r="TY41" s="94"/>
      <c r="TZ41" s="94"/>
      <c r="UA41" s="94"/>
      <c r="UB41" s="94"/>
      <c r="UC41" s="94"/>
      <c r="UD41" s="94"/>
      <c r="UE41" s="94"/>
      <c r="UF41" s="94"/>
      <c r="UG41" s="94"/>
      <c r="UH41" s="94"/>
      <c r="UI41" s="94"/>
      <c r="UJ41" s="94"/>
      <c r="UK41" s="94"/>
      <c r="UL41" s="94"/>
      <c r="UM41" s="94"/>
      <c r="UN41" s="94"/>
      <c r="UO41" s="94"/>
      <c r="UP41" s="94"/>
      <c r="UQ41" s="94"/>
      <c r="UR41" s="94"/>
      <c r="US41" s="94"/>
      <c r="UT41" s="94"/>
      <c r="UU41" s="94"/>
      <c r="UV41" s="94"/>
      <c r="UW41" s="94"/>
      <c r="UX41" s="94"/>
      <c r="UY41" s="94"/>
      <c r="UZ41" s="94"/>
      <c r="VA41" s="94"/>
      <c r="VB41" s="94"/>
      <c r="VC41" s="94"/>
      <c r="VD41" s="94"/>
      <c r="VE41" s="94"/>
      <c r="VF41" s="94"/>
      <c r="VG41" s="94"/>
      <c r="VH41" s="94"/>
      <c r="VI41" s="94"/>
      <c r="VJ41" s="94"/>
      <c r="VK41" s="94"/>
      <c r="VL41" s="94"/>
      <c r="VM41" s="94"/>
      <c r="VN41" s="94"/>
      <c r="VO41" s="94"/>
      <c r="VP41" s="94"/>
      <c r="VQ41" s="94"/>
      <c r="VR41" s="94"/>
      <c r="VS41" s="94"/>
      <c r="VT41" s="94"/>
      <c r="VU41" s="94"/>
      <c r="VV41" s="94"/>
      <c r="VW41" s="94"/>
      <c r="VX41" s="94"/>
      <c r="VY41" s="94"/>
      <c r="VZ41" s="94"/>
      <c r="WA41" s="94"/>
      <c r="WB41" s="94"/>
      <c r="WC41" s="94"/>
      <c r="WD41" s="94"/>
      <c r="WE41" s="94"/>
      <c r="WF41" s="94"/>
      <c r="WG41" s="94"/>
      <c r="WH41" s="94"/>
      <c r="WI41" s="94"/>
      <c r="WJ41" s="94"/>
      <c r="WK41" s="94"/>
      <c r="WL41" s="94"/>
      <c r="WM41" s="94"/>
      <c r="WN41" s="94"/>
      <c r="WO41" s="94"/>
      <c r="WP41" s="94"/>
      <c r="WQ41" s="94"/>
      <c r="WR41" s="94"/>
      <c r="WS41" s="94"/>
      <c r="WT41" s="94"/>
      <c r="WU41" s="94"/>
      <c r="WV41" s="94"/>
      <c r="WW41" s="94"/>
      <c r="WX41" s="94"/>
      <c r="WY41" s="94"/>
      <c r="WZ41" s="94"/>
      <c r="XA41" s="94"/>
      <c r="XB41" s="94"/>
      <c r="XC41" s="94"/>
      <c r="XD41" s="94"/>
      <c r="XE41" s="94"/>
      <c r="XF41" s="94"/>
      <c r="XG41" s="94"/>
      <c r="XH41" s="94"/>
      <c r="XI41" s="94"/>
      <c r="XJ41" s="94"/>
      <c r="XK41" s="94"/>
      <c r="XL41" s="94"/>
      <c r="XM41" s="94"/>
      <c r="XN41" s="94"/>
      <c r="XO41" s="94"/>
      <c r="XP41" s="94"/>
      <c r="XQ41" s="94"/>
      <c r="XR41" s="94"/>
      <c r="XS41" s="94"/>
      <c r="XT41" s="94"/>
      <c r="XU41" s="94"/>
      <c r="XV41" s="94"/>
      <c r="XW41" s="94"/>
      <c r="XX41" s="94"/>
      <c r="XY41" s="94"/>
      <c r="XZ41" s="94"/>
      <c r="YA41" s="94"/>
      <c r="YB41" s="94"/>
      <c r="YC41" s="94"/>
      <c r="YD41" s="94"/>
      <c r="YE41" s="94"/>
      <c r="YF41" s="94"/>
      <c r="YG41" s="94"/>
      <c r="YH41" s="94"/>
      <c r="YI41" s="94"/>
      <c r="YJ41" s="94"/>
      <c r="YK41" s="94"/>
      <c r="YL41" s="94"/>
      <c r="YM41" s="94"/>
      <c r="YN41" s="94"/>
      <c r="YO41" s="94"/>
      <c r="YP41" s="94"/>
      <c r="YQ41" s="94"/>
      <c r="YR41" s="94"/>
      <c r="YS41" s="94"/>
      <c r="YT41" s="94"/>
      <c r="YU41" s="94"/>
      <c r="YV41" s="94"/>
      <c r="YW41" s="94"/>
      <c r="YX41" s="94"/>
      <c r="YY41" s="94"/>
      <c r="YZ41" s="94"/>
      <c r="ZA41" s="94"/>
      <c r="ZB41" s="94"/>
      <c r="ZC41" s="94"/>
      <c r="ZD41" s="94"/>
      <c r="ZE41" s="94"/>
      <c r="ZF41" s="94"/>
      <c r="ZG41" s="94"/>
      <c r="ZH41" s="94"/>
      <c r="ZI41" s="94"/>
      <c r="ZJ41" s="94"/>
      <c r="ZK41" s="94"/>
      <c r="ZL41" s="94"/>
      <c r="ZM41" s="94"/>
      <c r="ZN41" s="94"/>
      <c r="ZO41" s="94"/>
      <c r="ZP41" s="94"/>
      <c r="ZQ41" s="94"/>
      <c r="ZR41" s="94"/>
      <c r="ZS41" s="94"/>
      <c r="ZT41" s="94"/>
      <c r="ZU41" s="94"/>
      <c r="ZV41" s="94"/>
      <c r="ZW41" s="94"/>
      <c r="ZX41" s="94"/>
      <c r="ZY41" s="94"/>
      <c r="ZZ41" s="94"/>
      <c r="AAA41" s="94"/>
      <c r="AAB41" s="94"/>
      <c r="AAC41" s="94"/>
      <c r="AAD41" s="94"/>
      <c r="AAE41" s="94"/>
      <c r="AAF41" s="94"/>
      <c r="AAG41" s="94"/>
      <c r="AAH41" s="94"/>
      <c r="AAI41" s="94"/>
      <c r="AAJ41" s="94"/>
      <c r="AAK41" s="94"/>
      <c r="AAL41" s="94"/>
      <c r="AAM41" s="94"/>
      <c r="AAN41" s="94"/>
      <c r="AAO41" s="94"/>
      <c r="AAP41" s="94"/>
      <c r="AAQ41" s="94"/>
      <c r="AAR41" s="94"/>
      <c r="AAS41" s="94"/>
      <c r="AAT41" s="94"/>
      <c r="AAU41" s="94"/>
      <c r="AAV41" s="94"/>
      <c r="AAW41" s="94"/>
      <c r="AAX41" s="94"/>
      <c r="AAY41" s="94"/>
      <c r="AAZ41" s="94"/>
      <c r="ABA41" s="94"/>
      <c r="ABB41" s="94"/>
      <c r="ABC41" s="94"/>
      <c r="ABD41" s="94"/>
      <c r="ABE41" s="94"/>
      <c r="ABF41" s="94"/>
      <c r="ABG41" s="94"/>
      <c r="ABH41" s="94"/>
      <c r="ABI41" s="94"/>
      <c r="ABJ41" s="94"/>
      <c r="ABK41" s="94"/>
      <c r="ABL41" s="94"/>
      <c r="ABM41" s="94"/>
      <c r="ABN41" s="94"/>
      <c r="ABO41" s="94"/>
      <c r="ABP41" s="94"/>
      <c r="ABQ41" s="94"/>
      <c r="ABR41" s="94"/>
      <c r="ABS41" s="94"/>
      <c r="ABT41" s="94"/>
      <c r="ABU41" s="94"/>
      <c r="ABV41" s="94"/>
      <c r="ABW41" s="94"/>
      <c r="ABX41" s="94"/>
      <c r="ABY41" s="94"/>
      <c r="ABZ41" s="94"/>
      <c r="ACA41" s="94"/>
      <c r="ACB41" s="94"/>
      <c r="ACC41" s="94"/>
      <c r="ACD41" s="94"/>
      <c r="ACE41" s="94"/>
      <c r="ACF41" s="94"/>
      <c r="ACG41" s="94"/>
      <c r="ACH41" s="94"/>
      <c r="ACI41" s="94"/>
      <c r="ACJ41" s="94"/>
      <c r="ACK41" s="94"/>
      <c r="ACL41" s="94"/>
      <c r="ACM41" s="94"/>
      <c r="ACN41" s="94"/>
      <c r="ACO41" s="94"/>
      <c r="ACP41" s="94"/>
      <c r="ACQ41" s="94"/>
      <c r="ACR41" s="94"/>
      <c r="ACS41" s="94"/>
      <c r="ACT41" s="94"/>
      <c r="ACU41" s="94"/>
      <c r="ACV41" s="94"/>
      <c r="ACW41" s="94"/>
      <c r="ACX41" s="94"/>
      <c r="ACY41" s="94"/>
      <c r="ACZ41" s="94"/>
      <c r="ADA41" s="94"/>
      <c r="ADB41" s="94"/>
      <c r="ADC41" s="94"/>
      <c r="ADD41" s="94"/>
      <c r="ADE41" s="94"/>
      <c r="ADF41" s="94"/>
      <c r="ADG41" s="94"/>
      <c r="ADH41" s="94"/>
      <c r="ADI41" s="94"/>
      <c r="ADJ41" s="94"/>
      <c r="ADK41" s="94"/>
      <c r="ADL41" s="94"/>
      <c r="ADM41" s="94"/>
      <c r="ADN41" s="94"/>
      <c r="ADO41" s="94"/>
      <c r="ADP41" s="94"/>
      <c r="ADQ41" s="94"/>
      <c r="ADR41" s="94"/>
      <c r="ADS41" s="94"/>
      <c r="ADT41" s="94"/>
      <c r="ADU41" s="94"/>
      <c r="ADV41" s="94"/>
      <c r="ADW41" s="94"/>
      <c r="ADX41" s="94"/>
      <c r="ADY41" s="94"/>
      <c r="ADZ41" s="94"/>
      <c r="AEA41" s="94"/>
      <c r="AEB41" s="94"/>
      <c r="AEC41" s="94"/>
      <c r="AED41" s="94"/>
      <c r="AEE41" s="94"/>
      <c r="AEF41" s="94"/>
      <c r="AEG41" s="94"/>
      <c r="AEH41" s="94"/>
      <c r="AEI41" s="94"/>
      <c r="AEJ41" s="94"/>
      <c r="AEK41" s="94"/>
      <c r="AEL41" s="94"/>
      <c r="AEM41" s="94"/>
      <c r="AEN41" s="94"/>
      <c r="AEO41" s="94"/>
      <c r="AEP41" s="94"/>
      <c r="AEQ41" s="94"/>
      <c r="AER41" s="94"/>
      <c r="AES41" s="94"/>
      <c r="AET41" s="94"/>
      <c r="AEU41" s="94"/>
      <c r="AEV41" s="94"/>
      <c r="AEW41" s="94"/>
      <c r="AEX41" s="94"/>
      <c r="AEY41" s="94"/>
      <c r="AEZ41" s="94"/>
      <c r="AFA41" s="94"/>
      <c r="AFB41" s="94"/>
      <c r="AFC41" s="94"/>
      <c r="AFD41" s="94"/>
      <c r="AFE41" s="94"/>
      <c r="AFF41" s="94"/>
      <c r="AFG41" s="94"/>
      <c r="AFH41" s="94"/>
      <c r="AFI41" s="94"/>
      <c r="AFJ41" s="94"/>
      <c r="AFK41" s="94"/>
      <c r="AFL41" s="94"/>
      <c r="AFM41" s="94"/>
      <c r="AFN41" s="94"/>
      <c r="AFO41" s="94"/>
      <c r="AFP41" s="94"/>
      <c r="AFQ41" s="94"/>
      <c r="AFR41" s="94"/>
      <c r="AFS41" s="94"/>
      <c r="AFT41" s="94"/>
      <c r="AFU41" s="94"/>
      <c r="AFV41" s="94"/>
      <c r="AFW41" s="94"/>
      <c r="AFX41" s="94"/>
      <c r="AFY41" s="94"/>
      <c r="AFZ41" s="94"/>
      <c r="AGA41" s="94"/>
      <c r="AGB41" s="94"/>
      <c r="AGC41" s="94"/>
      <c r="AGD41" s="94"/>
      <c r="AGE41" s="94"/>
      <c r="AGF41" s="94"/>
      <c r="AGG41" s="94"/>
      <c r="AGH41" s="94"/>
      <c r="AGI41" s="94"/>
      <c r="AGJ41" s="94"/>
      <c r="AGK41" s="94"/>
      <c r="AGL41" s="94"/>
      <c r="AGM41" s="94"/>
      <c r="AGN41" s="94"/>
      <c r="AGO41" s="94"/>
      <c r="AGP41" s="94"/>
      <c r="AGQ41" s="94"/>
      <c r="AGR41" s="94"/>
      <c r="AGS41" s="94"/>
      <c r="AGT41" s="94"/>
      <c r="AGU41" s="94"/>
      <c r="AGV41" s="94"/>
      <c r="AGW41" s="94"/>
      <c r="AGX41" s="94"/>
      <c r="AGY41" s="94"/>
      <c r="AGZ41" s="94"/>
      <c r="AHA41" s="94"/>
      <c r="AHB41" s="94"/>
      <c r="AHC41" s="94"/>
      <c r="AHD41" s="94"/>
      <c r="AHE41" s="94"/>
      <c r="AHF41" s="94"/>
      <c r="AHG41" s="94"/>
      <c r="AHH41" s="94"/>
      <c r="AHI41" s="94"/>
      <c r="AHJ41" s="94"/>
      <c r="AHK41" s="94"/>
      <c r="AHL41" s="94"/>
      <c r="AHM41" s="94"/>
      <c r="AHN41" s="94"/>
      <c r="AHO41" s="94"/>
      <c r="AHP41" s="94"/>
      <c r="AHQ41" s="94"/>
      <c r="AHR41" s="94"/>
      <c r="AHS41" s="94"/>
      <c r="AHT41" s="94"/>
      <c r="AHU41" s="94"/>
      <c r="AHV41" s="94"/>
      <c r="AHW41" s="94"/>
      <c r="AHX41" s="94"/>
      <c r="AHY41" s="94"/>
      <c r="AHZ41" s="94"/>
      <c r="AIA41" s="94"/>
      <c r="AIB41" s="94"/>
      <c r="AIC41" s="94"/>
      <c r="AID41" s="94"/>
      <c r="AIE41" s="94"/>
      <c r="AIF41" s="94"/>
      <c r="AIG41" s="94"/>
      <c r="AIH41" s="94"/>
      <c r="AII41" s="94"/>
      <c r="AIJ41" s="94"/>
      <c r="AIK41" s="94"/>
      <c r="AIL41" s="94"/>
      <c r="AIM41" s="94"/>
      <c r="AIN41" s="94"/>
      <c r="AIO41" s="94"/>
      <c r="AIP41" s="94"/>
      <c r="AIQ41" s="94"/>
      <c r="AIR41" s="94"/>
      <c r="AIS41" s="94"/>
      <c r="AIT41" s="94"/>
      <c r="AIU41" s="94"/>
      <c r="AIV41" s="94"/>
      <c r="AIW41" s="94"/>
      <c r="AIX41" s="94"/>
      <c r="AIY41" s="94"/>
      <c r="AIZ41" s="94"/>
      <c r="AJA41" s="94"/>
      <c r="AJB41" s="94"/>
      <c r="AJC41" s="94"/>
      <c r="AJD41" s="94"/>
      <c r="AJE41" s="94"/>
      <c r="AJF41" s="94"/>
      <c r="AJG41" s="94"/>
      <c r="AJH41" s="94"/>
      <c r="AJI41" s="94"/>
      <c r="AJJ41" s="94"/>
      <c r="AJK41" s="94"/>
      <c r="AJL41" s="94"/>
      <c r="AJM41" s="94"/>
      <c r="AJN41" s="94"/>
      <c r="AJO41" s="94"/>
      <c r="AJP41" s="94"/>
      <c r="AJQ41" s="94"/>
      <c r="AJR41" s="94"/>
      <c r="AJS41" s="94"/>
      <c r="AJT41" s="94"/>
      <c r="AJU41" s="94"/>
      <c r="AJV41" s="94"/>
      <c r="AJW41" s="94"/>
      <c r="AJX41" s="94"/>
      <c r="AJY41" s="94"/>
      <c r="AJZ41" s="94"/>
      <c r="AKA41" s="94"/>
      <c r="AKB41" s="94"/>
      <c r="AKC41" s="94"/>
      <c r="AKD41" s="94"/>
      <c r="AKE41" s="94"/>
      <c r="AKF41" s="94"/>
      <c r="AKG41" s="94"/>
      <c r="AKH41" s="94"/>
      <c r="AKI41" s="94"/>
      <c r="AKJ41" s="94"/>
      <c r="AKK41" s="94"/>
      <c r="AKL41" s="94"/>
      <c r="AKM41" s="94"/>
      <c r="AKN41" s="94"/>
      <c r="AKO41" s="94"/>
      <c r="AKP41" s="94"/>
      <c r="AKQ41" s="94"/>
      <c r="AKR41" s="94"/>
      <c r="AKS41" s="94"/>
      <c r="AKT41" s="94"/>
      <c r="AKU41" s="94"/>
      <c r="AKV41" s="94"/>
      <c r="AKW41" s="94"/>
      <c r="AKX41" s="94"/>
      <c r="AKY41" s="94"/>
      <c r="AKZ41" s="94"/>
      <c r="ALA41" s="94"/>
      <c r="ALB41" s="94"/>
      <c r="ALC41" s="94"/>
      <c r="ALD41" s="94"/>
      <c r="ALE41" s="94"/>
      <c r="ALF41" s="94"/>
      <c r="ALG41" s="94"/>
      <c r="ALH41" s="94"/>
      <c r="ALI41" s="94"/>
      <c r="ALJ41" s="94"/>
      <c r="ALK41" s="94"/>
      <c r="ALL41" s="94"/>
      <c r="ALM41" s="94"/>
      <c r="ALN41" s="94"/>
      <c r="ALO41" s="94"/>
      <c r="ALP41" s="94"/>
      <c r="ALQ41" s="94"/>
      <c r="ALR41" s="94"/>
      <c r="ALS41" s="94"/>
      <c r="ALT41" s="94"/>
      <c r="ALU41" s="94"/>
      <c r="ALV41" s="94"/>
      <c r="ALW41" s="94"/>
      <c r="ALX41" s="94"/>
      <c r="ALY41" s="94"/>
      <c r="ALZ41" s="94"/>
      <c r="AMA41" s="94"/>
      <c r="AMB41" s="94"/>
      <c r="AMC41" s="94"/>
      <c r="AMD41" s="94"/>
      <c r="AME41" s="94"/>
      <c r="AMF41" s="94"/>
      <c r="AMG41" s="94"/>
      <c r="AMH41" s="94"/>
      <c r="AMI41" s="94"/>
      <c r="AMJ41" s="94"/>
    </row>
    <row r="42" spans="1:1024" s="123" customFormat="1" ht="26.25" customHeight="1" x14ac:dyDescent="0.3">
      <c r="A42" s="719" t="s">
        <v>144</v>
      </c>
      <c r="B42" s="719"/>
      <c r="C42" s="719"/>
      <c r="D42" s="141" t="s">
        <v>3</v>
      </c>
      <c r="E42" s="142">
        <f>SUM(E23+E40)</f>
        <v>564837</v>
      </c>
      <c r="F42" s="142">
        <f t="shared" ref="F42:R42" si="10">SUM(F23+F40)</f>
        <v>564837</v>
      </c>
      <c r="G42" s="142">
        <f t="shared" si="10"/>
        <v>346703</v>
      </c>
      <c r="H42" s="142">
        <f t="shared" si="10"/>
        <v>93119</v>
      </c>
      <c r="I42" s="142">
        <f t="shared" si="10"/>
        <v>114238</v>
      </c>
      <c r="J42" s="142">
        <f t="shared" si="10"/>
        <v>0</v>
      </c>
      <c r="K42" s="142">
        <f t="shared" si="10"/>
        <v>0</v>
      </c>
      <c r="L42" s="142">
        <f t="shared" si="10"/>
        <v>0</v>
      </c>
      <c r="M42" s="142">
        <f t="shared" si="10"/>
        <v>0</v>
      </c>
      <c r="N42" s="142">
        <f t="shared" si="10"/>
        <v>9577</v>
      </c>
      <c r="O42" s="142">
        <f t="shared" si="10"/>
        <v>1200</v>
      </c>
      <c r="P42" s="142">
        <f t="shared" si="10"/>
        <v>0</v>
      </c>
      <c r="Q42" s="142">
        <f t="shared" si="10"/>
        <v>0</v>
      </c>
      <c r="R42" s="142">
        <f t="shared" si="10"/>
        <v>0</v>
      </c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  <c r="IW42" s="94"/>
      <c r="IX42" s="94"/>
      <c r="IY42" s="94"/>
      <c r="IZ42" s="94"/>
      <c r="JA42" s="94"/>
      <c r="JB42" s="94"/>
      <c r="JC42" s="94"/>
      <c r="JD42" s="94"/>
      <c r="JE42" s="94"/>
      <c r="JF42" s="94"/>
      <c r="JG42" s="94"/>
      <c r="JH42" s="94"/>
      <c r="JI42" s="94"/>
      <c r="JJ42" s="94"/>
      <c r="JK42" s="94"/>
      <c r="JL42" s="94"/>
      <c r="JM42" s="94"/>
      <c r="JN42" s="94"/>
      <c r="JO42" s="94"/>
      <c r="JP42" s="94"/>
      <c r="JQ42" s="94"/>
      <c r="JR42" s="94"/>
      <c r="JS42" s="94"/>
      <c r="JT42" s="94"/>
      <c r="JU42" s="94"/>
      <c r="JV42" s="94"/>
      <c r="JW42" s="94"/>
      <c r="JX42" s="94"/>
      <c r="JY42" s="94"/>
      <c r="JZ42" s="94"/>
      <c r="KA42" s="94"/>
      <c r="KB42" s="94"/>
      <c r="KC42" s="94"/>
      <c r="KD42" s="94"/>
      <c r="KE42" s="94"/>
      <c r="KF42" s="94"/>
      <c r="KG42" s="94"/>
      <c r="KH42" s="94"/>
      <c r="KI42" s="94"/>
      <c r="KJ42" s="94"/>
      <c r="KK42" s="94"/>
      <c r="KL42" s="94"/>
      <c r="KM42" s="94"/>
      <c r="KN42" s="94"/>
      <c r="KO42" s="94"/>
      <c r="KP42" s="94"/>
      <c r="KQ42" s="94"/>
      <c r="KR42" s="94"/>
      <c r="KS42" s="94"/>
      <c r="KT42" s="94"/>
      <c r="KU42" s="94"/>
      <c r="KV42" s="94"/>
      <c r="KW42" s="94"/>
      <c r="KX42" s="94"/>
      <c r="KY42" s="94"/>
      <c r="KZ42" s="94"/>
      <c r="LA42" s="94"/>
      <c r="LB42" s="94"/>
      <c r="LC42" s="94"/>
      <c r="LD42" s="94"/>
      <c r="LE42" s="94"/>
      <c r="LF42" s="94"/>
      <c r="LG42" s="94"/>
      <c r="LH42" s="94"/>
      <c r="LI42" s="94"/>
      <c r="LJ42" s="94"/>
      <c r="LK42" s="94"/>
      <c r="LL42" s="94"/>
      <c r="LM42" s="94"/>
      <c r="LN42" s="94"/>
      <c r="LO42" s="94"/>
      <c r="LP42" s="94"/>
      <c r="LQ42" s="94"/>
      <c r="LR42" s="94"/>
      <c r="LS42" s="94"/>
      <c r="LT42" s="94"/>
      <c r="LU42" s="94"/>
      <c r="LV42" s="94"/>
      <c r="LW42" s="94"/>
      <c r="LX42" s="94"/>
      <c r="LY42" s="94"/>
      <c r="LZ42" s="94"/>
      <c r="MA42" s="94"/>
      <c r="MB42" s="94"/>
      <c r="MC42" s="94"/>
      <c r="MD42" s="94"/>
      <c r="ME42" s="94"/>
      <c r="MF42" s="94"/>
      <c r="MG42" s="94"/>
      <c r="MH42" s="94"/>
      <c r="MI42" s="94"/>
      <c r="MJ42" s="94"/>
      <c r="MK42" s="94"/>
      <c r="ML42" s="94"/>
      <c r="MM42" s="94"/>
      <c r="MN42" s="94"/>
      <c r="MO42" s="94"/>
      <c r="MP42" s="94"/>
      <c r="MQ42" s="94"/>
      <c r="MR42" s="94"/>
      <c r="MS42" s="94"/>
      <c r="MT42" s="94"/>
      <c r="MU42" s="94"/>
      <c r="MV42" s="94"/>
      <c r="MW42" s="94"/>
      <c r="MX42" s="94"/>
      <c r="MY42" s="94"/>
      <c r="MZ42" s="94"/>
      <c r="NA42" s="94"/>
      <c r="NB42" s="94"/>
      <c r="NC42" s="94"/>
      <c r="ND42" s="94"/>
      <c r="NE42" s="94"/>
      <c r="NF42" s="94"/>
      <c r="NG42" s="94"/>
      <c r="NH42" s="94"/>
      <c r="NI42" s="94"/>
      <c r="NJ42" s="94"/>
      <c r="NK42" s="94"/>
      <c r="NL42" s="94"/>
      <c r="NM42" s="94"/>
      <c r="NN42" s="94"/>
      <c r="NO42" s="94"/>
      <c r="NP42" s="94"/>
      <c r="NQ42" s="94"/>
      <c r="NR42" s="94"/>
      <c r="NS42" s="94"/>
      <c r="NT42" s="94"/>
      <c r="NU42" s="94"/>
      <c r="NV42" s="94"/>
      <c r="NW42" s="94"/>
      <c r="NX42" s="94"/>
      <c r="NY42" s="94"/>
      <c r="NZ42" s="94"/>
      <c r="OA42" s="94"/>
      <c r="OB42" s="94"/>
      <c r="OC42" s="94"/>
      <c r="OD42" s="94"/>
      <c r="OE42" s="94"/>
      <c r="OF42" s="94"/>
      <c r="OG42" s="94"/>
      <c r="OH42" s="94"/>
      <c r="OI42" s="94"/>
      <c r="OJ42" s="94"/>
      <c r="OK42" s="94"/>
      <c r="OL42" s="94"/>
      <c r="OM42" s="94"/>
      <c r="ON42" s="94"/>
      <c r="OO42" s="94"/>
      <c r="OP42" s="94"/>
      <c r="OQ42" s="94"/>
      <c r="OR42" s="94"/>
      <c r="OS42" s="94"/>
      <c r="OT42" s="94"/>
      <c r="OU42" s="94"/>
      <c r="OV42" s="94"/>
      <c r="OW42" s="94"/>
      <c r="OX42" s="94"/>
      <c r="OY42" s="94"/>
      <c r="OZ42" s="94"/>
      <c r="PA42" s="94"/>
      <c r="PB42" s="94"/>
      <c r="PC42" s="94"/>
      <c r="PD42" s="94"/>
      <c r="PE42" s="94"/>
      <c r="PF42" s="94"/>
      <c r="PG42" s="94"/>
      <c r="PH42" s="94"/>
      <c r="PI42" s="94"/>
      <c r="PJ42" s="94"/>
      <c r="PK42" s="94"/>
      <c r="PL42" s="94"/>
      <c r="PM42" s="94"/>
      <c r="PN42" s="94"/>
      <c r="PO42" s="94"/>
      <c r="PP42" s="94"/>
      <c r="PQ42" s="94"/>
      <c r="PR42" s="94"/>
      <c r="PS42" s="94"/>
      <c r="PT42" s="94"/>
      <c r="PU42" s="94"/>
      <c r="PV42" s="94"/>
      <c r="PW42" s="94"/>
      <c r="PX42" s="94"/>
      <c r="PY42" s="94"/>
      <c r="PZ42" s="94"/>
      <c r="QA42" s="94"/>
      <c r="QB42" s="94"/>
      <c r="QC42" s="94"/>
      <c r="QD42" s="94"/>
      <c r="QE42" s="94"/>
      <c r="QF42" s="94"/>
      <c r="QG42" s="94"/>
      <c r="QH42" s="94"/>
      <c r="QI42" s="94"/>
      <c r="QJ42" s="94"/>
      <c r="QK42" s="94"/>
      <c r="QL42" s="94"/>
      <c r="QM42" s="94"/>
      <c r="QN42" s="94"/>
      <c r="QO42" s="94"/>
      <c r="QP42" s="94"/>
      <c r="QQ42" s="94"/>
      <c r="QR42" s="94"/>
      <c r="QS42" s="94"/>
      <c r="QT42" s="94"/>
      <c r="QU42" s="94"/>
      <c r="QV42" s="94"/>
      <c r="QW42" s="94"/>
      <c r="QX42" s="94"/>
      <c r="QY42" s="94"/>
      <c r="QZ42" s="94"/>
      <c r="RA42" s="94"/>
      <c r="RB42" s="94"/>
      <c r="RC42" s="94"/>
      <c r="RD42" s="94"/>
      <c r="RE42" s="94"/>
      <c r="RF42" s="94"/>
      <c r="RG42" s="94"/>
      <c r="RH42" s="94"/>
      <c r="RI42" s="94"/>
      <c r="RJ42" s="94"/>
      <c r="RK42" s="94"/>
      <c r="RL42" s="94"/>
      <c r="RM42" s="94"/>
      <c r="RN42" s="94"/>
      <c r="RO42" s="94"/>
      <c r="RP42" s="94"/>
      <c r="RQ42" s="94"/>
      <c r="RR42" s="94"/>
      <c r="RS42" s="94"/>
      <c r="RT42" s="94"/>
      <c r="RU42" s="94"/>
      <c r="RV42" s="94"/>
      <c r="RW42" s="94"/>
      <c r="RX42" s="94"/>
      <c r="RY42" s="94"/>
      <c r="RZ42" s="94"/>
      <c r="SA42" s="94"/>
      <c r="SB42" s="94"/>
      <c r="SC42" s="94"/>
      <c r="SD42" s="94"/>
      <c r="SE42" s="94"/>
      <c r="SF42" s="94"/>
      <c r="SG42" s="94"/>
      <c r="SH42" s="94"/>
      <c r="SI42" s="94"/>
      <c r="SJ42" s="94"/>
      <c r="SK42" s="94"/>
      <c r="SL42" s="94"/>
      <c r="SM42" s="94"/>
      <c r="SN42" s="94"/>
      <c r="SO42" s="94"/>
      <c r="SP42" s="94"/>
      <c r="SQ42" s="94"/>
      <c r="SR42" s="94"/>
      <c r="SS42" s="94"/>
      <c r="ST42" s="94"/>
      <c r="SU42" s="94"/>
      <c r="SV42" s="94"/>
      <c r="SW42" s="94"/>
      <c r="SX42" s="94"/>
      <c r="SY42" s="94"/>
      <c r="SZ42" s="94"/>
      <c r="TA42" s="94"/>
      <c r="TB42" s="94"/>
      <c r="TC42" s="94"/>
      <c r="TD42" s="94"/>
      <c r="TE42" s="94"/>
      <c r="TF42" s="94"/>
      <c r="TG42" s="94"/>
      <c r="TH42" s="94"/>
      <c r="TI42" s="94"/>
      <c r="TJ42" s="94"/>
      <c r="TK42" s="94"/>
      <c r="TL42" s="94"/>
      <c r="TM42" s="94"/>
      <c r="TN42" s="94"/>
      <c r="TO42" s="94"/>
      <c r="TP42" s="94"/>
      <c r="TQ42" s="94"/>
      <c r="TR42" s="94"/>
      <c r="TS42" s="94"/>
      <c r="TT42" s="94"/>
      <c r="TU42" s="94"/>
      <c r="TV42" s="94"/>
      <c r="TW42" s="94"/>
      <c r="TX42" s="94"/>
      <c r="TY42" s="94"/>
      <c r="TZ42" s="94"/>
      <c r="UA42" s="94"/>
      <c r="UB42" s="94"/>
      <c r="UC42" s="94"/>
      <c r="UD42" s="94"/>
      <c r="UE42" s="94"/>
      <c r="UF42" s="94"/>
      <c r="UG42" s="94"/>
      <c r="UH42" s="94"/>
      <c r="UI42" s="94"/>
      <c r="UJ42" s="94"/>
      <c r="UK42" s="94"/>
      <c r="UL42" s="94"/>
      <c r="UM42" s="94"/>
      <c r="UN42" s="94"/>
      <c r="UO42" s="94"/>
      <c r="UP42" s="94"/>
      <c r="UQ42" s="94"/>
      <c r="UR42" s="94"/>
      <c r="US42" s="94"/>
      <c r="UT42" s="94"/>
      <c r="UU42" s="94"/>
      <c r="UV42" s="94"/>
      <c r="UW42" s="94"/>
      <c r="UX42" s="94"/>
      <c r="UY42" s="94"/>
      <c r="UZ42" s="94"/>
      <c r="VA42" s="94"/>
      <c r="VB42" s="94"/>
      <c r="VC42" s="94"/>
      <c r="VD42" s="94"/>
      <c r="VE42" s="94"/>
      <c r="VF42" s="94"/>
      <c r="VG42" s="94"/>
      <c r="VH42" s="94"/>
      <c r="VI42" s="94"/>
      <c r="VJ42" s="94"/>
      <c r="VK42" s="94"/>
      <c r="VL42" s="94"/>
      <c r="VM42" s="94"/>
      <c r="VN42" s="94"/>
      <c r="VO42" s="94"/>
      <c r="VP42" s="94"/>
      <c r="VQ42" s="94"/>
      <c r="VR42" s="94"/>
      <c r="VS42" s="94"/>
      <c r="VT42" s="94"/>
      <c r="VU42" s="94"/>
      <c r="VV42" s="94"/>
      <c r="VW42" s="94"/>
      <c r="VX42" s="94"/>
      <c r="VY42" s="94"/>
      <c r="VZ42" s="94"/>
      <c r="WA42" s="94"/>
      <c r="WB42" s="94"/>
      <c r="WC42" s="94"/>
      <c r="WD42" s="94"/>
      <c r="WE42" s="94"/>
      <c r="WF42" s="94"/>
      <c r="WG42" s="94"/>
      <c r="WH42" s="94"/>
      <c r="WI42" s="94"/>
      <c r="WJ42" s="94"/>
      <c r="WK42" s="94"/>
      <c r="WL42" s="94"/>
      <c r="WM42" s="94"/>
      <c r="WN42" s="94"/>
      <c r="WO42" s="94"/>
      <c r="WP42" s="94"/>
      <c r="WQ42" s="94"/>
      <c r="WR42" s="94"/>
      <c r="WS42" s="94"/>
      <c r="WT42" s="94"/>
      <c r="WU42" s="94"/>
      <c r="WV42" s="94"/>
      <c r="WW42" s="94"/>
      <c r="WX42" s="94"/>
      <c r="WY42" s="94"/>
      <c r="WZ42" s="94"/>
      <c r="XA42" s="94"/>
      <c r="XB42" s="94"/>
      <c r="XC42" s="94"/>
      <c r="XD42" s="94"/>
      <c r="XE42" s="94"/>
      <c r="XF42" s="94"/>
      <c r="XG42" s="94"/>
      <c r="XH42" s="94"/>
      <c r="XI42" s="94"/>
      <c r="XJ42" s="94"/>
      <c r="XK42" s="94"/>
      <c r="XL42" s="94"/>
      <c r="XM42" s="94"/>
      <c r="XN42" s="94"/>
      <c r="XO42" s="94"/>
      <c r="XP42" s="94"/>
      <c r="XQ42" s="94"/>
      <c r="XR42" s="94"/>
      <c r="XS42" s="94"/>
      <c r="XT42" s="94"/>
      <c r="XU42" s="94"/>
      <c r="XV42" s="94"/>
      <c r="XW42" s="94"/>
      <c r="XX42" s="94"/>
      <c r="XY42" s="94"/>
      <c r="XZ42" s="94"/>
      <c r="YA42" s="94"/>
      <c r="YB42" s="94"/>
      <c r="YC42" s="94"/>
      <c r="YD42" s="94"/>
      <c r="YE42" s="94"/>
      <c r="YF42" s="94"/>
      <c r="YG42" s="94"/>
      <c r="YH42" s="94"/>
      <c r="YI42" s="94"/>
      <c r="YJ42" s="94"/>
      <c r="YK42" s="94"/>
      <c r="YL42" s="94"/>
      <c r="YM42" s="94"/>
      <c r="YN42" s="94"/>
      <c r="YO42" s="94"/>
      <c r="YP42" s="94"/>
      <c r="YQ42" s="94"/>
      <c r="YR42" s="94"/>
      <c r="YS42" s="94"/>
      <c r="YT42" s="94"/>
      <c r="YU42" s="94"/>
      <c r="YV42" s="94"/>
      <c r="YW42" s="94"/>
      <c r="YX42" s="94"/>
      <c r="YY42" s="94"/>
      <c r="YZ42" s="94"/>
      <c r="ZA42" s="94"/>
      <c r="ZB42" s="94"/>
      <c r="ZC42" s="94"/>
      <c r="ZD42" s="94"/>
      <c r="ZE42" s="94"/>
      <c r="ZF42" s="94"/>
      <c r="ZG42" s="94"/>
      <c r="ZH42" s="94"/>
      <c r="ZI42" s="94"/>
      <c r="ZJ42" s="94"/>
      <c r="ZK42" s="94"/>
      <c r="ZL42" s="94"/>
      <c r="ZM42" s="94"/>
      <c r="ZN42" s="94"/>
      <c r="ZO42" s="94"/>
      <c r="ZP42" s="94"/>
      <c r="ZQ42" s="94"/>
      <c r="ZR42" s="94"/>
      <c r="ZS42" s="94"/>
      <c r="ZT42" s="94"/>
      <c r="ZU42" s="94"/>
      <c r="ZV42" s="94"/>
      <c r="ZW42" s="94"/>
      <c r="ZX42" s="94"/>
      <c r="ZY42" s="94"/>
      <c r="ZZ42" s="94"/>
      <c r="AAA42" s="94"/>
      <c r="AAB42" s="94"/>
      <c r="AAC42" s="94"/>
      <c r="AAD42" s="94"/>
      <c r="AAE42" s="94"/>
      <c r="AAF42" s="94"/>
      <c r="AAG42" s="94"/>
      <c r="AAH42" s="94"/>
      <c r="AAI42" s="94"/>
      <c r="AAJ42" s="94"/>
      <c r="AAK42" s="94"/>
      <c r="AAL42" s="94"/>
      <c r="AAM42" s="94"/>
      <c r="AAN42" s="94"/>
      <c r="AAO42" s="94"/>
      <c r="AAP42" s="94"/>
      <c r="AAQ42" s="94"/>
      <c r="AAR42" s="94"/>
      <c r="AAS42" s="94"/>
      <c r="AAT42" s="94"/>
      <c r="AAU42" s="94"/>
      <c r="AAV42" s="94"/>
      <c r="AAW42" s="94"/>
      <c r="AAX42" s="94"/>
      <c r="AAY42" s="94"/>
      <c r="AAZ42" s="94"/>
      <c r="ABA42" s="94"/>
      <c r="ABB42" s="94"/>
      <c r="ABC42" s="94"/>
      <c r="ABD42" s="94"/>
      <c r="ABE42" s="94"/>
      <c r="ABF42" s="94"/>
      <c r="ABG42" s="94"/>
      <c r="ABH42" s="94"/>
      <c r="ABI42" s="94"/>
      <c r="ABJ42" s="94"/>
      <c r="ABK42" s="94"/>
      <c r="ABL42" s="94"/>
      <c r="ABM42" s="94"/>
      <c r="ABN42" s="94"/>
      <c r="ABO42" s="94"/>
      <c r="ABP42" s="94"/>
      <c r="ABQ42" s="94"/>
      <c r="ABR42" s="94"/>
      <c r="ABS42" s="94"/>
      <c r="ABT42" s="94"/>
      <c r="ABU42" s="94"/>
      <c r="ABV42" s="94"/>
      <c r="ABW42" s="94"/>
      <c r="ABX42" s="94"/>
      <c r="ABY42" s="94"/>
      <c r="ABZ42" s="94"/>
      <c r="ACA42" s="94"/>
      <c r="ACB42" s="94"/>
      <c r="ACC42" s="94"/>
      <c r="ACD42" s="94"/>
      <c r="ACE42" s="94"/>
      <c r="ACF42" s="94"/>
      <c r="ACG42" s="94"/>
      <c r="ACH42" s="94"/>
      <c r="ACI42" s="94"/>
      <c r="ACJ42" s="94"/>
      <c r="ACK42" s="94"/>
      <c r="ACL42" s="94"/>
      <c r="ACM42" s="94"/>
      <c r="ACN42" s="94"/>
      <c r="ACO42" s="94"/>
      <c r="ACP42" s="94"/>
      <c r="ACQ42" s="94"/>
      <c r="ACR42" s="94"/>
      <c r="ACS42" s="94"/>
      <c r="ACT42" s="94"/>
      <c r="ACU42" s="94"/>
      <c r="ACV42" s="94"/>
      <c r="ACW42" s="94"/>
      <c r="ACX42" s="94"/>
      <c r="ACY42" s="94"/>
      <c r="ACZ42" s="94"/>
      <c r="ADA42" s="94"/>
      <c r="ADB42" s="94"/>
      <c r="ADC42" s="94"/>
      <c r="ADD42" s="94"/>
      <c r="ADE42" s="94"/>
      <c r="ADF42" s="94"/>
      <c r="ADG42" s="94"/>
      <c r="ADH42" s="94"/>
      <c r="ADI42" s="94"/>
      <c r="ADJ42" s="94"/>
      <c r="ADK42" s="94"/>
      <c r="ADL42" s="94"/>
      <c r="ADM42" s="94"/>
      <c r="ADN42" s="94"/>
      <c r="ADO42" s="94"/>
      <c r="ADP42" s="94"/>
      <c r="ADQ42" s="94"/>
      <c r="ADR42" s="94"/>
      <c r="ADS42" s="94"/>
      <c r="ADT42" s="94"/>
      <c r="ADU42" s="94"/>
      <c r="ADV42" s="94"/>
      <c r="ADW42" s="94"/>
      <c r="ADX42" s="94"/>
      <c r="ADY42" s="94"/>
      <c r="ADZ42" s="94"/>
      <c r="AEA42" s="94"/>
      <c r="AEB42" s="94"/>
      <c r="AEC42" s="94"/>
      <c r="AED42" s="94"/>
      <c r="AEE42" s="94"/>
      <c r="AEF42" s="94"/>
      <c r="AEG42" s="94"/>
      <c r="AEH42" s="94"/>
      <c r="AEI42" s="94"/>
      <c r="AEJ42" s="94"/>
      <c r="AEK42" s="94"/>
      <c r="AEL42" s="94"/>
      <c r="AEM42" s="94"/>
      <c r="AEN42" s="94"/>
      <c r="AEO42" s="94"/>
      <c r="AEP42" s="94"/>
      <c r="AEQ42" s="94"/>
      <c r="AER42" s="94"/>
      <c r="AES42" s="94"/>
      <c r="AET42" s="94"/>
      <c r="AEU42" s="94"/>
      <c r="AEV42" s="94"/>
      <c r="AEW42" s="94"/>
      <c r="AEX42" s="94"/>
      <c r="AEY42" s="94"/>
      <c r="AEZ42" s="94"/>
      <c r="AFA42" s="94"/>
      <c r="AFB42" s="94"/>
      <c r="AFC42" s="94"/>
      <c r="AFD42" s="94"/>
      <c r="AFE42" s="94"/>
      <c r="AFF42" s="94"/>
      <c r="AFG42" s="94"/>
      <c r="AFH42" s="94"/>
      <c r="AFI42" s="94"/>
      <c r="AFJ42" s="94"/>
      <c r="AFK42" s="94"/>
      <c r="AFL42" s="94"/>
      <c r="AFM42" s="94"/>
      <c r="AFN42" s="94"/>
      <c r="AFO42" s="94"/>
      <c r="AFP42" s="94"/>
      <c r="AFQ42" s="94"/>
      <c r="AFR42" s="94"/>
      <c r="AFS42" s="94"/>
      <c r="AFT42" s="94"/>
      <c r="AFU42" s="94"/>
      <c r="AFV42" s="94"/>
      <c r="AFW42" s="94"/>
      <c r="AFX42" s="94"/>
      <c r="AFY42" s="94"/>
      <c r="AFZ42" s="94"/>
      <c r="AGA42" s="94"/>
      <c r="AGB42" s="94"/>
      <c r="AGC42" s="94"/>
      <c r="AGD42" s="94"/>
      <c r="AGE42" s="94"/>
      <c r="AGF42" s="94"/>
      <c r="AGG42" s="94"/>
      <c r="AGH42" s="94"/>
      <c r="AGI42" s="94"/>
      <c r="AGJ42" s="94"/>
      <c r="AGK42" s="94"/>
      <c r="AGL42" s="94"/>
      <c r="AGM42" s="94"/>
      <c r="AGN42" s="94"/>
      <c r="AGO42" s="94"/>
      <c r="AGP42" s="94"/>
      <c r="AGQ42" s="94"/>
      <c r="AGR42" s="94"/>
      <c r="AGS42" s="94"/>
      <c r="AGT42" s="94"/>
      <c r="AGU42" s="94"/>
      <c r="AGV42" s="94"/>
      <c r="AGW42" s="94"/>
      <c r="AGX42" s="94"/>
      <c r="AGY42" s="94"/>
      <c r="AGZ42" s="94"/>
      <c r="AHA42" s="94"/>
      <c r="AHB42" s="94"/>
      <c r="AHC42" s="94"/>
      <c r="AHD42" s="94"/>
      <c r="AHE42" s="94"/>
      <c r="AHF42" s="94"/>
      <c r="AHG42" s="94"/>
      <c r="AHH42" s="94"/>
      <c r="AHI42" s="94"/>
      <c r="AHJ42" s="94"/>
      <c r="AHK42" s="94"/>
      <c r="AHL42" s="94"/>
      <c r="AHM42" s="94"/>
      <c r="AHN42" s="94"/>
      <c r="AHO42" s="94"/>
      <c r="AHP42" s="94"/>
      <c r="AHQ42" s="94"/>
      <c r="AHR42" s="94"/>
      <c r="AHS42" s="94"/>
      <c r="AHT42" s="94"/>
      <c r="AHU42" s="94"/>
      <c r="AHV42" s="94"/>
      <c r="AHW42" s="94"/>
      <c r="AHX42" s="94"/>
      <c r="AHY42" s="94"/>
      <c r="AHZ42" s="94"/>
      <c r="AIA42" s="94"/>
      <c r="AIB42" s="94"/>
      <c r="AIC42" s="94"/>
      <c r="AID42" s="94"/>
      <c r="AIE42" s="94"/>
      <c r="AIF42" s="94"/>
      <c r="AIG42" s="94"/>
      <c r="AIH42" s="94"/>
      <c r="AII42" s="94"/>
      <c r="AIJ42" s="94"/>
      <c r="AIK42" s="94"/>
      <c r="AIL42" s="94"/>
      <c r="AIM42" s="94"/>
      <c r="AIN42" s="94"/>
      <c r="AIO42" s="94"/>
      <c r="AIP42" s="94"/>
      <c r="AIQ42" s="94"/>
      <c r="AIR42" s="94"/>
      <c r="AIS42" s="94"/>
      <c r="AIT42" s="94"/>
      <c r="AIU42" s="94"/>
      <c r="AIV42" s="94"/>
      <c r="AIW42" s="94"/>
      <c r="AIX42" s="94"/>
      <c r="AIY42" s="94"/>
      <c r="AIZ42" s="94"/>
      <c r="AJA42" s="94"/>
      <c r="AJB42" s="94"/>
      <c r="AJC42" s="94"/>
      <c r="AJD42" s="94"/>
      <c r="AJE42" s="94"/>
      <c r="AJF42" s="94"/>
      <c r="AJG42" s="94"/>
      <c r="AJH42" s="94"/>
      <c r="AJI42" s="94"/>
      <c r="AJJ42" s="94"/>
      <c r="AJK42" s="94"/>
      <c r="AJL42" s="94"/>
      <c r="AJM42" s="94"/>
      <c r="AJN42" s="94"/>
      <c r="AJO42" s="94"/>
      <c r="AJP42" s="94"/>
      <c r="AJQ42" s="94"/>
      <c r="AJR42" s="94"/>
      <c r="AJS42" s="94"/>
      <c r="AJT42" s="94"/>
      <c r="AJU42" s="94"/>
      <c r="AJV42" s="94"/>
      <c r="AJW42" s="94"/>
      <c r="AJX42" s="94"/>
      <c r="AJY42" s="94"/>
      <c r="AJZ42" s="94"/>
      <c r="AKA42" s="94"/>
      <c r="AKB42" s="94"/>
      <c r="AKC42" s="94"/>
      <c r="AKD42" s="94"/>
      <c r="AKE42" s="94"/>
      <c r="AKF42" s="94"/>
      <c r="AKG42" s="94"/>
      <c r="AKH42" s="94"/>
      <c r="AKI42" s="94"/>
      <c r="AKJ42" s="94"/>
      <c r="AKK42" s="94"/>
      <c r="AKL42" s="94"/>
      <c r="AKM42" s="94"/>
      <c r="AKN42" s="94"/>
      <c r="AKO42" s="94"/>
      <c r="AKP42" s="94"/>
      <c r="AKQ42" s="94"/>
      <c r="AKR42" s="94"/>
      <c r="AKS42" s="94"/>
      <c r="AKT42" s="94"/>
      <c r="AKU42" s="94"/>
      <c r="AKV42" s="94"/>
      <c r="AKW42" s="94"/>
      <c r="AKX42" s="94"/>
      <c r="AKY42" s="94"/>
      <c r="AKZ42" s="94"/>
      <c r="ALA42" s="94"/>
      <c r="ALB42" s="94"/>
      <c r="ALC42" s="94"/>
      <c r="ALD42" s="94"/>
      <c r="ALE42" s="94"/>
      <c r="ALF42" s="94"/>
      <c r="ALG42" s="94"/>
      <c r="ALH42" s="94"/>
      <c r="ALI42" s="94"/>
      <c r="ALJ42" s="94"/>
      <c r="ALK42" s="94"/>
      <c r="ALL42" s="94"/>
      <c r="ALM42" s="94"/>
      <c r="ALN42" s="94"/>
      <c r="ALO42" s="94"/>
      <c r="ALP42" s="94"/>
      <c r="ALQ42" s="94"/>
      <c r="ALR42" s="94"/>
      <c r="ALS42" s="94"/>
      <c r="ALT42" s="94"/>
      <c r="ALU42" s="94"/>
      <c r="ALV42" s="94"/>
      <c r="ALW42" s="94"/>
      <c r="ALX42" s="94"/>
      <c r="ALY42" s="94"/>
      <c r="ALZ42" s="94"/>
      <c r="AMA42" s="94"/>
      <c r="AMB42" s="94"/>
      <c r="AMC42" s="94"/>
      <c r="AMD42" s="94"/>
      <c r="AME42" s="94"/>
      <c r="AMF42" s="94"/>
      <c r="AMG42" s="94"/>
      <c r="AMH42" s="94"/>
      <c r="AMI42" s="94"/>
      <c r="AMJ42" s="94"/>
    </row>
    <row r="43" spans="1:1024" s="123" customFormat="1" ht="26.25" customHeight="1" x14ac:dyDescent="0.35">
      <c r="A43" s="133"/>
      <c r="B43" s="134"/>
      <c r="C43" s="135"/>
      <c r="D43" s="139"/>
      <c r="E43" s="131"/>
      <c r="F43" s="131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3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  <c r="IW43" s="94"/>
      <c r="IX43" s="94"/>
      <c r="IY43" s="94"/>
      <c r="IZ43" s="94"/>
      <c r="JA43" s="94"/>
      <c r="JB43" s="94"/>
      <c r="JC43" s="94"/>
      <c r="JD43" s="94"/>
      <c r="JE43" s="94"/>
      <c r="JF43" s="94"/>
      <c r="JG43" s="94"/>
      <c r="JH43" s="94"/>
      <c r="JI43" s="94"/>
      <c r="JJ43" s="94"/>
      <c r="JK43" s="94"/>
      <c r="JL43" s="94"/>
      <c r="JM43" s="94"/>
      <c r="JN43" s="94"/>
      <c r="JO43" s="94"/>
      <c r="JP43" s="94"/>
      <c r="JQ43" s="94"/>
      <c r="JR43" s="94"/>
      <c r="JS43" s="94"/>
      <c r="JT43" s="94"/>
      <c r="JU43" s="94"/>
      <c r="JV43" s="94"/>
      <c r="JW43" s="94"/>
      <c r="JX43" s="94"/>
      <c r="JY43" s="94"/>
      <c r="JZ43" s="94"/>
      <c r="KA43" s="94"/>
      <c r="KB43" s="94"/>
      <c r="KC43" s="94"/>
      <c r="KD43" s="94"/>
      <c r="KE43" s="94"/>
      <c r="KF43" s="94"/>
      <c r="KG43" s="94"/>
      <c r="KH43" s="94"/>
      <c r="KI43" s="94"/>
      <c r="KJ43" s="94"/>
      <c r="KK43" s="94"/>
      <c r="KL43" s="94"/>
      <c r="KM43" s="94"/>
      <c r="KN43" s="94"/>
      <c r="KO43" s="94"/>
      <c r="KP43" s="94"/>
      <c r="KQ43" s="94"/>
      <c r="KR43" s="94"/>
      <c r="KS43" s="94"/>
      <c r="KT43" s="94"/>
      <c r="KU43" s="94"/>
      <c r="KV43" s="94"/>
      <c r="KW43" s="94"/>
      <c r="KX43" s="94"/>
      <c r="KY43" s="94"/>
      <c r="KZ43" s="94"/>
      <c r="LA43" s="94"/>
      <c r="LB43" s="94"/>
      <c r="LC43" s="94"/>
      <c r="LD43" s="94"/>
      <c r="LE43" s="94"/>
      <c r="LF43" s="94"/>
      <c r="LG43" s="94"/>
      <c r="LH43" s="94"/>
      <c r="LI43" s="94"/>
      <c r="LJ43" s="94"/>
      <c r="LK43" s="94"/>
      <c r="LL43" s="94"/>
      <c r="LM43" s="94"/>
      <c r="LN43" s="94"/>
      <c r="LO43" s="94"/>
      <c r="LP43" s="94"/>
      <c r="LQ43" s="94"/>
      <c r="LR43" s="94"/>
      <c r="LS43" s="94"/>
      <c r="LT43" s="94"/>
      <c r="LU43" s="94"/>
      <c r="LV43" s="94"/>
      <c r="LW43" s="94"/>
      <c r="LX43" s="94"/>
      <c r="LY43" s="94"/>
      <c r="LZ43" s="94"/>
      <c r="MA43" s="94"/>
      <c r="MB43" s="94"/>
      <c r="MC43" s="94"/>
      <c r="MD43" s="94"/>
      <c r="ME43" s="94"/>
      <c r="MF43" s="94"/>
      <c r="MG43" s="94"/>
      <c r="MH43" s="94"/>
      <c r="MI43" s="94"/>
      <c r="MJ43" s="94"/>
      <c r="MK43" s="94"/>
      <c r="ML43" s="94"/>
      <c r="MM43" s="94"/>
      <c r="MN43" s="94"/>
      <c r="MO43" s="94"/>
      <c r="MP43" s="94"/>
      <c r="MQ43" s="94"/>
      <c r="MR43" s="94"/>
      <c r="MS43" s="94"/>
      <c r="MT43" s="94"/>
      <c r="MU43" s="94"/>
      <c r="MV43" s="94"/>
      <c r="MW43" s="94"/>
      <c r="MX43" s="94"/>
      <c r="MY43" s="94"/>
      <c r="MZ43" s="94"/>
      <c r="NA43" s="94"/>
      <c r="NB43" s="94"/>
      <c r="NC43" s="94"/>
      <c r="ND43" s="94"/>
      <c r="NE43" s="94"/>
      <c r="NF43" s="94"/>
      <c r="NG43" s="94"/>
      <c r="NH43" s="94"/>
      <c r="NI43" s="94"/>
      <c r="NJ43" s="94"/>
      <c r="NK43" s="94"/>
      <c r="NL43" s="94"/>
      <c r="NM43" s="94"/>
      <c r="NN43" s="94"/>
      <c r="NO43" s="94"/>
      <c r="NP43" s="94"/>
      <c r="NQ43" s="94"/>
      <c r="NR43" s="94"/>
      <c r="NS43" s="94"/>
      <c r="NT43" s="94"/>
      <c r="NU43" s="94"/>
      <c r="NV43" s="94"/>
      <c r="NW43" s="94"/>
      <c r="NX43" s="94"/>
      <c r="NY43" s="94"/>
      <c r="NZ43" s="94"/>
      <c r="OA43" s="94"/>
      <c r="OB43" s="94"/>
      <c r="OC43" s="94"/>
      <c r="OD43" s="94"/>
      <c r="OE43" s="94"/>
      <c r="OF43" s="94"/>
      <c r="OG43" s="94"/>
      <c r="OH43" s="94"/>
      <c r="OI43" s="94"/>
      <c r="OJ43" s="94"/>
      <c r="OK43" s="94"/>
      <c r="OL43" s="94"/>
      <c r="OM43" s="94"/>
      <c r="ON43" s="94"/>
      <c r="OO43" s="94"/>
      <c r="OP43" s="94"/>
      <c r="OQ43" s="94"/>
      <c r="OR43" s="94"/>
      <c r="OS43" s="94"/>
      <c r="OT43" s="94"/>
      <c r="OU43" s="94"/>
      <c r="OV43" s="94"/>
      <c r="OW43" s="94"/>
      <c r="OX43" s="94"/>
      <c r="OY43" s="94"/>
      <c r="OZ43" s="94"/>
      <c r="PA43" s="94"/>
      <c r="PB43" s="94"/>
      <c r="PC43" s="94"/>
      <c r="PD43" s="94"/>
      <c r="PE43" s="94"/>
      <c r="PF43" s="94"/>
      <c r="PG43" s="94"/>
      <c r="PH43" s="94"/>
      <c r="PI43" s="94"/>
      <c r="PJ43" s="94"/>
      <c r="PK43" s="94"/>
      <c r="PL43" s="94"/>
      <c r="PM43" s="94"/>
      <c r="PN43" s="94"/>
      <c r="PO43" s="94"/>
      <c r="PP43" s="94"/>
      <c r="PQ43" s="94"/>
      <c r="PR43" s="94"/>
      <c r="PS43" s="94"/>
      <c r="PT43" s="94"/>
      <c r="PU43" s="94"/>
      <c r="PV43" s="94"/>
      <c r="PW43" s="94"/>
      <c r="PX43" s="94"/>
      <c r="PY43" s="94"/>
      <c r="PZ43" s="94"/>
      <c r="QA43" s="94"/>
      <c r="QB43" s="94"/>
      <c r="QC43" s="94"/>
      <c r="QD43" s="94"/>
      <c r="QE43" s="94"/>
      <c r="QF43" s="94"/>
      <c r="QG43" s="94"/>
      <c r="QH43" s="94"/>
      <c r="QI43" s="94"/>
      <c r="QJ43" s="94"/>
      <c r="QK43" s="94"/>
      <c r="QL43" s="94"/>
      <c r="QM43" s="94"/>
      <c r="QN43" s="94"/>
      <c r="QO43" s="94"/>
      <c r="QP43" s="94"/>
      <c r="QQ43" s="94"/>
      <c r="QR43" s="94"/>
      <c r="QS43" s="94"/>
      <c r="QT43" s="94"/>
      <c r="QU43" s="94"/>
      <c r="QV43" s="94"/>
      <c r="QW43" s="94"/>
      <c r="QX43" s="94"/>
      <c r="QY43" s="94"/>
      <c r="QZ43" s="94"/>
      <c r="RA43" s="94"/>
      <c r="RB43" s="94"/>
      <c r="RC43" s="94"/>
      <c r="RD43" s="94"/>
      <c r="RE43" s="94"/>
      <c r="RF43" s="94"/>
      <c r="RG43" s="94"/>
      <c r="RH43" s="94"/>
      <c r="RI43" s="94"/>
      <c r="RJ43" s="94"/>
      <c r="RK43" s="94"/>
      <c r="RL43" s="94"/>
      <c r="RM43" s="94"/>
      <c r="RN43" s="94"/>
      <c r="RO43" s="94"/>
      <c r="RP43" s="94"/>
      <c r="RQ43" s="94"/>
      <c r="RR43" s="94"/>
      <c r="RS43" s="94"/>
      <c r="RT43" s="94"/>
      <c r="RU43" s="94"/>
      <c r="RV43" s="94"/>
      <c r="RW43" s="94"/>
      <c r="RX43" s="94"/>
      <c r="RY43" s="94"/>
      <c r="RZ43" s="94"/>
      <c r="SA43" s="94"/>
      <c r="SB43" s="94"/>
      <c r="SC43" s="94"/>
      <c r="SD43" s="94"/>
      <c r="SE43" s="94"/>
      <c r="SF43" s="94"/>
      <c r="SG43" s="94"/>
      <c r="SH43" s="94"/>
      <c r="SI43" s="94"/>
      <c r="SJ43" s="94"/>
      <c r="SK43" s="94"/>
      <c r="SL43" s="94"/>
      <c r="SM43" s="94"/>
      <c r="SN43" s="94"/>
      <c r="SO43" s="94"/>
      <c r="SP43" s="94"/>
      <c r="SQ43" s="94"/>
      <c r="SR43" s="94"/>
      <c r="SS43" s="94"/>
      <c r="ST43" s="94"/>
      <c r="SU43" s="94"/>
      <c r="SV43" s="94"/>
      <c r="SW43" s="94"/>
      <c r="SX43" s="94"/>
      <c r="SY43" s="94"/>
      <c r="SZ43" s="94"/>
      <c r="TA43" s="94"/>
      <c r="TB43" s="94"/>
      <c r="TC43" s="94"/>
      <c r="TD43" s="94"/>
      <c r="TE43" s="94"/>
      <c r="TF43" s="94"/>
      <c r="TG43" s="94"/>
      <c r="TH43" s="94"/>
      <c r="TI43" s="94"/>
      <c r="TJ43" s="94"/>
      <c r="TK43" s="94"/>
      <c r="TL43" s="94"/>
      <c r="TM43" s="94"/>
      <c r="TN43" s="94"/>
      <c r="TO43" s="94"/>
      <c r="TP43" s="94"/>
      <c r="TQ43" s="94"/>
      <c r="TR43" s="94"/>
      <c r="TS43" s="94"/>
      <c r="TT43" s="94"/>
      <c r="TU43" s="94"/>
      <c r="TV43" s="94"/>
      <c r="TW43" s="94"/>
      <c r="TX43" s="94"/>
      <c r="TY43" s="94"/>
      <c r="TZ43" s="94"/>
      <c r="UA43" s="94"/>
      <c r="UB43" s="94"/>
      <c r="UC43" s="94"/>
      <c r="UD43" s="94"/>
      <c r="UE43" s="94"/>
      <c r="UF43" s="94"/>
      <c r="UG43" s="94"/>
      <c r="UH43" s="94"/>
      <c r="UI43" s="94"/>
      <c r="UJ43" s="94"/>
      <c r="UK43" s="94"/>
      <c r="UL43" s="94"/>
      <c r="UM43" s="94"/>
      <c r="UN43" s="94"/>
      <c r="UO43" s="94"/>
      <c r="UP43" s="94"/>
      <c r="UQ43" s="94"/>
      <c r="UR43" s="94"/>
      <c r="US43" s="94"/>
      <c r="UT43" s="94"/>
      <c r="UU43" s="94"/>
      <c r="UV43" s="94"/>
      <c r="UW43" s="94"/>
      <c r="UX43" s="94"/>
      <c r="UY43" s="94"/>
      <c r="UZ43" s="94"/>
      <c r="VA43" s="94"/>
      <c r="VB43" s="94"/>
      <c r="VC43" s="94"/>
      <c r="VD43" s="94"/>
      <c r="VE43" s="94"/>
      <c r="VF43" s="94"/>
      <c r="VG43" s="94"/>
      <c r="VH43" s="94"/>
      <c r="VI43" s="94"/>
      <c r="VJ43" s="94"/>
      <c r="VK43" s="94"/>
      <c r="VL43" s="94"/>
      <c r="VM43" s="94"/>
      <c r="VN43" s="94"/>
      <c r="VO43" s="94"/>
      <c r="VP43" s="94"/>
      <c r="VQ43" s="94"/>
      <c r="VR43" s="94"/>
      <c r="VS43" s="94"/>
      <c r="VT43" s="94"/>
      <c r="VU43" s="94"/>
      <c r="VV43" s="94"/>
      <c r="VW43" s="94"/>
      <c r="VX43" s="94"/>
      <c r="VY43" s="94"/>
      <c r="VZ43" s="94"/>
      <c r="WA43" s="94"/>
      <c r="WB43" s="94"/>
      <c r="WC43" s="94"/>
      <c r="WD43" s="94"/>
      <c r="WE43" s="94"/>
      <c r="WF43" s="94"/>
      <c r="WG43" s="94"/>
      <c r="WH43" s="94"/>
      <c r="WI43" s="94"/>
      <c r="WJ43" s="94"/>
      <c r="WK43" s="94"/>
      <c r="WL43" s="94"/>
      <c r="WM43" s="94"/>
      <c r="WN43" s="94"/>
      <c r="WO43" s="94"/>
      <c r="WP43" s="94"/>
      <c r="WQ43" s="94"/>
      <c r="WR43" s="94"/>
      <c r="WS43" s="94"/>
      <c r="WT43" s="94"/>
      <c r="WU43" s="94"/>
      <c r="WV43" s="94"/>
      <c r="WW43" s="94"/>
      <c r="WX43" s="94"/>
      <c r="WY43" s="94"/>
      <c r="WZ43" s="94"/>
      <c r="XA43" s="94"/>
      <c r="XB43" s="94"/>
      <c r="XC43" s="94"/>
      <c r="XD43" s="94"/>
      <c r="XE43" s="94"/>
      <c r="XF43" s="94"/>
      <c r="XG43" s="94"/>
      <c r="XH43" s="94"/>
      <c r="XI43" s="94"/>
      <c r="XJ43" s="94"/>
      <c r="XK43" s="94"/>
      <c r="XL43" s="94"/>
      <c r="XM43" s="94"/>
      <c r="XN43" s="94"/>
      <c r="XO43" s="94"/>
      <c r="XP43" s="94"/>
      <c r="XQ43" s="94"/>
      <c r="XR43" s="94"/>
      <c r="XS43" s="94"/>
      <c r="XT43" s="94"/>
      <c r="XU43" s="94"/>
      <c r="XV43" s="94"/>
      <c r="XW43" s="94"/>
      <c r="XX43" s="94"/>
      <c r="XY43" s="94"/>
      <c r="XZ43" s="94"/>
      <c r="YA43" s="94"/>
      <c r="YB43" s="94"/>
      <c r="YC43" s="94"/>
      <c r="YD43" s="94"/>
      <c r="YE43" s="94"/>
      <c r="YF43" s="94"/>
      <c r="YG43" s="94"/>
      <c r="YH43" s="94"/>
      <c r="YI43" s="94"/>
      <c r="YJ43" s="94"/>
      <c r="YK43" s="94"/>
      <c r="YL43" s="94"/>
      <c r="YM43" s="94"/>
      <c r="YN43" s="94"/>
      <c r="YO43" s="94"/>
      <c r="YP43" s="94"/>
      <c r="YQ43" s="94"/>
      <c r="YR43" s="94"/>
      <c r="YS43" s="94"/>
      <c r="YT43" s="94"/>
      <c r="YU43" s="94"/>
      <c r="YV43" s="94"/>
      <c r="YW43" s="94"/>
      <c r="YX43" s="94"/>
      <c r="YY43" s="94"/>
      <c r="YZ43" s="94"/>
      <c r="ZA43" s="94"/>
      <c r="ZB43" s="94"/>
      <c r="ZC43" s="94"/>
      <c r="ZD43" s="94"/>
      <c r="ZE43" s="94"/>
      <c r="ZF43" s="94"/>
      <c r="ZG43" s="94"/>
      <c r="ZH43" s="94"/>
      <c r="ZI43" s="94"/>
      <c r="ZJ43" s="94"/>
      <c r="ZK43" s="94"/>
      <c r="ZL43" s="94"/>
      <c r="ZM43" s="94"/>
      <c r="ZN43" s="94"/>
      <c r="ZO43" s="94"/>
      <c r="ZP43" s="94"/>
      <c r="ZQ43" s="94"/>
      <c r="ZR43" s="94"/>
      <c r="ZS43" s="94"/>
      <c r="ZT43" s="94"/>
      <c r="ZU43" s="94"/>
      <c r="ZV43" s="94"/>
      <c r="ZW43" s="94"/>
      <c r="ZX43" s="94"/>
      <c r="ZY43" s="94"/>
      <c r="ZZ43" s="94"/>
      <c r="AAA43" s="94"/>
      <c r="AAB43" s="94"/>
      <c r="AAC43" s="94"/>
      <c r="AAD43" s="94"/>
      <c r="AAE43" s="94"/>
      <c r="AAF43" s="94"/>
      <c r="AAG43" s="94"/>
      <c r="AAH43" s="94"/>
      <c r="AAI43" s="94"/>
      <c r="AAJ43" s="94"/>
      <c r="AAK43" s="94"/>
      <c r="AAL43" s="94"/>
      <c r="AAM43" s="94"/>
      <c r="AAN43" s="94"/>
      <c r="AAO43" s="94"/>
      <c r="AAP43" s="94"/>
      <c r="AAQ43" s="94"/>
      <c r="AAR43" s="94"/>
      <c r="AAS43" s="94"/>
      <c r="AAT43" s="94"/>
      <c r="AAU43" s="94"/>
      <c r="AAV43" s="94"/>
      <c r="AAW43" s="94"/>
      <c r="AAX43" s="94"/>
      <c r="AAY43" s="94"/>
      <c r="AAZ43" s="94"/>
      <c r="ABA43" s="94"/>
      <c r="ABB43" s="94"/>
      <c r="ABC43" s="94"/>
      <c r="ABD43" s="94"/>
      <c r="ABE43" s="94"/>
      <c r="ABF43" s="94"/>
      <c r="ABG43" s="94"/>
      <c r="ABH43" s="94"/>
      <c r="ABI43" s="94"/>
      <c r="ABJ43" s="94"/>
      <c r="ABK43" s="94"/>
      <c r="ABL43" s="94"/>
      <c r="ABM43" s="94"/>
      <c r="ABN43" s="94"/>
      <c r="ABO43" s="94"/>
      <c r="ABP43" s="94"/>
      <c r="ABQ43" s="94"/>
      <c r="ABR43" s="94"/>
      <c r="ABS43" s="94"/>
      <c r="ABT43" s="94"/>
      <c r="ABU43" s="94"/>
      <c r="ABV43" s="94"/>
      <c r="ABW43" s="94"/>
      <c r="ABX43" s="94"/>
      <c r="ABY43" s="94"/>
      <c r="ABZ43" s="94"/>
      <c r="ACA43" s="94"/>
      <c r="ACB43" s="94"/>
      <c r="ACC43" s="94"/>
      <c r="ACD43" s="94"/>
      <c r="ACE43" s="94"/>
      <c r="ACF43" s="94"/>
      <c r="ACG43" s="94"/>
      <c r="ACH43" s="94"/>
      <c r="ACI43" s="94"/>
      <c r="ACJ43" s="94"/>
      <c r="ACK43" s="94"/>
      <c r="ACL43" s="94"/>
      <c r="ACM43" s="94"/>
      <c r="ACN43" s="94"/>
      <c r="ACO43" s="94"/>
      <c r="ACP43" s="94"/>
      <c r="ACQ43" s="94"/>
      <c r="ACR43" s="94"/>
      <c r="ACS43" s="94"/>
      <c r="ACT43" s="94"/>
      <c r="ACU43" s="94"/>
      <c r="ACV43" s="94"/>
      <c r="ACW43" s="94"/>
      <c r="ACX43" s="94"/>
      <c r="ACY43" s="94"/>
      <c r="ACZ43" s="94"/>
      <c r="ADA43" s="94"/>
      <c r="ADB43" s="94"/>
      <c r="ADC43" s="94"/>
      <c r="ADD43" s="94"/>
      <c r="ADE43" s="94"/>
      <c r="ADF43" s="94"/>
      <c r="ADG43" s="94"/>
      <c r="ADH43" s="94"/>
      <c r="ADI43" s="94"/>
      <c r="ADJ43" s="94"/>
      <c r="ADK43" s="94"/>
      <c r="ADL43" s="94"/>
      <c r="ADM43" s="94"/>
      <c r="ADN43" s="94"/>
      <c r="ADO43" s="94"/>
      <c r="ADP43" s="94"/>
      <c r="ADQ43" s="94"/>
      <c r="ADR43" s="94"/>
      <c r="ADS43" s="94"/>
      <c r="ADT43" s="94"/>
      <c r="ADU43" s="94"/>
      <c r="ADV43" s="94"/>
      <c r="ADW43" s="94"/>
      <c r="ADX43" s="94"/>
      <c r="ADY43" s="94"/>
      <c r="ADZ43" s="94"/>
      <c r="AEA43" s="94"/>
      <c r="AEB43" s="94"/>
      <c r="AEC43" s="94"/>
      <c r="AED43" s="94"/>
      <c r="AEE43" s="94"/>
      <c r="AEF43" s="94"/>
      <c r="AEG43" s="94"/>
      <c r="AEH43" s="94"/>
      <c r="AEI43" s="94"/>
      <c r="AEJ43" s="94"/>
      <c r="AEK43" s="94"/>
      <c r="AEL43" s="94"/>
      <c r="AEM43" s="94"/>
      <c r="AEN43" s="94"/>
      <c r="AEO43" s="94"/>
      <c r="AEP43" s="94"/>
      <c r="AEQ43" s="94"/>
      <c r="AER43" s="94"/>
      <c r="AES43" s="94"/>
      <c r="AET43" s="94"/>
      <c r="AEU43" s="94"/>
      <c r="AEV43" s="94"/>
      <c r="AEW43" s="94"/>
      <c r="AEX43" s="94"/>
      <c r="AEY43" s="94"/>
      <c r="AEZ43" s="94"/>
      <c r="AFA43" s="94"/>
      <c r="AFB43" s="94"/>
      <c r="AFC43" s="94"/>
      <c r="AFD43" s="94"/>
      <c r="AFE43" s="94"/>
      <c r="AFF43" s="94"/>
      <c r="AFG43" s="94"/>
      <c r="AFH43" s="94"/>
      <c r="AFI43" s="94"/>
      <c r="AFJ43" s="94"/>
      <c r="AFK43" s="94"/>
      <c r="AFL43" s="94"/>
      <c r="AFM43" s="94"/>
      <c r="AFN43" s="94"/>
      <c r="AFO43" s="94"/>
      <c r="AFP43" s="94"/>
      <c r="AFQ43" s="94"/>
      <c r="AFR43" s="94"/>
      <c r="AFS43" s="94"/>
      <c r="AFT43" s="94"/>
      <c r="AFU43" s="94"/>
      <c r="AFV43" s="94"/>
      <c r="AFW43" s="94"/>
      <c r="AFX43" s="94"/>
      <c r="AFY43" s="94"/>
      <c r="AFZ43" s="94"/>
      <c r="AGA43" s="94"/>
      <c r="AGB43" s="94"/>
      <c r="AGC43" s="94"/>
      <c r="AGD43" s="94"/>
      <c r="AGE43" s="94"/>
      <c r="AGF43" s="94"/>
      <c r="AGG43" s="94"/>
      <c r="AGH43" s="94"/>
      <c r="AGI43" s="94"/>
      <c r="AGJ43" s="94"/>
      <c r="AGK43" s="94"/>
      <c r="AGL43" s="94"/>
      <c r="AGM43" s="94"/>
      <c r="AGN43" s="94"/>
      <c r="AGO43" s="94"/>
      <c r="AGP43" s="94"/>
      <c r="AGQ43" s="94"/>
      <c r="AGR43" s="94"/>
      <c r="AGS43" s="94"/>
      <c r="AGT43" s="94"/>
      <c r="AGU43" s="94"/>
      <c r="AGV43" s="94"/>
      <c r="AGW43" s="94"/>
      <c r="AGX43" s="94"/>
      <c r="AGY43" s="94"/>
      <c r="AGZ43" s="94"/>
      <c r="AHA43" s="94"/>
      <c r="AHB43" s="94"/>
      <c r="AHC43" s="94"/>
      <c r="AHD43" s="94"/>
      <c r="AHE43" s="94"/>
      <c r="AHF43" s="94"/>
      <c r="AHG43" s="94"/>
      <c r="AHH43" s="94"/>
      <c r="AHI43" s="94"/>
      <c r="AHJ43" s="94"/>
      <c r="AHK43" s="94"/>
      <c r="AHL43" s="94"/>
      <c r="AHM43" s="94"/>
      <c r="AHN43" s="94"/>
      <c r="AHO43" s="94"/>
      <c r="AHP43" s="94"/>
      <c r="AHQ43" s="94"/>
      <c r="AHR43" s="94"/>
      <c r="AHS43" s="94"/>
      <c r="AHT43" s="94"/>
      <c r="AHU43" s="94"/>
      <c r="AHV43" s="94"/>
      <c r="AHW43" s="94"/>
      <c r="AHX43" s="94"/>
      <c r="AHY43" s="94"/>
      <c r="AHZ43" s="94"/>
      <c r="AIA43" s="94"/>
      <c r="AIB43" s="94"/>
      <c r="AIC43" s="94"/>
      <c r="AID43" s="94"/>
      <c r="AIE43" s="94"/>
      <c r="AIF43" s="94"/>
      <c r="AIG43" s="94"/>
      <c r="AIH43" s="94"/>
      <c r="AII43" s="94"/>
      <c r="AIJ43" s="94"/>
      <c r="AIK43" s="94"/>
      <c r="AIL43" s="94"/>
      <c r="AIM43" s="94"/>
      <c r="AIN43" s="94"/>
      <c r="AIO43" s="94"/>
      <c r="AIP43" s="94"/>
      <c r="AIQ43" s="94"/>
      <c r="AIR43" s="94"/>
      <c r="AIS43" s="94"/>
      <c r="AIT43" s="94"/>
      <c r="AIU43" s="94"/>
      <c r="AIV43" s="94"/>
      <c r="AIW43" s="94"/>
      <c r="AIX43" s="94"/>
      <c r="AIY43" s="94"/>
      <c r="AIZ43" s="94"/>
      <c r="AJA43" s="94"/>
      <c r="AJB43" s="94"/>
      <c r="AJC43" s="94"/>
      <c r="AJD43" s="94"/>
      <c r="AJE43" s="94"/>
      <c r="AJF43" s="94"/>
      <c r="AJG43" s="94"/>
      <c r="AJH43" s="94"/>
      <c r="AJI43" s="94"/>
      <c r="AJJ43" s="94"/>
      <c r="AJK43" s="94"/>
      <c r="AJL43" s="94"/>
      <c r="AJM43" s="94"/>
      <c r="AJN43" s="94"/>
      <c r="AJO43" s="94"/>
      <c r="AJP43" s="94"/>
      <c r="AJQ43" s="94"/>
      <c r="AJR43" s="94"/>
      <c r="AJS43" s="94"/>
      <c r="AJT43" s="94"/>
      <c r="AJU43" s="94"/>
      <c r="AJV43" s="94"/>
      <c r="AJW43" s="94"/>
      <c r="AJX43" s="94"/>
      <c r="AJY43" s="94"/>
      <c r="AJZ43" s="94"/>
      <c r="AKA43" s="94"/>
      <c r="AKB43" s="94"/>
      <c r="AKC43" s="94"/>
      <c r="AKD43" s="94"/>
      <c r="AKE43" s="94"/>
      <c r="AKF43" s="94"/>
      <c r="AKG43" s="94"/>
      <c r="AKH43" s="94"/>
      <c r="AKI43" s="94"/>
      <c r="AKJ43" s="94"/>
      <c r="AKK43" s="94"/>
      <c r="AKL43" s="94"/>
      <c r="AKM43" s="94"/>
      <c r="AKN43" s="94"/>
      <c r="AKO43" s="94"/>
      <c r="AKP43" s="94"/>
      <c r="AKQ43" s="94"/>
      <c r="AKR43" s="94"/>
      <c r="AKS43" s="94"/>
      <c r="AKT43" s="94"/>
      <c r="AKU43" s="94"/>
      <c r="AKV43" s="94"/>
      <c r="AKW43" s="94"/>
      <c r="AKX43" s="94"/>
      <c r="AKY43" s="94"/>
      <c r="AKZ43" s="94"/>
      <c r="ALA43" s="94"/>
      <c r="ALB43" s="94"/>
      <c r="ALC43" s="94"/>
      <c r="ALD43" s="94"/>
      <c r="ALE43" s="94"/>
      <c r="ALF43" s="94"/>
      <c r="ALG43" s="94"/>
      <c r="ALH43" s="94"/>
      <c r="ALI43" s="94"/>
      <c r="ALJ43" s="94"/>
      <c r="ALK43" s="94"/>
      <c r="ALL43" s="94"/>
      <c r="ALM43" s="94"/>
      <c r="ALN43" s="94"/>
      <c r="ALO43" s="94"/>
      <c r="ALP43" s="94"/>
      <c r="ALQ43" s="94"/>
      <c r="ALR43" s="94"/>
      <c r="ALS43" s="94"/>
      <c r="ALT43" s="94"/>
      <c r="ALU43" s="94"/>
      <c r="ALV43" s="94"/>
      <c r="ALW43" s="94"/>
      <c r="ALX43" s="94"/>
      <c r="ALY43" s="94"/>
      <c r="ALZ43" s="94"/>
      <c r="AMA43" s="94"/>
      <c r="AMB43" s="94"/>
      <c r="AMC43" s="94"/>
      <c r="AMD43" s="94"/>
      <c r="AME43" s="94"/>
      <c r="AMF43" s="94"/>
      <c r="AMG43" s="94"/>
      <c r="AMH43" s="94"/>
      <c r="AMI43" s="94"/>
      <c r="AMJ43" s="94"/>
    </row>
    <row r="44" spans="1:1024" s="123" customFormat="1" ht="26.25" customHeight="1" x14ac:dyDescent="0.3">
      <c r="A44" s="718" t="s">
        <v>111</v>
      </c>
      <c r="B44" s="718"/>
      <c r="C44" s="718"/>
      <c r="D44" s="139" t="s">
        <v>3</v>
      </c>
      <c r="E44" s="140">
        <f>E20+E21+E22</f>
        <v>0</v>
      </c>
      <c r="F44" s="140">
        <f t="shared" ref="F44:R44" si="11">F20+F21+F22</f>
        <v>8692</v>
      </c>
      <c r="G44" s="140">
        <f t="shared" si="11"/>
        <v>6705</v>
      </c>
      <c r="H44" s="140">
        <f t="shared" si="11"/>
        <v>1854</v>
      </c>
      <c r="I44" s="140">
        <f t="shared" si="11"/>
        <v>133</v>
      </c>
      <c r="J44" s="140">
        <f t="shared" si="11"/>
        <v>0</v>
      </c>
      <c r="K44" s="140">
        <f t="shared" si="11"/>
        <v>0</v>
      </c>
      <c r="L44" s="140">
        <f t="shared" si="11"/>
        <v>0</v>
      </c>
      <c r="M44" s="140">
        <f t="shared" si="11"/>
        <v>0</v>
      </c>
      <c r="N44" s="140">
        <f t="shared" si="11"/>
        <v>0</v>
      </c>
      <c r="O44" s="140">
        <f t="shared" si="11"/>
        <v>0</v>
      </c>
      <c r="P44" s="140">
        <f t="shared" si="11"/>
        <v>0</v>
      </c>
      <c r="Q44" s="140">
        <f t="shared" si="11"/>
        <v>0</v>
      </c>
      <c r="R44" s="140">
        <f t="shared" si="11"/>
        <v>0</v>
      </c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  <c r="IX44" s="94"/>
      <c r="IY44" s="94"/>
      <c r="IZ44" s="94"/>
      <c r="JA44" s="94"/>
      <c r="JB44" s="94"/>
      <c r="JC44" s="94"/>
      <c r="JD44" s="94"/>
      <c r="JE44" s="94"/>
      <c r="JF44" s="94"/>
      <c r="JG44" s="94"/>
      <c r="JH44" s="94"/>
      <c r="JI44" s="94"/>
      <c r="JJ44" s="94"/>
      <c r="JK44" s="94"/>
      <c r="JL44" s="94"/>
      <c r="JM44" s="94"/>
      <c r="JN44" s="94"/>
      <c r="JO44" s="94"/>
      <c r="JP44" s="94"/>
      <c r="JQ44" s="94"/>
      <c r="JR44" s="94"/>
      <c r="JS44" s="94"/>
      <c r="JT44" s="94"/>
      <c r="JU44" s="94"/>
      <c r="JV44" s="94"/>
      <c r="JW44" s="94"/>
      <c r="JX44" s="94"/>
      <c r="JY44" s="94"/>
      <c r="JZ44" s="94"/>
      <c r="KA44" s="94"/>
      <c r="KB44" s="94"/>
      <c r="KC44" s="94"/>
      <c r="KD44" s="94"/>
      <c r="KE44" s="94"/>
      <c r="KF44" s="94"/>
      <c r="KG44" s="94"/>
      <c r="KH44" s="94"/>
      <c r="KI44" s="94"/>
      <c r="KJ44" s="94"/>
      <c r="KK44" s="94"/>
      <c r="KL44" s="94"/>
      <c r="KM44" s="94"/>
      <c r="KN44" s="94"/>
      <c r="KO44" s="94"/>
      <c r="KP44" s="94"/>
      <c r="KQ44" s="94"/>
      <c r="KR44" s="94"/>
      <c r="KS44" s="94"/>
      <c r="KT44" s="94"/>
      <c r="KU44" s="94"/>
      <c r="KV44" s="94"/>
      <c r="KW44" s="94"/>
      <c r="KX44" s="94"/>
      <c r="KY44" s="94"/>
      <c r="KZ44" s="94"/>
      <c r="LA44" s="94"/>
      <c r="LB44" s="94"/>
      <c r="LC44" s="94"/>
      <c r="LD44" s="94"/>
      <c r="LE44" s="94"/>
      <c r="LF44" s="94"/>
      <c r="LG44" s="94"/>
      <c r="LH44" s="94"/>
      <c r="LI44" s="94"/>
      <c r="LJ44" s="94"/>
      <c r="LK44" s="94"/>
      <c r="LL44" s="94"/>
      <c r="LM44" s="94"/>
      <c r="LN44" s="94"/>
      <c r="LO44" s="94"/>
      <c r="LP44" s="94"/>
      <c r="LQ44" s="94"/>
      <c r="LR44" s="94"/>
      <c r="LS44" s="94"/>
      <c r="LT44" s="94"/>
      <c r="LU44" s="94"/>
      <c r="LV44" s="94"/>
      <c r="LW44" s="94"/>
      <c r="LX44" s="94"/>
      <c r="LY44" s="94"/>
      <c r="LZ44" s="94"/>
      <c r="MA44" s="94"/>
      <c r="MB44" s="94"/>
      <c r="MC44" s="94"/>
      <c r="MD44" s="94"/>
      <c r="ME44" s="94"/>
      <c r="MF44" s="94"/>
      <c r="MG44" s="94"/>
      <c r="MH44" s="94"/>
      <c r="MI44" s="94"/>
      <c r="MJ44" s="94"/>
      <c r="MK44" s="94"/>
      <c r="ML44" s="94"/>
      <c r="MM44" s="94"/>
      <c r="MN44" s="94"/>
      <c r="MO44" s="94"/>
      <c r="MP44" s="94"/>
      <c r="MQ44" s="94"/>
      <c r="MR44" s="94"/>
      <c r="MS44" s="94"/>
      <c r="MT44" s="94"/>
      <c r="MU44" s="94"/>
      <c r="MV44" s="94"/>
      <c r="MW44" s="94"/>
      <c r="MX44" s="94"/>
      <c r="MY44" s="94"/>
      <c r="MZ44" s="94"/>
      <c r="NA44" s="94"/>
      <c r="NB44" s="94"/>
      <c r="NC44" s="94"/>
      <c r="ND44" s="94"/>
      <c r="NE44" s="94"/>
      <c r="NF44" s="94"/>
      <c r="NG44" s="94"/>
      <c r="NH44" s="94"/>
      <c r="NI44" s="94"/>
      <c r="NJ44" s="94"/>
      <c r="NK44" s="94"/>
      <c r="NL44" s="94"/>
      <c r="NM44" s="94"/>
      <c r="NN44" s="94"/>
      <c r="NO44" s="94"/>
      <c r="NP44" s="94"/>
      <c r="NQ44" s="94"/>
      <c r="NR44" s="94"/>
      <c r="NS44" s="94"/>
      <c r="NT44" s="94"/>
      <c r="NU44" s="94"/>
      <c r="NV44" s="94"/>
      <c r="NW44" s="94"/>
      <c r="NX44" s="94"/>
      <c r="NY44" s="94"/>
      <c r="NZ44" s="94"/>
      <c r="OA44" s="94"/>
      <c r="OB44" s="94"/>
      <c r="OC44" s="94"/>
      <c r="OD44" s="94"/>
      <c r="OE44" s="94"/>
      <c r="OF44" s="94"/>
      <c r="OG44" s="94"/>
      <c r="OH44" s="94"/>
      <c r="OI44" s="94"/>
      <c r="OJ44" s="94"/>
      <c r="OK44" s="94"/>
      <c r="OL44" s="94"/>
      <c r="OM44" s="94"/>
      <c r="ON44" s="94"/>
      <c r="OO44" s="94"/>
      <c r="OP44" s="94"/>
      <c r="OQ44" s="94"/>
      <c r="OR44" s="94"/>
      <c r="OS44" s="94"/>
      <c r="OT44" s="94"/>
      <c r="OU44" s="94"/>
      <c r="OV44" s="94"/>
      <c r="OW44" s="94"/>
      <c r="OX44" s="94"/>
      <c r="OY44" s="94"/>
      <c r="OZ44" s="94"/>
      <c r="PA44" s="94"/>
      <c r="PB44" s="94"/>
      <c r="PC44" s="94"/>
      <c r="PD44" s="94"/>
      <c r="PE44" s="94"/>
      <c r="PF44" s="94"/>
      <c r="PG44" s="94"/>
      <c r="PH44" s="94"/>
      <c r="PI44" s="94"/>
      <c r="PJ44" s="94"/>
      <c r="PK44" s="94"/>
      <c r="PL44" s="94"/>
      <c r="PM44" s="94"/>
      <c r="PN44" s="94"/>
      <c r="PO44" s="94"/>
      <c r="PP44" s="94"/>
      <c r="PQ44" s="94"/>
      <c r="PR44" s="94"/>
      <c r="PS44" s="94"/>
      <c r="PT44" s="94"/>
      <c r="PU44" s="94"/>
      <c r="PV44" s="94"/>
      <c r="PW44" s="94"/>
      <c r="PX44" s="94"/>
      <c r="PY44" s="94"/>
      <c r="PZ44" s="94"/>
      <c r="QA44" s="94"/>
      <c r="QB44" s="94"/>
      <c r="QC44" s="94"/>
      <c r="QD44" s="94"/>
      <c r="QE44" s="94"/>
      <c r="QF44" s="94"/>
      <c r="QG44" s="94"/>
      <c r="QH44" s="94"/>
      <c r="QI44" s="94"/>
      <c r="QJ44" s="94"/>
      <c r="QK44" s="94"/>
      <c r="QL44" s="94"/>
      <c r="QM44" s="94"/>
      <c r="QN44" s="94"/>
      <c r="QO44" s="94"/>
      <c r="QP44" s="94"/>
      <c r="QQ44" s="94"/>
      <c r="QR44" s="94"/>
      <c r="QS44" s="94"/>
      <c r="QT44" s="94"/>
      <c r="QU44" s="94"/>
      <c r="QV44" s="94"/>
      <c r="QW44" s="94"/>
      <c r="QX44" s="94"/>
      <c r="QY44" s="94"/>
      <c r="QZ44" s="94"/>
      <c r="RA44" s="94"/>
      <c r="RB44" s="94"/>
      <c r="RC44" s="94"/>
      <c r="RD44" s="94"/>
      <c r="RE44" s="94"/>
      <c r="RF44" s="94"/>
      <c r="RG44" s="94"/>
      <c r="RH44" s="94"/>
      <c r="RI44" s="94"/>
      <c r="RJ44" s="94"/>
      <c r="RK44" s="94"/>
      <c r="RL44" s="94"/>
      <c r="RM44" s="94"/>
      <c r="RN44" s="94"/>
      <c r="RO44" s="94"/>
      <c r="RP44" s="94"/>
      <c r="RQ44" s="94"/>
      <c r="RR44" s="94"/>
      <c r="RS44" s="94"/>
      <c r="RT44" s="94"/>
      <c r="RU44" s="94"/>
      <c r="RV44" s="94"/>
      <c r="RW44" s="94"/>
      <c r="RX44" s="94"/>
      <c r="RY44" s="94"/>
      <c r="RZ44" s="94"/>
      <c r="SA44" s="94"/>
      <c r="SB44" s="94"/>
      <c r="SC44" s="94"/>
      <c r="SD44" s="94"/>
      <c r="SE44" s="94"/>
      <c r="SF44" s="94"/>
      <c r="SG44" s="94"/>
      <c r="SH44" s="94"/>
      <c r="SI44" s="94"/>
      <c r="SJ44" s="94"/>
      <c r="SK44" s="94"/>
      <c r="SL44" s="94"/>
      <c r="SM44" s="94"/>
      <c r="SN44" s="94"/>
      <c r="SO44" s="94"/>
      <c r="SP44" s="94"/>
      <c r="SQ44" s="94"/>
      <c r="SR44" s="94"/>
      <c r="SS44" s="94"/>
      <c r="ST44" s="94"/>
      <c r="SU44" s="94"/>
      <c r="SV44" s="94"/>
      <c r="SW44" s="94"/>
      <c r="SX44" s="94"/>
      <c r="SY44" s="94"/>
      <c r="SZ44" s="94"/>
      <c r="TA44" s="94"/>
      <c r="TB44" s="94"/>
      <c r="TC44" s="94"/>
      <c r="TD44" s="94"/>
      <c r="TE44" s="94"/>
      <c r="TF44" s="94"/>
      <c r="TG44" s="94"/>
      <c r="TH44" s="94"/>
      <c r="TI44" s="94"/>
      <c r="TJ44" s="94"/>
      <c r="TK44" s="94"/>
      <c r="TL44" s="94"/>
      <c r="TM44" s="94"/>
      <c r="TN44" s="94"/>
      <c r="TO44" s="94"/>
      <c r="TP44" s="94"/>
      <c r="TQ44" s="94"/>
      <c r="TR44" s="94"/>
      <c r="TS44" s="94"/>
      <c r="TT44" s="94"/>
      <c r="TU44" s="94"/>
      <c r="TV44" s="94"/>
      <c r="TW44" s="94"/>
      <c r="TX44" s="94"/>
      <c r="TY44" s="94"/>
      <c r="TZ44" s="94"/>
      <c r="UA44" s="94"/>
      <c r="UB44" s="94"/>
      <c r="UC44" s="94"/>
      <c r="UD44" s="94"/>
      <c r="UE44" s="94"/>
      <c r="UF44" s="94"/>
      <c r="UG44" s="94"/>
      <c r="UH44" s="94"/>
      <c r="UI44" s="94"/>
      <c r="UJ44" s="94"/>
      <c r="UK44" s="94"/>
      <c r="UL44" s="94"/>
      <c r="UM44" s="94"/>
      <c r="UN44" s="94"/>
      <c r="UO44" s="94"/>
      <c r="UP44" s="94"/>
      <c r="UQ44" s="94"/>
      <c r="UR44" s="94"/>
      <c r="US44" s="94"/>
      <c r="UT44" s="94"/>
      <c r="UU44" s="94"/>
      <c r="UV44" s="94"/>
      <c r="UW44" s="94"/>
      <c r="UX44" s="94"/>
      <c r="UY44" s="94"/>
      <c r="UZ44" s="94"/>
      <c r="VA44" s="94"/>
      <c r="VB44" s="94"/>
      <c r="VC44" s="94"/>
      <c r="VD44" s="94"/>
      <c r="VE44" s="94"/>
      <c r="VF44" s="94"/>
      <c r="VG44" s="94"/>
      <c r="VH44" s="94"/>
      <c r="VI44" s="94"/>
      <c r="VJ44" s="94"/>
      <c r="VK44" s="94"/>
      <c r="VL44" s="94"/>
      <c r="VM44" s="94"/>
      <c r="VN44" s="94"/>
      <c r="VO44" s="94"/>
      <c r="VP44" s="94"/>
      <c r="VQ44" s="94"/>
      <c r="VR44" s="94"/>
      <c r="VS44" s="94"/>
      <c r="VT44" s="94"/>
      <c r="VU44" s="94"/>
      <c r="VV44" s="94"/>
      <c r="VW44" s="94"/>
      <c r="VX44" s="94"/>
      <c r="VY44" s="94"/>
      <c r="VZ44" s="94"/>
      <c r="WA44" s="94"/>
      <c r="WB44" s="94"/>
      <c r="WC44" s="94"/>
      <c r="WD44" s="94"/>
      <c r="WE44" s="94"/>
      <c r="WF44" s="94"/>
      <c r="WG44" s="94"/>
      <c r="WH44" s="94"/>
      <c r="WI44" s="94"/>
      <c r="WJ44" s="94"/>
      <c r="WK44" s="94"/>
      <c r="WL44" s="94"/>
      <c r="WM44" s="94"/>
      <c r="WN44" s="94"/>
      <c r="WO44" s="94"/>
      <c r="WP44" s="94"/>
      <c r="WQ44" s="94"/>
      <c r="WR44" s="94"/>
      <c r="WS44" s="94"/>
      <c r="WT44" s="94"/>
      <c r="WU44" s="94"/>
      <c r="WV44" s="94"/>
      <c r="WW44" s="94"/>
      <c r="WX44" s="94"/>
      <c r="WY44" s="94"/>
      <c r="WZ44" s="94"/>
      <c r="XA44" s="94"/>
      <c r="XB44" s="94"/>
      <c r="XC44" s="94"/>
      <c r="XD44" s="94"/>
      <c r="XE44" s="94"/>
      <c r="XF44" s="94"/>
      <c r="XG44" s="94"/>
      <c r="XH44" s="94"/>
      <c r="XI44" s="94"/>
      <c r="XJ44" s="94"/>
      <c r="XK44" s="94"/>
      <c r="XL44" s="94"/>
      <c r="XM44" s="94"/>
      <c r="XN44" s="94"/>
      <c r="XO44" s="94"/>
      <c r="XP44" s="94"/>
      <c r="XQ44" s="94"/>
      <c r="XR44" s="94"/>
      <c r="XS44" s="94"/>
      <c r="XT44" s="94"/>
      <c r="XU44" s="94"/>
      <c r="XV44" s="94"/>
      <c r="XW44" s="94"/>
      <c r="XX44" s="94"/>
      <c r="XY44" s="94"/>
      <c r="XZ44" s="94"/>
      <c r="YA44" s="94"/>
      <c r="YB44" s="94"/>
      <c r="YC44" s="94"/>
      <c r="YD44" s="94"/>
      <c r="YE44" s="94"/>
      <c r="YF44" s="94"/>
      <c r="YG44" s="94"/>
      <c r="YH44" s="94"/>
      <c r="YI44" s="94"/>
      <c r="YJ44" s="94"/>
      <c r="YK44" s="94"/>
      <c r="YL44" s="94"/>
      <c r="YM44" s="94"/>
      <c r="YN44" s="94"/>
      <c r="YO44" s="94"/>
      <c r="YP44" s="94"/>
      <c r="YQ44" s="94"/>
      <c r="YR44" s="94"/>
      <c r="YS44" s="94"/>
      <c r="YT44" s="94"/>
      <c r="YU44" s="94"/>
      <c r="YV44" s="94"/>
      <c r="YW44" s="94"/>
      <c r="YX44" s="94"/>
      <c r="YY44" s="94"/>
      <c r="YZ44" s="94"/>
      <c r="ZA44" s="94"/>
      <c r="ZB44" s="94"/>
      <c r="ZC44" s="94"/>
      <c r="ZD44" s="94"/>
      <c r="ZE44" s="94"/>
      <c r="ZF44" s="94"/>
      <c r="ZG44" s="94"/>
      <c r="ZH44" s="94"/>
      <c r="ZI44" s="94"/>
      <c r="ZJ44" s="94"/>
      <c r="ZK44" s="94"/>
      <c r="ZL44" s="94"/>
      <c r="ZM44" s="94"/>
      <c r="ZN44" s="94"/>
      <c r="ZO44" s="94"/>
      <c r="ZP44" s="94"/>
      <c r="ZQ44" s="94"/>
      <c r="ZR44" s="94"/>
      <c r="ZS44" s="94"/>
      <c r="ZT44" s="94"/>
      <c r="ZU44" s="94"/>
      <c r="ZV44" s="94"/>
      <c r="ZW44" s="94"/>
      <c r="ZX44" s="94"/>
      <c r="ZY44" s="94"/>
      <c r="ZZ44" s="94"/>
      <c r="AAA44" s="94"/>
      <c r="AAB44" s="94"/>
      <c r="AAC44" s="94"/>
      <c r="AAD44" s="94"/>
      <c r="AAE44" s="94"/>
      <c r="AAF44" s="94"/>
      <c r="AAG44" s="94"/>
      <c r="AAH44" s="94"/>
      <c r="AAI44" s="94"/>
      <c r="AAJ44" s="94"/>
      <c r="AAK44" s="94"/>
      <c r="AAL44" s="94"/>
      <c r="AAM44" s="94"/>
      <c r="AAN44" s="94"/>
      <c r="AAO44" s="94"/>
      <c r="AAP44" s="94"/>
      <c r="AAQ44" s="94"/>
      <c r="AAR44" s="94"/>
      <c r="AAS44" s="94"/>
      <c r="AAT44" s="94"/>
      <c r="AAU44" s="94"/>
      <c r="AAV44" s="94"/>
      <c r="AAW44" s="94"/>
      <c r="AAX44" s="94"/>
      <c r="AAY44" s="94"/>
      <c r="AAZ44" s="94"/>
      <c r="ABA44" s="94"/>
      <c r="ABB44" s="94"/>
      <c r="ABC44" s="94"/>
      <c r="ABD44" s="94"/>
      <c r="ABE44" s="94"/>
      <c r="ABF44" s="94"/>
      <c r="ABG44" s="94"/>
      <c r="ABH44" s="94"/>
      <c r="ABI44" s="94"/>
      <c r="ABJ44" s="94"/>
      <c r="ABK44" s="94"/>
      <c r="ABL44" s="94"/>
      <c r="ABM44" s="94"/>
      <c r="ABN44" s="94"/>
      <c r="ABO44" s="94"/>
      <c r="ABP44" s="94"/>
      <c r="ABQ44" s="94"/>
      <c r="ABR44" s="94"/>
      <c r="ABS44" s="94"/>
      <c r="ABT44" s="94"/>
      <c r="ABU44" s="94"/>
      <c r="ABV44" s="94"/>
      <c r="ABW44" s="94"/>
      <c r="ABX44" s="94"/>
      <c r="ABY44" s="94"/>
      <c r="ABZ44" s="94"/>
      <c r="ACA44" s="94"/>
      <c r="ACB44" s="94"/>
      <c r="ACC44" s="94"/>
      <c r="ACD44" s="94"/>
      <c r="ACE44" s="94"/>
      <c r="ACF44" s="94"/>
      <c r="ACG44" s="94"/>
      <c r="ACH44" s="94"/>
      <c r="ACI44" s="94"/>
      <c r="ACJ44" s="94"/>
      <c r="ACK44" s="94"/>
      <c r="ACL44" s="94"/>
      <c r="ACM44" s="94"/>
      <c r="ACN44" s="94"/>
      <c r="ACO44" s="94"/>
      <c r="ACP44" s="94"/>
      <c r="ACQ44" s="94"/>
      <c r="ACR44" s="94"/>
      <c r="ACS44" s="94"/>
      <c r="ACT44" s="94"/>
      <c r="ACU44" s="94"/>
      <c r="ACV44" s="94"/>
      <c r="ACW44" s="94"/>
      <c r="ACX44" s="94"/>
      <c r="ACY44" s="94"/>
      <c r="ACZ44" s="94"/>
      <c r="ADA44" s="94"/>
      <c r="ADB44" s="94"/>
      <c r="ADC44" s="94"/>
      <c r="ADD44" s="94"/>
      <c r="ADE44" s="94"/>
      <c r="ADF44" s="94"/>
      <c r="ADG44" s="94"/>
      <c r="ADH44" s="94"/>
      <c r="ADI44" s="94"/>
      <c r="ADJ44" s="94"/>
      <c r="ADK44" s="94"/>
      <c r="ADL44" s="94"/>
      <c r="ADM44" s="94"/>
      <c r="ADN44" s="94"/>
      <c r="ADO44" s="94"/>
      <c r="ADP44" s="94"/>
      <c r="ADQ44" s="94"/>
      <c r="ADR44" s="94"/>
      <c r="ADS44" s="94"/>
      <c r="ADT44" s="94"/>
      <c r="ADU44" s="94"/>
      <c r="ADV44" s="94"/>
      <c r="ADW44" s="94"/>
      <c r="ADX44" s="94"/>
      <c r="ADY44" s="94"/>
      <c r="ADZ44" s="94"/>
      <c r="AEA44" s="94"/>
      <c r="AEB44" s="94"/>
      <c r="AEC44" s="94"/>
      <c r="AED44" s="94"/>
      <c r="AEE44" s="94"/>
      <c r="AEF44" s="94"/>
      <c r="AEG44" s="94"/>
      <c r="AEH44" s="94"/>
      <c r="AEI44" s="94"/>
      <c r="AEJ44" s="94"/>
      <c r="AEK44" s="94"/>
      <c r="AEL44" s="94"/>
      <c r="AEM44" s="94"/>
      <c r="AEN44" s="94"/>
      <c r="AEO44" s="94"/>
      <c r="AEP44" s="94"/>
      <c r="AEQ44" s="94"/>
      <c r="AER44" s="94"/>
      <c r="AES44" s="94"/>
      <c r="AET44" s="94"/>
      <c r="AEU44" s="94"/>
      <c r="AEV44" s="94"/>
      <c r="AEW44" s="94"/>
      <c r="AEX44" s="94"/>
      <c r="AEY44" s="94"/>
      <c r="AEZ44" s="94"/>
      <c r="AFA44" s="94"/>
      <c r="AFB44" s="94"/>
      <c r="AFC44" s="94"/>
      <c r="AFD44" s="94"/>
      <c r="AFE44" s="94"/>
      <c r="AFF44" s="94"/>
      <c r="AFG44" s="94"/>
      <c r="AFH44" s="94"/>
      <c r="AFI44" s="94"/>
      <c r="AFJ44" s="94"/>
      <c r="AFK44" s="94"/>
      <c r="AFL44" s="94"/>
      <c r="AFM44" s="94"/>
      <c r="AFN44" s="94"/>
      <c r="AFO44" s="94"/>
      <c r="AFP44" s="94"/>
      <c r="AFQ44" s="94"/>
      <c r="AFR44" s="94"/>
      <c r="AFS44" s="94"/>
      <c r="AFT44" s="94"/>
      <c r="AFU44" s="94"/>
      <c r="AFV44" s="94"/>
      <c r="AFW44" s="94"/>
      <c r="AFX44" s="94"/>
      <c r="AFY44" s="94"/>
      <c r="AFZ44" s="94"/>
      <c r="AGA44" s="94"/>
      <c r="AGB44" s="94"/>
      <c r="AGC44" s="94"/>
      <c r="AGD44" s="94"/>
      <c r="AGE44" s="94"/>
      <c r="AGF44" s="94"/>
      <c r="AGG44" s="94"/>
      <c r="AGH44" s="94"/>
      <c r="AGI44" s="94"/>
      <c r="AGJ44" s="94"/>
      <c r="AGK44" s="94"/>
      <c r="AGL44" s="94"/>
      <c r="AGM44" s="94"/>
      <c r="AGN44" s="94"/>
      <c r="AGO44" s="94"/>
      <c r="AGP44" s="94"/>
      <c r="AGQ44" s="94"/>
      <c r="AGR44" s="94"/>
      <c r="AGS44" s="94"/>
      <c r="AGT44" s="94"/>
      <c r="AGU44" s="94"/>
      <c r="AGV44" s="94"/>
      <c r="AGW44" s="94"/>
      <c r="AGX44" s="94"/>
      <c r="AGY44" s="94"/>
      <c r="AGZ44" s="94"/>
      <c r="AHA44" s="94"/>
      <c r="AHB44" s="94"/>
      <c r="AHC44" s="94"/>
      <c r="AHD44" s="94"/>
      <c r="AHE44" s="94"/>
      <c r="AHF44" s="94"/>
      <c r="AHG44" s="94"/>
      <c r="AHH44" s="94"/>
      <c r="AHI44" s="94"/>
      <c r="AHJ44" s="94"/>
      <c r="AHK44" s="94"/>
      <c r="AHL44" s="94"/>
      <c r="AHM44" s="94"/>
      <c r="AHN44" s="94"/>
      <c r="AHO44" s="94"/>
      <c r="AHP44" s="94"/>
      <c r="AHQ44" s="94"/>
      <c r="AHR44" s="94"/>
      <c r="AHS44" s="94"/>
      <c r="AHT44" s="94"/>
      <c r="AHU44" s="94"/>
      <c r="AHV44" s="94"/>
      <c r="AHW44" s="94"/>
      <c r="AHX44" s="94"/>
      <c r="AHY44" s="94"/>
      <c r="AHZ44" s="94"/>
      <c r="AIA44" s="94"/>
      <c r="AIB44" s="94"/>
      <c r="AIC44" s="94"/>
      <c r="AID44" s="94"/>
      <c r="AIE44" s="94"/>
      <c r="AIF44" s="94"/>
      <c r="AIG44" s="94"/>
      <c r="AIH44" s="94"/>
      <c r="AII44" s="94"/>
      <c r="AIJ44" s="94"/>
      <c r="AIK44" s="94"/>
      <c r="AIL44" s="94"/>
      <c r="AIM44" s="94"/>
      <c r="AIN44" s="94"/>
      <c r="AIO44" s="94"/>
      <c r="AIP44" s="94"/>
      <c r="AIQ44" s="94"/>
      <c r="AIR44" s="94"/>
      <c r="AIS44" s="94"/>
      <c r="AIT44" s="94"/>
      <c r="AIU44" s="94"/>
      <c r="AIV44" s="94"/>
      <c r="AIW44" s="94"/>
      <c r="AIX44" s="94"/>
      <c r="AIY44" s="94"/>
      <c r="AIZ44" s="94"/>
      <c r="AJA44" s="94"/>
      <c r="AJB44" s="94"/>
      <c r="AJC44" s="94"/>
      <c r="AJD44" s="94"/>
      <c r="AJE44" s="94"/>
      <c r="AJF44" s="94"/>
      <c r="AJG44" s="94"/>
      <c r="AJH44" s="94"/>
      <c r="AJI44" s="94"/>
      <c r="AJJ44" s="94"/>
      <c r="AJK44" s="94"/>
      <c r="AJL44" s="94"/>
      <c r="AJM44" s="94"/>
      <c r="AJN44" s="94"/>
      <c r="AJO44" s="94"/>
      <c r="AJP44" s="94"/>
      <c r="AJQ44" s="94"/>
      <c r="AJR44" s="94"/>
      <c r="AJS44" s="94"/>
      <c r="AJT44" s="94"/>
      <c r="AJU44" s="94"/>
      <c r="AJV44" s="94"/>
      <c r="AJW44" s="94"/>
      <c r="AJX44" s="94"/>
      <c r="AJY44" s="94"/>
      <c r="AJZ44" s="94"/>
      <c r="AKA44" s="94"/>
      <c r="AKB44" s="94"/>
      <c r="AKC44" s="94"/>
      <c r="AKD44" s="94"/>
      <c r="AKE44" s="94"/>
      <c r="AKF44" s="94"/>
      <c r="AKG44" s="94"/>
      <c r="AKH44" s="94"/>
      <c r="AKI44" s="94"/>
      <c r="AKJ44" s="94"/>
      <c r="AKK44" s="94"/>
      <c r="AKL44" s="94"/>
      <c r="AKM44" s="94"/>
      <c r="AKN44" s="94"/>
      <c r="AKO44" s="94"/>
      <c r="AKP44" s="94"/>
      <c r="AKQ44" s="94"/>
      <c r="AKR44" s="94"/>
      <c r="AKS44" s="94"/>
      <c r="AKT44" s="94"/>
      <c r="AKU44" s="94"/>
      <c r="AKV44" s="94"/>
      <c r="AKW44" s="94"/>
      <c r="AKX44" s="94"/>
      <c r="AKY44" s="94"/>
      <c r="AKZ44" s="94"/>
      <c r="ALA44" s="94"/>
      <c r="ALB44" s="94"/>
      <c r="ALC44" s="94"/>
      <c r="ALD44" s="94"/>
      <c r="ALE44" s="94"/>
      <c r="ALF44" s="94"/>
      <c r="ALG44" s="94"/>
      <c r="ALH44" s="94"/>
      <c r="ALI44" s="94"/>
      <c r="ALJ44" s="94"/>
      <c r="ALK44" s="94"/>
      <c r="ALL44" s="94"/>
      <c r="ALM44" s="94"/>
      <c r="ALN44" s="94"/>
      <c r="ALO44" s="94"/>
      <c r="ALP44" s="94"/>
      <c r="ALQ44" s="94"/>
      <c r="ALR44" s="94"/>
      <c r="ALS44" s="94"/>
      <c r="ALT44" s="94"/>
      <c r="ALU44" s="94"/>
      <c r="ALV44" s="94"/>
      <c r="ALW44" s="94"/>
      <c r="ALX44" s="94"/>
      <c r="ALY44" s="94"/>
      <c r="ALZ44" s="94"/>
      <c r="AMA44" s="94"/>
      <c r="AMB44" s="94"/>
      <c r="AMC44" s="94"/>
      <c r="AMD44" s="94"/>
      <c r="AME44" s="94"/>
      <c r="AMF44" s="94"/>
      <c r="AMG44" s="94"/>
      <c r="AMH44" s="94"/>
      <c r="AMI44" s="94"/>
      <c r="AMJ44" s="94"/>
    </row>
    <row r="45" spans="1:1024" s="123" customFormat="1" ht="26.25" customHeight="1" x14ac:dyDescent="0.35">
      <c r="A45" s="133"/>
      <c r="B45" s="139"/>
      <c r="C45" s="139"/>
      <c r="D45" s="139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  <c r="IX45" s="94"/>
      <c r="IY45" s="94"/>
      <c r="IZ45" s="94"/>
      <c r="JA45" s="94"/>
      <c r="JB45" s="94"/>
      <c r="JC45" s="94"/>
      <c r="JD45" s="94"/>
      <c r="JE45" s="94"/>
      <c r="JF45" s="94"/>
      <c r="JG45" s="94"/>
      <c r="JH45" s="94"/>
      <c r="JI45" s="94"/>
      <c r="JJ45" s="94"/>
      <c r="JK45" s="94"/>
      <c r="JL45" s="94"/>
      <c r="JM45" s="94"/>
      <c r="JN45" s="94"/>
      <c r="JO45" s="94"/>
      <c r="JP45" s="94"/>
      <c r="JQ45" s="94"/>
      <c r="JR45" s="94"/>
      <c r="JS45" s="94"/>
      <c r="JT45" s="94"/>
      <c r="JU45" s="94"/>
      <c r="JV45" s="94"/>
      <c r="JW45" s="94"/>
      <c r="JX45" s="94"/>
      <c r="JY45" s="94"/>
      <c r="JZ45" s="94"/>
      <c r="KA45" s="94"/>
      <c r="KB45" s="94"/>
      <c r="KC45" s="94"/>
      <c r="KD45" s="94"/>
      <c r="KE45" s="94"/>
      <c r="KF45" s="94"/>
      <c r="KG45" s="94"/>
      <c r="KH45" s="94"/>
      <c r="KI45" s="94"/>
      <c r="KJ45" s="94"/>
      <c r="KK45" s="94"/>
      <c r="KL45" s="94"/>
      <c r="KM45" s="94"/>
      <c r="KN45" s="94"/>
      <c r="KO45" s="94"/>
      <c r="KP45" s="94"/>
      <c r="KQ45" s="94"/>
      <c r="KR45" s="94"/>
      <c r="KS45" s="94"/>
      <c r="KT45" s="94"/>
      <c r="KU45" s="94"/>
      <c r="KV45" s="94"/>
      <c r="KW45" s="94"/>
      <c r="KX45" s="94"/>
      <c r="KY45" s="94"/>
      <c r="KZ45" s="94"/>
      <c r="LA45" s="94"/>
      <c r="LB45" s="94"/>
      <c r="LC45" s="94"/>
      <c r="LD45" s="94"/>
      <c r="LE45" s="94"/>
      <c r="LF45" s="94"/>
      <c r="LG45" s="94"/>
      <c r="LH45" s="94"/>
      <c r="LI45" s="94"/>
      <c r="LJ45" s="94"/>
      <c r="LK45" s="94"/>
      <c r="LL45" s="94"/>
      <c r="LM45" s="94"/>
      <c r="LN45" s="94"/>
      <c r="LO45" s="94"/>
      <c r="LP45" s="94"/>
      <c r="LQ45" s="94"/>
      <c r="LR45" s="94"/>
      <c r="LS45" s="94"/>
      <c r="LT45" s="94"/>
      <c r="LU45" s="94"/>
      <c r="LV45" s="94"/>
      <c r="LW45" s="94"/>
      <c r="LX45" s="94"/>
      <c r="LY45" s="94"/>
      <c r="LZ45" s="94"/>
      <c r="MA45" s="94"/>
      <c r="MB45" s="94"/>
      <c r="MC45" s="94"/>
      <c r="MD45" s="94"/>
      <c r="ME45" s="94"/>
      <c r="MF45" s="94"/>
      <c r="MG45" s="94"/>
      <c r="MH45" s="94"/>
      <c r="MI45" s="94"/>
      <c r="MJ45" s="94"/>
      <c r="MK45" s="94"/>
      <c r="ML45" s="94"/>
      <c r="MM45" s="94"/>
      <c r="MN45" s="94"/>
      <c r="MO45" s="94"/>
      <c r="MP45" s="94"/>
      <c r="MQ45" s="94"/>
      <c r="MR45" s="94"/>
      <c r="MS45" s="94"/>
      <c r="MT45" s="94"/>
      <c r="MU45" s="94"/>
      <c r="MV45" s="94"/>
      <c r="MW45" s="94"/>
      <c r="MX45" s="94"/>
      <c r="MY45" s="94"/>
      <c r="MZ45" s="94"/>
      <c r="NA45" s="94"/>
      <c r="NB45" s="94"/>
      <c r="NC45" s="94"/>
      <c r="ND45" s="94"/>
      <c r="NE45" s="94"/>
      <c r="NF45" s="94"/>
      <c r="NG45" s="94"/>
      <c r="NH45" s="94"/>
      <c r="NI45" s="94"/>
      <c r="NJ45" s="94"/>
      <c r="NK45" s="94"/>
      <c r="NL45" s="94"/>
      <c r="NM45" s="94"/>
      <c r="NN45" s="94"/>
      <c r="NO45" s="94"/>
      <c r="NP45" s="94"/>
      <c r="NQ45" s="94"/>
      <c r="NR45" s="94"/>
      <c r="NS45" s="94"/>
      <c r="NT45" s="94"/>
      <c r="NU45" s="94"/>
      <c r="NV45" s="94"/>
      <c r="NW45" s="94"/>
      <c r="NX45" s="94"/>
      <c r="NY45" s="94"/>
      <c r="NZ45" s="94"/>
      <c r="OA45" s="94"/>
      <c r="OB45" s="94"/>
      <c r="OC45" s="94"/>
      <c r="OD45" s="94"/>
      <c r="OE45" s="94"/>
      <c r="OF45" s="94"/>
      <c r="OG45" s="94"/>
      <c r="OH45" s="94"/>
      <c r="OI45" s="94"/>
      <c r="OJ45" s="94"/>
      <c r="OK45" s="94"/>
      <c r="OL45" s="94"/>
      <c r="OM45" s="94"/>
      <c r="ON45" s="94"/>
      <c r="OO45" s="94"/>
      <c r="OP45" s="94"/>
      <c r="OQ45" s="94"/>
      <c r="OR45" s="94"/>
      <c r="OS45" s="94"/>
      <c r="OT45" s="94"/>
      <c r="OU45" s="94"/>
      <c r="OV45" s="94"/>
      <c r="OW45" s="94"/>
      <c r="OX45" s="94"/>
      <c r="OY45" s="94"/>
      <c r="OZ45" s="94"/>
      <c r="PA45" s="94"/>
      <c r="PB45" s="94"/>
      <c r="PC45" s="94"/>
      <c r="PD45" s="94"/>
      <c r="PE45" s="94"/>
      <c r="PF45" s="94"/>
      <c r="PG45" s="94"/>
      <c r="PH45" s="94"/>
      <c r="PI45" s="94"/>
      <c r="PJ45" s="94"/>
      <c r="PK45" s="94"/>
      <c r="PL45" s="94"/>
      <c r="PM45" s="94"/>
      <c r="PN45" s="94"/>
      <c r="PO45" s="94"/>
      <c r="PP45" s="94"/>
      <c r="PQ45" s="94"/>
      <c r="PR45" s="94"/>
      <c r="PS45" s="94"/>
      <c r="PT45" s="94"/>
      <c r="PU45" s="94"/>
      <c r="PV45" s="94"/>
      <c r="PW45" s="94"/>
      <c r="PX45" s="94"/>
      <c r="PY45" s="94"/>
      <c r="PZ45" s="94"/>
      <c r="QA45" s="94"/>
      <c r="QB45" s="94"/>
      <c r="QC45" s="94"/>
      <c r="QD45" s="94"/>
      <c r="QE45" s="94"/>
      <c r="QF45" s="94"/>
      <c r="QG45" s="94"/>
      <c r="QH45" s="94"/>
      <c r="QI45" s="94"/>
      <c r="QJ45" s="94"/>
      <c r="QK45" s="94"/>
      <c r="QL45" s="94"/>
      <c r="QM45" s="94"/>
      <c r="QN45" s="94"/>
      <c r="QO45" s="94"/>
      <c r="QP45" s="94"/>
      <c r="QQ45" s="94"/>
      <c r="QR45" s="94"/>
      <c r="QS45" s="94"/>
      <c r="QT45" s="94"/>
      <c r="QU45" s="94"/>
      <c r="QV45" s="94"/>
      <c r="QW45" s="94"/>
      <c r="QX45" s="94"/>
      <c r="QY45" s="94"/>
      <c r="QZ45" s="94"/>
      <c r="RA45" s="94"/>
      <c r="RB45" s="94"/>
      <c r="RC45" s="94"/>
      <c r="RD45" s="94"/>
      <c r="RE45" s="94"/>
      <c r="RF45" s="94"/>
      <c r="RG45" s="94"/>
      <c r="RH45" s="94"/>
      <c r="RI45" s="94"/>
      <c r="RJ45" s="94"/>
      <c r="RK45" s="94"/>
      <c r="RL45" s="94"/>
      <c r="RM45" s="94"/>
      <c r="RN45" s="94"/>
      <c r="RO45" s="94"/>
      <c r="RP45" s="94"/>
      <c r="RQ45" s="94"/>
      <c r="RR45" s="94"/>
      <c r="RS45" s="94"/>
      <c r="RT45" s="94"/>
      <c r="RU45" s="94"/>
      <c r="RV45" s="94"/>
      <c r="RW45" s="94"/>
      <c r="RX45" s="94"/>
      <c r="RY45" s="94"/>
      <c r="RZ45" s="94"/>
      <c r="SA45" s="94"/>
      <c r="SB45" s="94"/>
      <c r="SC45" s="94"/>
      <c r="SD45" s="94"/>
      <c r="SE45" s="94"/>
      <c r="SF45" s="94"/>
      <c r="SG45" s="94"/>
      <c r="SH45" s="94"/>
      <c r="SI45" s="94"/>
      <c r="SJ45" s="94"/>
      <c r="SK45" s="94"/>
      <c r="SL45" s="94"/>
      <c r="SM45" s="94"/>
      <c r="SN45" s="94"/>
      <c r="SO45" s="94"/>
      <c r="SP45" s="94"/>
      <c r="SQ45" s="94"/>
      <c r="SR45" s="94"/>
      <c r="SS45" s="94"/>
      <c r="ST45" s="94"/>
      <c r="SU45" s="94"/>
      <c r="SV45" s="94"/>
      <c r="SW45" s="94"/>
      <c r="SX45" s="94"/>
      <c r="SY45" s="94"/>
      <c r="SZ45" s="94"/>
      <c r="TA45" s="94"/>
      <c r="TB45" s="94"/>
      <c r="TC45" s="94"/>
      <c r="TD45" s="94"/>
      <c r="TE45" s="94"/>
      <c r="TF45" s="94"/>
      <c r="TG45" s="94"/>
      <c r="TH45" s="94"/>
      <c r="TI45" s="94"/>
      <c r="TJ45" s="94"/>
      <c r="TK45" s="94"/>
      <c r="TL45" s="94"/>
      <c r="TM45" s="94"/>
      <c r="TN45" s="94"/>
      <c r="TO45" s="94"/>
      <c r="TP45" s="94"/>
      <c r="TQ45" s="94"/>
      <c r="TR45" s="94"/>
      <c r="TS45" s="94"/>
      <c r="TT45" s="94"/>
      <c r="TU45" s="94"/>
      <c r="TV45" s="94"/>
      <c r="TW45" s="94"/>
      <c r="TX45" s="94"/>
      <c r="TY45" s="94"/>
      <c r="TZ45" s="94"/>
      <c r="UA45" s="94"/>
      <c r="UB45" s="94"/>
      <c r="UC45" s="94"/>
      <c r="UD45" s="94"/>
      <c r="UE45" s="94"/>
      <c r="UF45" s="94"/>
      <c r="UG45" s="94"/>
      <c r="UH45" s="94"/>
      <c r="UI45" s="94"/>
      <c r="UJ45" s="94"/>
      <c r="UK45" s="94"/>
      <c r="UL45" s="94"/>
      <c r="UM45" s="94"/>
      <c r="UN45" s="94"/>
      <c r="UO45" s="94"/>
      <c r="UP45" s="94"/>
      <c r="UQ45" s="94"/>
      <c r="UR45" s="94"/>
      <c r="US45" s="94"/>
      <c r="UT45" s="94"/>
      <c r="UU45" s="94"/>
      <c r="UV45" s="94"/>
      <c r="UW45" s="94"/>
      <c r="UX45" s="94"/>
      <c r="UY45" s="94"/>
      <c r="UZ45" s="94"/>
      <c r="VA45" s="94"/>
      <c r="VB45" s="94"/>
      <c r="VC45" s="94"/>
      <c r="VD45" s="94"/>
      <c r="VE45" s="94"/>
      <c r="VF45" s="94"/>
      <c r="VG45" s="94"/>
      <c r="VH45" s="94"/>
      <c r="VI45" s="94"/>
      <c r="VJ45" s="94"/>
      <c r="VK45" s="94"/>
      <c r="VL45" s="94"/>
      <c r="VM45" s="94"/>
      <c r="VN45" s="94"/>
      <c r="VO45" s="94"/>
      <c r="VP45" s="94"/>
      <c r="VQ45" s="94"/>
      <c r="VR45" s="94"/>
      <c r="VS45" s="94"/>
      <c r="VT45" s="94"/>
      <c r="VU45" s="94"/>
      <c r="VV45" s="94"/>
      <c r="VW45" s="94"/>
      <c r="VX45" s="94"/>
      <c r="VY45" s="94"/>
      <c r="VZ45" s="94"/>
      <c r="WA45" s="94"/>
      <c r="WB45" s="94"/>
      <c r="WC45" s="94"/>
      <c r="WD45" s="94"/>
      <c r="WE45" s="94"/>
      <c r="WF45" s="94"/>
      <c r="WG45" s="94"/>
      <c r="WH45" s="94"/>
      <c r="WI45" s="94"/>
      <c r="WJ45" s="94"/>
      <c r="WK45" s="94"/>
      <c r="WL45" s="94"/>
      <c r="WM45" s="94"/>
      <c r="WN45" s="94"/>
      <c r="WO45" s="94"/>
      <c r="WP45" s="94"/>
      <c r="WQ45" s="94"/>
      <c r="WR45" s="94"/>
      <c r="WS45" s="94"/>
      <c r="WT45" s="94"/>
      <c r="WU45" s="94"/>
      <c r="WV45" s="94"/>
      <c r="WW45" s="94"/>
      <c r="WX45" s="94"/>
      <c r="WY45" s="94"/>
      <c r="WZ45" s="94"/>
      <c r="XA45" s="94"/>
      <c r="XB45" s="94"/>
      <c r="XC45" s="94"/>
      <c r="XD45" s="94"/>
      <c r="XE45" s="94"/>
      <c r="XF45" s="94"/>
      <c r="XG45" s="94"/>
      <c r="XH45" s="94"/>
      <c r="XI45" s="94"/>
      <c r="XJ45" s="94"/>
      <c r="XK45" s="94"/>
      <c r="XL45" s="94"/>
      <c r="XM45" s="94"/>
      <c r="XN45" s="94"/>
      <c r="XO45" s="94"/>
      <c r="XP45" s="94"/>
      <c r="XQ45" s="94"/>
      <c r="XR45" s="94"/>
      <c r="XS45" s="94"/>
      <c r="XT45" s="94"/>
      <c r="XU45" s="94"/>
      <c r="XV45" s="94"/>
      <c r="XW45" s="94"/>
      <c r="XX45" s="94"/>
      <c r="XY45" s="94"/>
      <c r="XZ45" s="94"/>
      <c r="YA45" s="94"/>
      <c r="YB45" s="94"/>
      <c r="YC45" s="94"/>
      <c r="YD45" s="94"/>
      <c r="YE45" s="94"/>
      <c r="YF45" s="94"/>
      <c r="YG45" s="94"/>
      <c r="YH45" s="94"/>
      <c r="YI45" s="94"/>
      <c r="YJ45" s="94"/>
      <c r="YK45" s="94"/>
      <c r="YL45" s="94"/>
      <c r="YM45" s="94"/>
      <c r="YN45" s="94"/>
      <c r="YO45" s="94"/>
      <c r="YP45" s="94"/>
      <c r="YQ45" s="94"/>
      <c r="YR45" s="94"/>
      <c r="YS45" s="94"/>
      <c r="YT45" s="94"/>
      <c r="YU45" s="94"/>
      <c r="YV45" s="94"/>
      <c r="YW45" s="94"/>
      <c r="YX45" s="94"/>
      <c r="YY45" s="94"/>
      <c r="YZ45" s="94"/>
      <c r="ZA45" s="94"/>
      <c r="ZB45" s="94"/>
      <c r="ZC45" s="94"/>
      <c r="ZD45" s="94"/>
      <c r="ZE45" s="94"/>
      <c r="ZF45" s="94"/>
      <c r="ZG45" s="94"/>
      <c r="ZH45" s="94"/>
      <c r="ZI45" s="94"/>
      <c r="ZJ45" s="94"/>
      <c r="ZK45" s="94"/>
      <c r="ZL45" s="94"/>
      <c r="ZM45" s="94"/>
      <c r="ZN45" s="94"/>
      <c r="ZO45" s="94"/>
      <c r="ZP45" s="94"/>
      <c r="ZQ45" s="94"/>
      <c r="ZR45" s="94"/>
      <c r="ZS45" s="94"/>
      <c r="ZT45" s="94"/>
      <c r="ZU45" s="94"/>
      <c r="ZV45" s="94"/>
      <c r="ZW45" s="94"/>
      <c r="ZX45" s="94"/>
      <c r="ZY45" s="94"/>
      <c r="ZZ45" s="94"/>
      <c r="AAA45" s="94"/>
      <c r="AAB45" s="94"/>
      <c r="AAC45" s="94"/>
      <c r="AAD45" s="94"/>
      <c r="AAE45" s="94"/>
      <c r="AAF45" s="94"/>
      <c r="AAG45" s="94"/>
      <c r="AAH45" s="94"/>
      <c r="AAI45" s="94"/>
      <c r="AAJ45" s="94"/>
      <c r="AAK45" s="94"/>
      <c r="AAL45" s="94"/>
      <c r="AAM45" s="94"/>
      <c r="AAN45" s="94"/>
      <c r="AAO45" s="94"/>
      <c r="AAP45" s="94"/>
      <c r="AAQ45" s="94"/>
      <c r="AAR45" s="94"/>
      <c r="AAS45" s="94"/>
      <c r="AAT45" s="94"/>
      <c r="AAU45" s="94"/>
      <c r="AAV45" s="94"/>
      <c r="AAW45" s="94"/>
      <c r="AAX45" s="94"/>
      <c r="AAY45" s="94"/>
      <c r="AAZ45" s="94"/>
      <c r="ABA45" s="94"/>
      <c r="ABB45" s="94"/>
      <c r="ABC45" s="94"/>
      <c r="ABD45" s="94"/>
      <c r="ABE45" s="94"/>
      <c r="ABF45" s="94"/>
      <c r="ABG45" s="94"/>
      <c r="ABH45" s="94"/>
      <c r="ABI45" s="94"/>
      <c r="ABJ45" s="94"/>
      <c r="ABK45" s="94"/>
      <c r="ABL45" s="94"/>
      <c r="ABM45" s="94"/>
      <c r="ABN45" s="94"/>
      <c r="ABO45" s="94"/>
      <c r="ABP45" s="94"/>
      <c r="ABQ45" s="94"/>
      <c r="ABR45" s="94"/>
      <c r="ABS45" s="94"/>
      <c r="ABT45" s="94"/>
      <c r="ABU45" s="94"/>
      <c r="ABV45" s="94"/>
      <c r="ABW45" s="94"/>
      <c r="ABX45" s="94"/>
      <c r="ABY45" s="94"/>
      <c r="ABZ45" s="94"/>
      <c r="ACA45" s="94"/>
      <c r="ACB45" s="94"/>
      <c r="ACC45" s="94"/>
      <c r="ACD45" s="94"/>
      <c r="ACE45" s="94"/>
      <c r="ACF45" s="94"/>
      <c r="ACG45" s="94"/>
      <c r="ACH45" s="94"/>
      <c r="ACI45" s="94"/>
      <c r="ACJ45" s="94"/>
      <c r="ACK45" s="94"/>
      <c r="ACL45" s="94"/>
      <c r="ACM45" s="94"/>
      <c r="ACN45" s="94"/>
      <c r="ACO45" s="94"/>
      <c r="ACP45" s="94"/>
      <c r="ACQ45" s="94"/>
      <c r="ACR45" s="94"/>
      <c r="ACS45" s="94"/>
      <c r="ACT45" s="94"/>
      <c r="ACU45" s="94"/>
      <c r="ACV45" s="94"/>
      <c r="ACW45" s="94"/>
      <c r="ACX45" s="94"/>
      <c r="ACY45" s="94"/>
      <c r="ACZ45" s="94"/>
      <c r="ADA45" s="94"/>
      <c r="ADB45" s="94"/>
      <c r="ADC45" s="94"/>
      <c r="ADD45" s="94"/>
      <c r="ADE45" s="94"/>
      <c r="ADF45" s="94"/>
      <c r="ADG45" s="94"/>
      <c r="ADH45" s="94"/>
      <c r="ADI45" s="94"/>
      <c r="ADJ45" s="94"/>
      <c r="ADK45" s="94"/>
      <c r="ADL45" s="94"/>
      <c r="ADM45" s="94"/>
      <c r="ADN45" s="94"/>
      <c r="ADO45" s="94"/>
      <c r="ADP45" s="94"/>
      <c r="ADQ45" s="94"/>
      <c r="ADR45" s="94"/>
      <c r="ADS45" s="94"/>
      <c r="ADT45" s="94"/>
      <c r="ADU45" s="94"/>
      <c r="ADV45" s="94"/>
      <c r="ADW45" s="94"/>
      <c r="ADX45" s="94"/>
      <c r="ADY45" s="94"/>
      <c r="ADZ45" s="94"/>
      <c r="AEA45" s="94"/>
      <c r="AEB45" s="94"/>
      <c r="AEC45" s="94"/>
      <c r="AED45" s="94"/>
      <c r="AEE45" s="94"/>
      <c r="AEF45" s="94"/>
      <c r="AEG45" s="94"/>
      <c r="AEH45" s="94"/>
      <c r="AEI45" s="94"/>
      <c r="AEJ45" s="94"/>
      <c r="AEK45" s="94"/>
      <c r="AEL45" s="94"/>
      <c r="AEM45" s="94"/>
      <c r="AEN45" s="94"/>
      <c r="AEO45" s="94"/>
      <c r="AEP45" s="94"/>
      <c r="AEQ45" s="94"/>
      <c r="AER45" s="94"/>
      <c r="AES45" s="94"/>
      <c r="AET45" s="94"/>
      <c r="AEU45" s="94"/>
      <c r="AEV45" s="94"/>
      <c r="AEW45" s="94"/>
      <c r="AEX45" s="94"/>
      <c r="AEY45" s="94"/>
      <c r="AEZ45" s="94"/>
      <c r="AFA45" s="94"/>
      <c r="AFB45" s="94"/>
      <c r="AFC45" s="94"/>
      <c r="AFD45" s="94"/>
      <c r="AFE45" s="94"/>
      <c r="AFF45" s="94"/>
      <c r="AFG45" s="94"/>
      <c r="AFH45" s="94"/>
      <c r="AFI45" s="94"/>
      <c r="AFJ45" s="94"/>
      <c r="AFK45" s="94"/>
      <c r="AFL45" s="94"/>
      <c r="AFM45" s="94"/>
      <c r="AFN45" s="94"/>
      <c r="AFO45" s="94"/>
      <c r="AFP45" s="94"/>
      <c r="AFQ45" s="94"/>
      <c r="AFR45" s="94"/>
      <c r="AFS45" s="94"/>
      <c r="AFT45" s="94"/>
      <c r="AFU45" s="94"/>
      <c r="AFV45" s="94"/>
      <c r="AFW45" s="94"/>
      <c r="AFX45" s="94"/>
      <c r="AFY45" s="94"/>
      <c r="AFZ45" s="94"/>
      <c r="AGA45" s="94"/>
      <c r="AGB45" s="94"/>
      <c r="AGC45" s="94"/>
      <c r="AGD45" s="94"/>
      <c r="AGE45" s="94"/>
      <c r="AGF45" s="94"/>
      <c r="AGG45" s="94"/>
      <c r="AGH45" s="94"/>
      <c r="AGI45" s="94"/>
      <c r="AGJ45" s="94"/>
      <c r="AGK45" s="94"/>
      <c r="AGL45" s="94"/>
      <c r="AGM45" s="94"/>
      <c r="AGN45" s="94"/>
      <c r="AGO45" s="94"/>
      <c r="AGP45" s="94"/>
      <c r="AGQ45" s="94"/>
      <c r="AGR45" s="94"/>
      <c r="AGS45" s="94"/>
      <c r="AGT45" s="94"/>
      <c r="AGU45" s="94"/>
      <c r="AGV45" s="94"/>
      <c r="AGW45" s="94"/>
      <c r="AGX45" s="94"/>
      <c r="AGY45" s="94"/>
      <c r="AGZ45" s="94"/>
      <c r="AHA45" s="94"/>
      <c r="AHB45" s="94"/>
      <c r="AHC45" s="94"/>
      <c r="AHD45" s="94"/>
      <c r="AHE45" s="94"/>
      <c r="AHF45" s="94"/>
      <c r="AHG45" s="94"/>
      <c r="AHH45" s="94"/>
      <c r="AHI45" s="94"/>
      <c r="AHJ45" s="94"/>
      <c r="AHK45" s="94"/>
      <c r="AHL45" s="94"/>
      <c r="AHM45" s="94"/>
      <c r="AHN45" s="94"/>
      <c r="AHO45" s="94"/>
      <c r="AHP45" s="94"/>
      <c r="AHQ45" s="94"/>
      <c r="AHR45" s="94"/>
      <c r="AHS45" s="94"/>
      <c r="AHT45" s="94"/>
      <c r="AHU45" s="94"/>
      <c r="AHV45" s="94"/>
      <c r="AHW45" s="94"/>
      <c r="AHX45" s="94"/>
      <c r="AHY45" s="94"/>
      <c r="AHZ45" s="94"/>
      <c r="AIA45" s="94"/>
      <c r="AIB45" s="94"/>
      <c r="AIC45" s="94"/>
      <c r="AID45" s="94"/>
      <c r="AIE45" s="94"/>
      <c r="AIF45" s="94"/>
      <c r="AIG45" s="94"/>
      <c r="AIH45" s="94"/>
      <c r="AII45" s="94"/>
      <c r="AIJ45" s="94"/>
      <c r="AIK45" s="94"/>
      <c r="AIL45" s="94"/>
      <c r="AIM45" s="94"/>
      <c r="AIN45" s="94"/>
      <c r="AIO45" s="94"/>
      <c r="AIP45" s="94"/>
      <c r="AIQ45" s="94"/>
      <c r="AIR45" s="94"/>
      <c r="AIS45" s="94"/>
      <c r="AIT45" s="94"/>
      <c r="AIU45" s="94"/>
      <c r="AIV45" s="94"/>
      <c r="AIW45" s="94"/>
      <c r="AIX45" s="94"/>
      <c r="AIY45" s="94"/>
      <c r="AIZ45" s="94"/>
      <c r="AJA45" s="94"/>
      <c r="AJB45" s="94"/>
      <c r="AJC45" s="94"/>
      <c r="AJD45" s="94"/>
      <c r="AJE45" s="94"/>
      <c r="AJF45" s="94"/>
      <c r="AJG45" s="94"/>
      <c r="AJH45" s="94"/>
      <c r="AJI45" s="94"/>
      <c r="AJJ45" s="94"/>
      <c r="AJK45" s="94"/>
      <c r="AJL45" s="94"/>
      <c r="AJM45" s="94"/>
      <c r="AJN45" s="94"/>
      <c r="AJO45" s="94"/>
      <c r="AJP45" s="94"/>
      <c r="AJQ45" s="94"/>
      <c r="AJR45" s="94"/>
      <c r="AJS45" s="94"/>
      <c r="AJT45" s="94"/>
      <c r="AJU45" s="94"/>
      <c r="AJV45" s="94"/>
      <c r="AJW45" s="94"/>
      <c r="AJX45" s="94"/>
      <c r="AJY45" s="94"/>
      <c r="AJZ45" s="94"/>
      <c r="AKA45" s="94"/>
      <c r="AKB45" s="94"/>
      <c r="AKC45" s="94"/>
      <c r="AKD45" s="94"/>
      <c r="AKE45" s="94"/>
      <c r="AKF45" s="94"/>
      <c r="AKG45" s="94"/>
      <c r="AKH45" s="94"/>
      <c r="AKI45" s="94"/>
      <c r="AKJ45" s="94"/>
      <c r="AKK45" s="94"/>
      <c r="AKL45" s="94"/>
      <c r="AKM45" s="94"/>
      <c r="AKN45" s="94"/>
      <c r="AKO45" s="94"/>
      <c r="AKP45" s="94"/>
      <c r="AKQ45" s="94"/>
      <c r="AKR45" s="94"/>
      <c r="AKS45" s="94"/>
      <c r="AKT45" s="94"/>
      <c r="AKU45" s="94"/>
      <c r="AKV45" s="94"/>
      <c r="AKW45" s="94"/>
      <c r="AKX45" s="94"/>
      <c r="AKY45" s="94"/>
      <c r="AKZ45" s="94"/>
      <c r="ALA45" s="94"/>
      <c r="ALB45" s="94"/>
      <c r="ALC45" s="94"/>
      <c r="ALD45" s="94"/>
      <c r="ALE45" s="94"/>
      <c r="ALF45" s="94"/>
      <c r="ALG45" s="94"/>
      <c r="ALH45" s="94"/>
      <c r="ALI45" s="94"/>
      <c r="ALJ45" s="94"/>
      <c r="ALK45" s="94"/>
      <c r="ALL45" s="94"/>
      <c r="ALM45" s="94"/>
      <c r="ALN45" s="94"/>
      <c r="ALO45" s="94"/>
      <c r="ALP45" s="94"/>
      <c r="ALQ45" s="94"/>
      <c r="ALR45" s="94"/>
      <c r="ALS45" s="94"/>
      <c r="ALT45" s="94"/>
      <c r="ALU45" s="94"/>
      <c r="ALV45" s="94"/>
      <c r="ALW45" s="94"/>
      <c r="ALX45" s="94"/>
      <c r="ALY45" s="94"/>
      <c r="ALZ45" s="94"/>
      <c r="AMA45" s="94"/>
      <c r="AMB45" s="94"/>
      <c r="AMC45" s="94"/>
      <c r="AMD45" s="94"/>
      <c r="AME45" s="94"/>
      <c r="AMF45" s="94"/>
      <c r="AMG45" s="94"/>
      <c r="AMH45" s="94"/>
      <c r="AMI45" s="94"/>
      <c r="AMJ45" s="94"/>
    </row>
    <row r="46" spans="1:1024" s="123" customFormat="1" ht="26.25" customHeight="1" x14ac:dyDescent="0.3">
      <c r="A46" s="718" t="s">
        <v>112</v>
      </c>
      <c r="B46" s="718"/>
      <c r="C46" s="718"/>
      <c r="D46" s="139" t="s">
        <v>3</v>
      </c>
      <c r="E46" s="140">
        <f>E16++E18+E14+E19</f>
        <v>600</v>
      </c>
      <c r="F46" s="140">
        <f t="shared" ref="F46:R46" si="12">F16++F18+F14+F19</f>
        <v>23495</v>
      </c>
      <c r="G46" s="140">
        <f t="shared" si="12"/>
        <v>13827</v>
      </c>
      <c r="H46" s="140">
        <f t="shared" si="12"/>
        <v>3691</v>
      </c>
      <c r="I46" s="140">
        <f t="shared" si="12"/>
        <v>4777</v>
      </c>
      <c r="J46" s="140">
        <f t="shared" si="12"/>
        <v>0</v>
      </c>
      <c r="K46" s="140">
        <f t="shared" si="12"/>
        <v>0</v>
      </c>
      <c r="L46" s="140">
        <f t="shared" si="12"/>
        <v>0</v>
      </c>
      <c r="M46" s="140">
        <f t="shared" si="12"/>
        <v>0</v>
      </c>
      <c r="N46" s="140">
        <f t="shared" si="12"/>
        <v>0</v>
      </c>
      <c r="O46" s="140">
        <f t="shared" si="12"/>
        <v>1200</v>
      </c>
      <c r="P46" s="140">
        <f t="shared" si="12"/>
        <v>0</v>
      </c>
      <c r="Q46" s="140">
        <f t="shared" si="12"/>
        <v>0</v>
      </c>
      <c r="R46" s="140">
        <f t="shared" si="12"/>
        <v>0</v>
      </c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  <c r="IX46" s="94"/>
      <c r="IY46" s="94"/>
      <c r="IZ46" s="94"/>
      <c r="JA46" s="94"/>
      <c r="JB46" s="94"/>
      <c r="JC46" s="94"/>
      <c r="JD46" s="94"/>
      <c r="JE46" s="94"/>
      <c r="JF46" s="94"/>
      <c r="JG46" s="94"/>
      <c r="JH46" s="94"/>
      <c r="JI46" s="94"/>
      <c r="JJ46" s="94"/>
      <c r="JK46" s="94"/>
      <c r="JL46" s="94"/>
      <c r="JM46" s="94"/>
      <c r="JN46" s="94"/>
      <c r="JO46" s="94"/>
      <c r="JP46" s="94"/>
      <c r="JQ46" s="94"/>
      <c r="JR46" s="94"/>
      <c r="JS46" s="94"/>
      <c r="JT46" s="94"/>
      <c r="JU46" s="94"/>
      <c r="JV46" s="94"/>
      <c r="JW46" s="94"/>
      <c r="JX46" s="94"/>
      <c r="JY46" s="94"/>
      <c r="JZ46" s="94"/>
      <c r="KA46" s="94"/>
      <c r="KB46" s="94"/>
      <c r="KC46" s="94"/>
      <c r="KD46" s="94"/>
      <c r="KE46" s="94"/>
      <c r="KF46" s="94"/>
      <c r="KG46" s="94"/>
      <c r="KH46" s="94"/>
      <c r="KI46" s="94"/>
      <c r="KJ46" s="94"/>
      <c r="KK46" s="94"/>
      <c r="KL46" s="94"/>
      <c r="KM46" s="94"/>
      <c r="KN46" s="94"/>
      <c r="KO46" s="94"/>
      <c r="KP46" s="94"/>
      <c r="KQ46" s="94"/>
      <c r="KR46" s="94"/>
      <c r="KS46" s="94"/>
      <c r="KT46" s="94"/>
      <c r="KU46" s="94"/>
      <c r="KV46" s="94"/>
      <c r="KW46" s="94"/>
      <c r="KX46" s="94"/>
      <c r="KY46" s="94"/>
      <c r="KZ46" s="94"/>
      <c r="LA46" s="94"/>
      <c r="LB46" s="94"/>
      <c r="LC46" s="94"/>
      <c r="LD46" s="94"/>
      <c r="LE46" s="94"/>
      <c r="LF46" s="94"/>
      <c r="LG46" s="94"/>
      <c r="LH46" s="94"/>
      <c r="LI46" s="94"/>
      <c r="LJ46" s="94"/>
      <c r="LK46" s="94"/>
      <c r="LL46" s="94"/>
      <c r="LM46" s="94"/>
      <c r="LN46" s="94"/>
      <c r="LO46" s="94"/>
      <c r="LP46" s="94"/>
      <c r="LQ46" s="94"/>
      <c r="LR46" s="94"/>
      <c r="LS46" s="94"/>
      <c r="LT46" s="94"/>
      <c r="LU46" s="94"/>
      <c r="LV46" s="94"/>
      <c r="LW46" s="94"/>
      <c r="LX46" s="94"/>
      <c r="LY46" s="94"/>
      <c r="LZ46" s="94"/>
      <c r="MA46" s="94"/>
      <c r="MB46" s="94"/>
      <c r="MC46" s="94"/>
      <c r="MD46" s="94"/>
      <c r="ME46" s="94"/>
      <c r="MF46" s="94"/>
      <c r="MG46" s="94"/>
      <c r="MH46" s="94"/>
      <c r="MI46" s="94"/>
      <c r="MJ46" s="94"/>
      <c r="MK46" s="94"/>
      <c r="ML46" s="94"/>
      <c r="MM46" s="94"/>
      <c r="MN46" s="94"/>
      <c r="MO46" s="94"/>
      <c r="MP46" s="94"/>
      <c r="MQ46" s="94"/>
      <c r="MR46" s="94"/>
      <c r="MS46" s="94"/>
      <c r="MT46" s="94"/>
      <c r="MU46" s="94"/>
      <c r="MV46" s="94"/>
      <c r="MW46" s="94"/>
      <c r="MX46" s="94"/>
      <c r="MY46" s="94"/>
      <c r="MZ46" s="94"/>
      <c r="NA46" s="94"/>
      <c r="NB46" s="94"/>
      <c r="NC46" s="94"/>
      <c r="ND46" s="94"/>
      <c r="NE46" s="94"/>
      <c r="NF46" s="94"/>
      <c r="NG46" s="94"/>
      <c r="NH46" s="94"/>
      <c r="NI46" s="94"/>
      <c r="NJ46" s="94"/>
      <c r="NK46" s="94"/>
      <c r="NL46" s="94"/>
      <c r="NM46" s="94"/>
      <c r="NN46" s="94"/>
      <c r="NO46" s="94"/>
      <c r="NP46" s="94"/>
      <c r="NQ46" s="94"/>
      <c r="NR46" s="94"/>
      <c r="NS46" s="94"/>
      <c r="NT46" s="94"/>
      <c r="NU46" s="94"/>
      <c r="NV46" s="94"/>
      <c r="NW46" s="94"/>
      <c r="NX46" s="94"/>
      <c r="NY46" s="94"/>
      <c r="NZ46" s="94"/>
      <c r="OA46" s="94"/>
      <c r="OB46" s="94"/>
      <c r="OC46" s="94"/>
      <c r="OD46" s="94"/>
      <c r="OE46" s="94"/>
      <c r="OF46" s="94"/>
      <c r="OG46" s="94"/>
      <c r="OH46" s="94"/>
      <c r="OI46" s="94"/>
      <c r="OJ46" s="94"/>
      <c r="OK46" s="94"/>
      <c r="OL46" s="94"/>
      <c r="OM46" s="94"/>
      <c r="ON46" s="94"/>
      <c r="OO46" s="94"/>
      <c r="OP46" s="94"/>
      <c r="OQ46" s="94"/>
      <c r="OR46" s="94"/>
      <c r="OS46" s="94"/>
      <c r="OT46" s="94"/>
      <c r="OU46" s="94"/>
      <c r="OV46" s="94"/>
      <c r="OW46" s="94"/>
      <c r="OX46" s="94"/>
      <c r="OY46" s="94"/>
      <c r="OZ46" s="94"/>
      <c r="PA46" s="94"/>
      <c r="PB46" s="94"/>
      <c r="PC46" s="94"/>
      <c r="PD46" s="94"/>
      <c r="PE46" s="94"/>
      <c r="PF46" s="94"/>
      <c r="PG46" s="94"/>
      <c r="PH46" s="94"/>
      <c r="PI46" s="94"/>
      <c r="PJ46" s="94"/>
      <c r="PK46" s="94"/>
      <c r="PL46" s="94"/>
      <c r="PM46" s="94"/>
      <c r="PN46" s="94"/>
      <c r="PO46" s="94"/>
      <c r="PP46" s="94"/>
      <c r="PQ46" s="94"/>
      <c r="PR46" s="94"/>
      <c r="PS46" s="94"/>
      <c r="PT46" s="94"/>
      <c r="PU46" s="94"/>
      <c r="PV46" s="94"/>
      <c r="PW46" s="94"/>
      <c r="PX46" s="94"/>
      <c r="PY46" s="94"/>
      <c r="PZ46" s="94"/>
      <c r="QA46" s="94"/>
      <c r="QB46" s="94"/>
      <c r="QC46" s="94"/>
      <c r="QD46" s="94"/>
      <c r="QE46" s="94"/>
      <c r="QF46" s="94"/>
      <c r="QG46" s="94"/>
      <c r="QH46" s="94"/>
      <c r="QI46" s="94"/>
      <c r="QJ46" s="94"/>
      <c r="QK46" s="94"/>
      <c r="QL46" s="94"/>
      <c r="QM46" s="94"/>
      <c r="QN46" s="94"/>
      <c r="QO46" s="94"/>
      <c r="QP46" s="94"/>
      <c r="QQ46" s="94"/>
      <c r="QR46" s="94"/>
      <c r="QS46" s="94"/>
      <c r="QT46" s="94"/>
      <c r="QU46" s="94"/>
      <c r="QV46" s="94"/>
      <c r="QW46" s="94"/>
      <c r="QX46" s="94"/>
      <c r="QY46" s="94"/>
      <c r="QZ46" s="94"/>
      <c r="RA46" s="94"/>
      <c r="RB46" s="94"/>
      <c r="RC46" s="94"/>
      <c r="RD46" s="94"/>
      <c r="RE46" s="94"/>
      <c r="RF46" s="94"/>
      <c r="RG46" s="94"/>
      <c r="RH46" s="94"/>
      <c r="RI46" s="94"/>
      <c r="RJ46" s="94"/>
      <c r="RK46" s="94"/>
      <c r="RL46" s="94"/>
      <c r="RM46" s="94"/>
      <c r="RN46" s="94"/>
      <c r="RO46" s="94"/>
      <c r="RP46" s="94"/>
      <c r="RQ46" s="94"/>
      <c r="RR46" s="94"/>
      <c r="RS46" s="94"/>
      <c r="RT46" s="94"/>
      <c r="RU46" s="94"/>
      <c r="RV46" s="94"/>
      <c r="RW46" s="94"/>
      <c r="RX46" s="94"/>
      <c r="RY46" s="94"/>
      <c r="RZ46" s="94"/>
      <c r="SA46" s="94"/>
      <c r="SB46" s="94"/>
      <c r="SC46" s="94"/>
      <c r="SD46" s="94"/>
      <c r="SE46" s="94"/>
      <c r="SF46" s="94"/>
      <c r="SG46" s="94"/>
      <c r="SH46" s="94"/>
      <c r="SI46" s="94"/>
      <c r="SJ46" s="94"/>
      <c r="SK46" s="94"/>
      <c r="SL46" s="94"/>
      <c r="SM46" s="94"/>
      <c r="SN46" s="94"/>
      <c r="SO46" s="94"/>
      <c r="SP46" s="94"/>
      <c r="SQ46" s="94"/>
      <c r="SR46" s="94"/>
      <c r="SS46" s="94"/>
      <c r="ST46" s="94"/>
      <c r="SU46" s="94"/>
      <c r="SV46" s="94"/>
      <c r="SW46" s="94"/>
      <c r="SX46" s="94"/>
      <c r="SY46" s="94"/>
      <c r="SZ46" s="94"/>
      <c r="TA46" s="94"/>
      <c r="TB46" s="94"/>
      <c r="TC46" s="94"/>
      <c r="TD46" s="94"/>
      <c r="TE46" s="94"/>
      <c r="TF46" s="94"/>
      <c r="TG46" s="94"/>
      <c r="TH46" s="94"/>
      <c r="TI46" s="94"/>
      <c r="TJ46" s="94"/>
      <c r="TK46" s="94"/>
      <c r="TL46" s="94"/>
      <c r="TM46" s="94"/>
      <c r="TN46" s="94"/>
      <c r="TO46" s="94"/>
      <c r="TP46" s="94"/>
      <c r="TQ46" s="94"/>
      <c r="TR46" s="94"/>
      <c r="TS46" s="94"/>
      <c r="TT46" s="94"/>
      <c r="TU46" s="94"/>
      <c r="TV46" s="94"/>
      <c r="TW46" s="94"/>
      <c r="TX46" s="94"/>
      <c r="TY46" s="94"/>
      <c r="TZ46" s="94"/>
      <c r="UA46" s="94"/>
      <c r="UB46" s="94"/>
      <c r="UC46" s="94"/>
      <c r="UD46" s="94"/>
      <c r="UE46" s="94"/>
      <c r="UF46" s="94"/>
      <c r="UG46" s="94"/>
      <c r="UH46" s="94"/>
      <c r="UI46" s="94"/>
      <c r="UJ46" s="94"/>
      <c r="UK46" s="94"/>
      <c r="UL46" s="94"/>
      <c r="UM46" s="94"/>
      <c r="UN46" s="94"/>
      <c r="UO46" s="94"/>
      <c r="UP46" s="94"/>
      <c r="UQ46" s="94"/>
      <c r="UR46" s="94"/>
      <c r="US46" s="94"/>
      <c r="UT46" s="94"/>
      <c r="UU46" s="94"/>
      <c r="UV46" s="94"/>
      <c r="UW46" s="94"/>
      <c r="UX46" s="94"/>
      <c r="UY46" s="94"/>
      <c r="UZ46" s="94"/>
      <c r="VA46" s="94"/>
      <c r="VB46" s="94"/>
      <c r="VC46" s="94"/>
      <c r="VD46" s="94"/>
      <c r="VE46" s="94"/>
      <c r="VF46" s="94"/>
      <c r="VG46" s="94"/>
      <c r="VH46" s="94"/>
      <c r="VI46" s="94"/>
      <c r="VJ46" s="94"/>
      <c r="VK46" s="94"/>
      <c r="VL46" s="94"/>
      <c r="VM46" s="94"/>
      <c r="VN46" s="94"/>
      <c r="VO46" s="94"/>
      <c r="VP46" s="94"/>
      <c r="VQ46" s="94"/>
      <c r="VR46" s="94"/>
      <c r="VS46" s="94"/>
      <c r="VT46" s="94"/>
      <c r="VU46" s="94"/>
      <c r="VV46" s="94"/>
      <c r="VW46" s="94"/>
      <c r="VX46" s="94"/>
      <c r="VY46" s="94"/>
      <c r="VZ46" s="94"/>
      <c r="WA46" s="94"/>
      <c r="WB46" s="94"/>
      <c r="WC46" s="94"/>
      <c r="WD46" s="94"/>
      <c r="WE46" s="94"/>
      <c r="WF46" s="94"/>
      <c r="WG46" s="94"/>
      <c r="WH46" s="94"/>
      <c r="WI46" s="94"/>
      <c r="WJ46" s="94"/>
      <c r="WK46" s="94"/>
      <c r="WL46" s="94"/>
      <c r="WM46" s="94"/>
      <c r="WN46" s="94"/>
      <c r="WO46" s="94"/>
      <c r="WP46" s="94"/>
      <c r="WQ46" s="94"/>
      <c r="WR46" s="94"/>
      <c r="WS46" s="94"/>
      <c r="WT46" s="94"/>
      <c r="WU46" s="94"/>
      <c r="WV46" s="94"/>
      <c r="WW46" s="94"/>
      <c r="WX46" s="94"/>
      <c r="WY46" s="94"/>
      <c r="WZ46" s="94"/>
      <c r="XA46" s="94"/>
      <c r="XB46" s="94"/>
      <c r="XC46" s="94"/>
      <c r="XD46" s="94"/>
      <c r="XE46" s="94"/>
      <c r="XF46" s="94"/>
      <c r="XG46" s="94"/>
      <c r="XH46" s="94"/>
      <c r="XI46" s="94"/>
      <c r="XJ46" s="94"/>
      <c r="XK46" s="94"/>
      <c r="XL46" s="94"/>
      <c r="XM46" s="94"/>
      <c r="XN46" s="94"/>
      <c r="XO46" s="94"/>
      <c r="XP46" s="94"/>
      <c r="XQ46" s="94"/>
      <c r="XR46" s="94"/>
      <c r="XS46" s="94"/>
      <c r="XT46" s="94"/>
      <c r="XU46" s="94"/>
      <c r="XV46" s="94"/>
      <c r="XW46" s="94"/>
      <c r="XX46" s="94"/>
      <c r="XY46" s="94"/>
      <c r="XZ46" s="94"/>
      <c r="YA46" s="94"/>
      <c r="YB46" s="94"/>
      <c r="YC46" s="94"/>
      <c r="YD46" s="94"/>
      <c r="YE46" s="94"/>
      <c r="YF46" s="94"/>
      <c r="YG46" s="94"/>
      <c r="YH46" s="94"/>
      <c r="YI46" s="94"/>
      <c r="YJ46" s="94"/>
      <c r="YK46" s="94"/>
      <c r="YL46" s="94"/>
      <c r="YM46" s="94"/>
      <c r="YN46" s="94"/>
      <c r="YO46" s="94"/>
      <c r="YP46" s="94"/>
      <c r="YQ46" s="94"/>
      <c r="YR46" s="94"/>
      <c r="YS46" s="94"/>
      <c r="YT46" s="94"/>
      <c r="YU46" s="94"/>
      <c r="YV46" s="94"/>
      <c r="YW46" s="94"/>
      <c r="YX46" s="94"/>
      <c r="YY46" s="94"/>
      <c r="YZ46" s="94"/>
      <c r="ZA46" s="94"/>
      <c r="ZB46" s="94"/>
      <c r="ZC46" s="94"/>
      <c r="ZD46" s="94"/>
      <c r="ZE46" s="94"/>
      <c r="ZF46" s="94"/>
      <c r="ZG46" s="94"/>
      <c r="ZH46" s="94"/>
      <c r="ZI46" s="94"/>
      <c r="ZJ46" s="94"/>
      <c r="ZK46" s="94"/>
      <c r="ZL46" s="94"/>
      <c r="ZM46" s="94"/>
      <c r="ZN46" s="94"/>
      <c r="ZO46" s="94"/>
      <c r="ZP46" s="94"/>
      <c r="ZQ46" s="94"/>
      <c r="ZR46" s="94"/>
      <c r="ZS46" s="94"/>
      <c r="ZT46" s="94"/>
      <c r="ZU46" s="94"/>
      <c r="ZV46" s="94"/>
      <c r="ZW46" s="94"/>
      <c r="ZX46" s="94"/>
      <c r="ZY46" s="94"/>
      <c r="ZZ46" s="94"/>
      <c r="AAA46" s="94"/>
      <c r="AAB46" s="94"/>
      <c r="AAC46" s="94"/>
      <c r="AAD46" s="94"/>
      <c r="AAE46" s="94"/>
      <c r="AAF46" s="94"/>
      <c r="AAG46" s="94"/>
      <c r="AAH46" s="94"/>
      <c r="AAI46" s="94"/>
      <c r="AAJ46" s="94"/>
      <c r="AAK46" s="94"/>
      <c r="AAL46" s="94"/>
      <c r="AAM46" s="94"/>
      <c r="AAN46" s="94"/>
      <c r="AAO46" s="94"/>
      <c r="AAP46" s="94"/>
      <c r="AAQ46" s="94"/>
      <c r="AAR46" s="94"/>
      <c r="AAS46" s="94"/>
      <c r="AAT46" s="94"/>
      <c r="AAU46" s="94"/>
      <c r="AAV46" s="94"/>
      <c r="AAW46" s="94"/>
      <c r="AAX46" s="94"/>
      <c r="AAY46" s="94"/>
      <c r="AAZ46" s="94"/>
      <c r="ABA46" s="94"/>
      <c r="ABB46" s="94"/>
      <c r="ABC46" s="94"/>
      <c r="ABD46" s="94"/>
      <c r="ABE46" s="94"/>
      <c r="ABF46" s="94"/>
      <c r="ABG46" s="94"/>
      <c r="ABH46" s="94"/>
      <c r="ABI46" s="94"/>
      <c r="ABJ46" s="94"/>
      <c r="ABK46" s="94"/>
      <c r="ABL46" s="94"/>
      <c r="ABM46" s="94"/>
      <c r="ABN46" s="94"/>
      <c r="ABO46" s="94"/>
      <c r="ABP46" s="94"/>
      <c r="ABQ46" s="94"/>
      <c r="ABR46" s="94"/>
      <c r="ABS46" s="94"/>
      <c r="ABT46" s="94"/>
      <c r="ABU46" s="94"/>
      <c r="ABV46" s="94"/>
      <c r="ABW46" s="94"/>
      <c r="ABX46" s="94"/>
      <c r="ABY46" s="94"/>
      <c r="ABZ46" s="94"/>
      <c r="ACA46" s="94"/>
      <c r="ACB46" s="94"/>
      <c r="ACC46" s="94"/>
      <c r="ACD46" s="94"/>
      <c r="ACE46" s="94"/>
      <c r="ACF46" s="94"/>
      <c r="ACG46" s="94"/>
      <c r="ACH46" s="94"/>
      <c r="ACI46" s="94"/>
      <c r="ACJ46" s="94"/>
      <c r="ACK46" s="94"/>
      <c r="ACL46" s="94"/>
      <c r="ACM46" s="94"/>
      <c r="ACN46" s="94"/>
      <c r="ACO46" s="94"/>
      <c r="ACP46" s="94"/>
      <c r="ACQ46" s="94"/>
      <c r="ACR46" s="94"/>
      <c r="ACS46" s="94"/>
      <c r="ACT46" s="94"/>
      <c r="ACU46" s="94"/>
      <c r="ACV46" s="94"/>
      <c r="ACW46" s="94"/>
      <c r="ACX46" s="94"/>
      <c r="ACY46" s="94"/>
      <c r="ACZ46" s="94"/>
      <c r="ADA46" s="94"/>
      <c r="ADB46" s="94"/>
      <c r="ADC46" s="94"/>
      <c r="ADD46" s="94"/>
      <c r="ADE46" s="94"/>
      <c r="ADF46" s="94"/>
      <c r="ADG46" s="94"/>
      <c r="ADH46" s="94"/>
      <c r="ADI46" s="94"/>
      <c r="ADJ46" s="94"/>
      <c r="ADK46" s="94"/>
      <c r="ADL46" s="94"/>
      <c r="ADM46" s="94"/>
      <c r="ADN46" s="94"/>
      <c r="ADO46" s="94"/>
      <c r="ADP46" s="94"/>
      <c r="ADQ46" s="94"/>
      <c r="ADR46" s="94"/>
      <c r="ADS46" s="94"/>
      <c r="ADT46" s="94"/>
      <c r="ADU46" s="94"/>
      <c r="ADV46" s="94"/>
      <c r="ADW46" s="94"/>
      <c r="ADX46" s="94"/>
      <c r="ADY46" s="94"/>
      <c r="ADZ46" s="94"/>
      <c r="AEA46" s="94"/>
      <c r="AEB46" s="94"/>
      <c r="AEC46" s="94"/>
      <c r="AED46" s="94"/>
      <c r="AEE46" s="94"/>
      <c r="AEF46" s="94"/>
      <c r="AEG46" s="94"/>
      <c r="AEH46" s="94"/>
      <c r="AEI46" s="94"/>
      <c r="AEJ46" s="94"/>
      <c r="AEK46" s="94"/>
      <c r="AEL46" s="94"/>
      <c r="AEM46" s="94"/>
      <c r="AEN46" s="94"/>
      <c r="AEO46" s="94"/>
      <c r="AEP46" s="94"/>
      <c r="AEQ46" s="94"/>
      <c r="AER46" s="94"/>
      <c r="AES46" s="94"/>
      <c r="AET46" s="94"/>
      <c r="AEU46" s="94"/>
      <c r="AEV46" s="94"/>
      <c r="AEW46" s="94"/>
      <c r="AEX46" s="94"/>
      <c r="AEY46" s="94"/>
      <c r="AEZ46" s="94"/>
      <c r="AFA46" s="94"/>
      <c r="AFB46" s="94"/>
      <c r="AFC46" s="94"/>
      <c r="AFD46" s="94"/>
      <c r="AFE46" s="94"/>
      <c r="AFF46" s="94"/>
      <c r="AFG46" s="94"/>
      <c r="AFH46" s="94"/>
      <c r="AFI46" s="94"/>
      <c r="AFJ46" s="94"/>
      <c r="AFK46" s="94"/>
      <c r="AFL46" s="94"/>
      <c r="AFM46" s="94"/>
      <c r="AFN46" s="94"/>
      <c r="AFO46" s="94"/>
      <c r="AFP46" s="94"/>
      <c r="AFQ46" s="94"/>
      <c r="AFR46" s="94"/>
      <c r="AFS46" s="94"/>
      <c r="AFT46" s="94"/>
      <c r="AFU46" s="94"/>
      <c r="AFV46" s="94"/>
      <c r="AFW46" s="94"/>
      <c r="AFX46" s="94"/>
      <c r="AFY46" s="94"/>
      <c r="AFZ46" s="94"/>
      <c r="AGA46" s="94"/>
      <c r="AGB46" s="94"/>
      <c r="AGC46" s="94"/>
      <c r="AGD46" s="94"/>
      <c r="AGE46" s="94"/>
      <c r="AGF46" s="94"/>
      <c r="AGG46" s="94"/>
      <c r="AGH46" s="94"/>
      <c r="AGI46" s="94"/>
      <c r="AGJ46" s="94"/>
      <c r="AGK46" s="94"/>
      <c r="AGL46" s="94"/>
      <c r="AGM46" s="94"/>
      <c r="AGN46" s="94"/>
      <c r="AGO46" s="94"/>
      <c r="AGP46" s="94"/>
      <c r="AGQ46" s="94"/>
      <c r="AGR46" s="94"/>
      <c r="AGS46" s="94"/>
      <c r="AGT46" s="94"/>
      <c r="AGU46" s="94"/>
      <c r="AGV46" s="94"/>
      <c r="AGW46" s="94"/>
      <c r="AGX46" s="94"/>
      <c r="AGY46" s="94"/>
      <c r="AGZ46" s="94"/>
      <c r="AHA46" s="94"/>
      <c r="AHB46" s="94"/>
      <c r="AHC46" s="94"/>
      <c r="AHD46" s="94"/>
      <c r="AHE46" s="94"/>
      <c r="AHF46" s="94"/>
      <c r="AHG46" s="94"/>
      <c r="AHH46" s="94"/>
      <c r="AHI46" s="94"/>
      <c r="AHJ46" s="94"/>
      <c r="AHK46" s="94"/>
      <c r="AHL46" s="94"/>
      <c r="AHM46" s="94"/>
      <c r="AHN46" s="94"/>
      <c r="AHO46" s="94"/>
      <c r="AHP46" s="94"/>
      <c r="AHQ46" s="94"/>
      <c r="AHR46" s="94"/>
      <c r="AHS46" s="94"/>
      <c r="AHT46" s="94"/>
      <c r="AHU46" s="94"/>
      <c r="AHV46" s="94"/>
      <c r="AHW46" s="94"/>
      <c r="AHX46" s="94"/>
      <c r="AHY46" s="94"/>
      <c r="AHZ46" s="94"/>
      <c r="AIA46" s="94"/>
      <c r="AIB46" s="94"/>
      <c r="AIC46" s="94"/>
      <c r="AID46" s="94"/>
      <c r="AIE46" s="94"/>
      <c r="AIF46" s="94"/>
      <c r="AIG46" s="94"/>
      <c r="AIH46" s="94"/>
      <c r="AII46" s="94"/>
      <c r="AIJ46" s="94"/>
      <c r="AIK46" s="94"/>
      <c r="AIL46" s="94"/>
      <c r="AIM46" s="94"/>
      <c r="AIN46" s="94"/>
      <c r="AIO46" s="94"/>
      <c r="AIP46" s="94"/>
      <c r="AIQ46" s="94"/>
      <c r="AIR46" s="94"/>
      <c r="AIS46" s="94"/>
      <c r="AIT46" s="94"/>
      <c r="AIU46" s="94"/>
      <c r="AIV46" s="94"/>
      <c r="AIW46" s="94"/>
      <c r="AIX46" s="94"/>
      <c r="AIY46" s="94"/>
      <c r="AIZ46" s="94"/>
      <c r="AJA46" s="94"/>
      <c r="AJB46" s="94"/>
      <c r="AJC46" s="94"/>
      <c r="AJD46" s="94"/>
      <c r="AJE46" s="94"/>
      <c r="AJF46" s="94"/>
      <c r="AJG46" s="94"/>
      <c r="AJH46" s="94"/>
      <c r="AJI46" s="94"/>
      <c r="AJJ46" s="94"/>
      <c r="AJK46" s="94"/>
      <c r="AJL46" s="94"/>
      <c r="AJM46" s="94"/>
      <c r="AJN46" s="94"/>
      <c r="AJO46" s="94"/>
      <c r="AJP46" s="94"/>
      <c r="AJQ46" s="94"/>
      <c r="AJR46" s="94"/>
      <c r="AJS46" s="94"/>
      <c r="AJT46" s="94"/>
      <c r="AJU46" s="94"/>
      <c r="AJV46" s="94"/>
      <c r="AJW46" s="94"/>
      <c r="AJX46" s="94"/>
      <c r="AJY46" s="94"/>
      <c r="AJZ46" s="94"/>
      <c r="AKA46" s="94"/>
      <c r="AKB46" s="94"/>
      <c r="AKC46" s="94"/>
      <c r="AKD46" s="94"/>
      <c r="AKE46" s="94"/>
      <c r="AKF46" s="94"/>
      <c r="AKG46" s="94"/>
      <c r="AKH46" s="94"/>
      <c r="AKI46" s="94"/>
      <c r="AKJ46" s="94"/>
      <c r="AKK46" s="94"/>
      <c r="AKL46" s="94"/>
      <c r="AKM46" s="94"/>
      <c r="AKN46" s="94"/>
      <c r="AKO46" s="94"/>
      <c r="AKP46" s="94"/>
      <c r="AKQ46" s="94"/>
      <c r="AKR46" s="94"/>
      <c r="AKS46" s="94"/>
      <c r="AKT46" s="94"/>
      <c r="AKU46" s="94"/>
      <c r="AKV46" s="94"/>
      <c r="AKW46" s="94"/>
      <c r="AKX46" s="94"/>
      <c r="AKY46" s="94"/>
      <c r="AKZ46" s="94"/>
      <c r="ALA46" s="94"/>
      <c r="ALB46" s="94"/>
      <c r="ALC46" s="94"/>
      <c r="ALD46" s="94"/>
      <c r="ALE46" s="94"/>
      <c r="ALF46" s="94"/>
      <c r="ALG46" s="94"/>
      <c r="ALH46" s="94"/>
      <c r="ALI46" s="94"/>
      <c r="ALJ46" s="94"/>
      <c r="ALK46" s="94"/>
      <c r="ALL46" s="94"/>
      <c r="ALM46" s="94"/>
      <c r="ALN46" s="94"/>
      <c r="ALO46" s="94"/>
      <c r="ALP46" s="94"/>
      <c r="ALQ46" s="94"/>
      <c r="ALR46" s="94"/>
      <c r="ALS46" s="94"/>
      <c r="ALT46" s="94"/>
      <c r="ALU46" s="94"/>
      <c r="ALV46" s="94"/>
      <c r="ALW46" s="94"/>
      <c r="ALX46" s="94"/>
      <c r="ALY46" s="94"/>
      <c r="ALZ46" s="94"/>
      <c r="AMA46" s="94"/>
      <c r="AMB46" s="94"/>
      <c r="AMC46" s="94"/>
      <c r="AMD46" s="94"/>
      <c r="AME46" s="94"/>
      <c r="AMF46" s="94"/>
      <c r="AMG46" s="94"/>
      <c r="AMH46" s="94"/>
      <c r="AMI46" s="94"/>
      <c r="AMJ46" s="94"/>
    </row>
    <row r="47" spans="1:1024" s="123" customFormat="1" ht="26.25" customHeight="1" x14ac:dyDescent="0.35">
      <c r="A47" s="133"/>
      <c r="B47" s="139"/>
      <c r="C47" s="139"/>
      <c r="D47" s="139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  <c r="IW47" s="94"/>
      <c r="IX47" s="94"/>
      <c r="IY47" s="94"/>
      <c r="IZ47" s="94"/>
      <c r="JA47" s="94"/>
      <c r="JB47" s="94"/>
      <c r="JC47" s="94"/>
      <c r="JD47" s="94"/>
      <c r="JE47" s="94"/>
      <c r="JF47" s="94"/>
      <c r="JG47" s="94"/>
      <c r="JH47" s="94"/>
      <c r="JI47" s="94"/>
      <c r="JJ47" s="94"/>
      <c r="JK47" s="94"/>
      <c r="JL47" s="94"/>
      <c r="JM47" s="94"/>
      <c r="JN47" s="94"/>
      <c r="JO47" s="94"/>
      <c r="JP47" s="94"/>
      <c r="JQ47" s="94"/>
      <c r="JR47" s="94"/>
      <c r="JS47" s="94"/>
      <c r="JT47" s="94"/>
      <c r="JU47" s="94"/>
      <c r="JV47" s="94"/>
      <c r="JW47" s="94"/>
      <c r="JX47" s="94"/>
      <c r="JY47" s="94"/>
      <c r="JZ47" s="94"/>
      <c r="KA47" s="94"/>
      <c r="KB47" s="94"/>
      <c r="KC47" s="94"/>
      <c r="KD47" s="94"/>
      <c r="KE47" s="94"/>
      <c r="KF47" s="94"/>
      <c r="KG47" s="94"/>
      <c r="KH47" s="94"/>
      <c r="KI47" s="94"/>
      <c r="KJ47" s="94"/>
      <c r="KK47" s="94"/>
      <c r="KL47" s="94"/>
      <c r="KM47" s="94"/>
      <c r="KN47" s="94"/>
      <c r="KO47" s="94"/>
      <c r="KP47" s="94"/>
      <c r="KQ47" s="94"/>
      <c r="KR47" s="94"/>
      <c r="KS47" s="94"/>
      <c r="KT47" s="94"/>
      <c r="KU47" s="94"/>
      <c r="KV47" s="94"/>
      <c r="KW47" s="94"/>
      <c r="KX47" s="94"/>
      <c r="KY47" s="94"/>
      <c r="KZ47" s="94"/>
      <c r="LA47" s="94"/>
      <c r="LB47" s="94"/>
      <c r="LC47" s="94"/>
      <c r="LD47" s="94"/>
      <c r="LE47" s="94"/>
      <c r="LF47" s="94"/>
      <c r="LG47" s="94"/>
      <c r="LH47" s="94"/>
      <c r="LI47" s="94"/>
      <c r="LJ47" s="94"/>
      <c r="LK47" s="94"/>
      <c r="LL47" s="94"/>
      <c r="LM47" s="94"/>
      <c r="LN47" s="94"/>
      <c r="LO47" s="94"/>
      <c r="LP47" s="94"/>
      <c r="LQ47" s="94"/>
      <c r="LR47" s="94"/>
      <c r="LS47" s="94"/>
      <c r="LT47" s="94"/>
      <c r="LU47" s="94"/>
      <c r="LV47" s="94"/>
      <c r="LW47" s="94"/>
      <c r="LX47" s="94"/>
      <c r="LY47" s="94"/>
      <c r="LZ47" s="94"/>
      <c r="MA47" s="94"/>
      <c r="MB47" s="94"/>
      <c r="MC47" s="94"/>
      <c r="MD47" s="94"/>
      <c r="ME47" s="94"/>
      <c r="MF47" s="94"/>
      <c r="MG47" s="94"/>
      <c r="MH47" s="94"/>
      <c r="MI47" s="94"/>
      <c r="MJ47" s="94"/>
      <c r="MK47" s="94"/>
      <c r="ML47" s="94"/>
      <c r="MM47" s="94"/>
      <c r="MN47" s="94"/>
      <c r="MO47" s="94"/>
      <c r="MP47" s="94"/>
      <c r="MQ47" s="94"/>
      <c r="MR47" s="94"/>
      <c r="MS47" s="94"/>
      <c r="MT47" s="94"/>
      <c r="MU47" s="94"/>
      <c r="MV47" s="94"/>
      <c r="MW47" s="94"/>
      <c r="MX47" s="94"/>
      <c r="MY47" s="94"/>
      <c r="MZ47" s="94"/>
      <c r="NA47" s="94"/>
      <c r="NB47" s="94"/>
      <c r="NC47" s="94"/>
      <c r="ND47" s="94"/>
      <c r="NE47" s="94"/>
      <c r="NF47" s="94"/>
      <c r="NG47" s="94"/>
      <c r="NH47" s="94"/>
      <c r="NI47" s="94"/>
      <c r="NJ47" s="94"/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4"/>
      <c r="NX47" s="94"/>
      <c r="NY47" s="94"/>
      <c r="NZ47" s="94"/>
      <c r="OA47" s="94"/>
      <c r="OB47" s="94"/>
      <c r="OC47" s="94"/>
      <c r="OD47" s="94"/>
      <c r="OE47" s="94"/>
      <c r="OF47" s="94"/>
      <c r="OG47" s="94"/>
      <c r="OH47" s="94"/>
      <c r="OI47" s="94"/>
      <c r="OJ47" s="94"/>
      <c r="OK47" s="94"/>
      <c r="OL47" s="94"/>
      <c r="OM47" s="94"/>
      <c r="ON47" s="94"/>
      <c r="OO47" s="94"/>
      <c r="OP47" s="94"/>
      <c r="OQ47" s="94"/>
      <c r="OR47" s="94"/>
      <c r="OS47" s="94"/>
      <c r="OT47" s="94"/>
      <c r="OU47" s="94"/>
      <c r="OV47" s="94"/>
      <c r="OW47" s="94"/>
      <c r="OX47" s="94"/>
      <c r="OY47" s="94"/>
      <c r="OZ47" s="94"/>
      <c r="PA47" s="94"/>
      <c r="PB47" s="94"/>
      <c r="PC47" s="94"/>
      <c r="PD47" s="94"/>
      <c r="PE47" s="94"/>
      <c r="PF47" s="94"/>
      <c r="PG47" s="94"/>
      <c r="PH47" s="94"/>
      <c r="PI47" s="94"/>
      <c r="PJ47" s="94"/>
      <c r="PK47" s="94"/>
      <c r="PL47" s="94"/>
      <c r="PM47" s="94"/>
      <c r="PN47" s="94"/>
      <c r="PO47" s="94"/>
      <c r="PP47" s="94"/>
      <c r="PQ47" s="94"/>
      <c r="PR47" s="94"/>
      <c r="PS47" s="94"/>
      <c r="PT47" s="94"/>
      <c r="PU47" s="94"/>
      <c r="PV47" s="94"/>
      <c r="PW47" s="94"/>
      <c r="PX47" s="94"/>
      <c r="PY47" s="94"/>
      <c r="PZ47" s="94"/>
      <c r="QA47" s="94"/>
      <c r="QB47" s="94"/>
      <c r="QC47" s="94"/>
      <c r="QD47" s="94"/>
      <c r="QE47" s="94"/>
      <c r="QF47" s="94"/>
      <c r="QG47" s="94"/>
      <c r="QH47" s="94"/>
      <c r="QI47" s="94"/>
      <c r="QJ47" s="94"/>
      <c r="QK47" s="94"/>
      <c r="QL47" s="94"/>
      <c r="QM47" s="94"/>
      <c r="QN47" s="94"/>
      <c r="QO47" s="94"/>
      <c r="QP47" s="94"/>
      <c r="QQ47" s="94"/>
      <c r="QR47" s="94"/>
      <c r="QS47" s="94"/>
      <c r="QT47" s="94"/>
      <c r="QU47" s="94"/>
      <c r="QV47" s="94"/>
      <c r="QW47" s="94"/>
      <c r="QX47" s="94"/>
      <c r="QY47" s="94"/>
      <c r="QZ47" s="94"/>
      <c r="RA47" s="94"/>
      <c r="RB47" s="94"/>
      <c r="RC47" s="94"/>
      <c r="RD47" s="94"/>
      <c r="RE47" s="94"/>
      <c r="RF47" s="94"/>
      <c r="RG47" s="94"/>
      <c r="RH47" s="94"/>
      <c r="RI47" s="94"/>
      <c r="RJ47" s="94"/>
      <c r="RK47" s="94"/>
      <c r="RL47" s="94"/>
      <c r="RM47" s="94"/>
      <c r="RN47" s="94"/>
      <c r="RO47" s="94"/>
      <c r="RP47" s="94"/>
      <c r="RQ47" s="94"/>
      <c r="RR47" s="94"/>
      <c r="RS47" s="94"/>
      <c r="RT47" s="94"/>
      <c r="RU47" s="94"/>
      <c r="RV47" s="94"/>
      <c r="RW47" s="94"/>
      <c r="RX47" s="94"/>
      <c r="RY47" s="94"/>
      <c r="RZ47" s="94"/>
      <c r="SA47" s="94"/>
      <c r="SB47" s="94"/>
      <c r="SC47" s="94"/>
      <c r="SD47" s="94"/>
      <c r="SE47" s="94"/>
      <c r="SF47" s="94"/>
      <c r="SG47" s="94"/>
      <c r="SH47" s="94"/>
      <c r="SI47" s="94"/>
      <c r="SJ47" s="94"/>
      <c r="SK47" s="94"/>
      <c r="SL47" s="94"/>
      <c r="SM47" s="94"/>
      <c r="SN47" s="94"/>
      <c r="SO47" s="94"/>
      <c r="SP47" s="94"/>
      <c r="SQ47" s="94"/>
      <c r="SR47" s="94"/>
      <c r="SS47" s="94"/>
      <c r="ST47" s="94"/>
      <c r="SU47" s="94"/>
      <c r="SV47" s="94"/>
      <c r="SW47" s="94"/>
      <c r="SX47" s="94"/>
      <c r="SY47" s="94"/>
      <c r="SZ47" s="94"/>
      <c r="TA47" s="94"/>
      <c r="TB47" s="94"/>
      <c r="TC47" s="94"/>
      <c r="TD47" s="94"/>
      <c r="TE47" s="94"/>
      <c r="TF47" s="94"/>
      <c r="TG47" s="94"/>
      <c r="TH47" s="94"/>
      <c r="TI47" s="94"/>
      <c r="TJ47" s="94"/>
      <c r="TK47" s="94"/>
      <c r="TL47" s="94"/>
      <c r="TM47" s="94"/>
      <c r="TN47" s="94"/>
      <c r="TO47" s="94"/>
      <c r="TP47" s="94"/>
      <c r="TQ47" s="94"/>
      <c r="TR47" s="94"/>
      <c r="TS47" s="94"/>
      <c r="TT47" s="94"/>
      <c r="TU47" s="94"/>
      <c r="TV47" s="94"/>
      <c r="TW47" s="94"/>
      <c r="TX47" s="94"/>
      <c r="TY47" s="94"/>
      <c r="TZ47" s="94"/>
      <c r="UA47" s="94"/>
      <c r="UB47" s="94"/>
      <c r="UC47" s="94"/>
      <c r="UD47" s="94"/>
      <c r="UE47" s="94"/>
      <c r="UF47" s="94"/>
      <c r="UG47" s="94"/>
      <c r="UH47" s="94"/>
      <c r="UI47" s="94"/>
      <c r="UJ47" s="94"/>
      <c r="UK47" s="94"/>
      <c r="UL47" s="94"/>
      <c r="UM47" s="94"/>
      <c r="UN47" s="94"/>
      <c r="UO47" s="94"/>
      <c r="UP47" s="94"/>
      <c r="UQ47" s="94"/>
      <c r="UR47" s="94"/>
      <c r="US47" s="94"/>
      <c r="UT47" s="94"/>
      <c r="UU47" s="94"/>
      <c r="UV47" s="94"/>
      <c r="UW47" s="94"/>
      <c r="UX47" s="94"/>
      <c r="UY47" s="94"/>
      <c r="UZ47" s="94"/>
      <c r="VA47" s="94"/>
      <c r="VB47" s="94"/>
      <c r="VC47" s="94"/>
      <c r="VD47" s="94"/>
      <c r="VE47" s="94"/>
      <c r="VF47" s="94"/>
      <c r="VG47" s="94"/>
      <c r="VH47" s="94"/>
      <c r="VI47" s="94"/>
      <c r="VJ47" s="94"/>
      <c r="VK47" s="94"/>
      <c r="VL47" s="94"/>
      <c r="VM47" s="94"/>
      <c r="VN47" s="94"/>
      <c r="VO47" s="94"/>
      <c r="VP47" s="94"/>
      <c r="VQ47" s="94"/>
      <c r="VR47" s="94"/>
      <c r="VS47" s="94"/>
      <c r="VT47" s="94"/>
      <c r="VU47" s="94"/>
      <c r="VV47" s="94"/>
      <c r="VW47" s="94"/>
      <c r="VX47" s="94"/>
      <c r="VY47" s="94"/>
      <c r="VZ47" s="94"/>
      <c r="WA47" s="94"/>
      <c r="WB47" s="94"/>
      <c r="WC47" s="94"/>
      <c r="WD47" s="94"/>
      <c r="WE47" s="94"/>
      <c r="WF47" s="94"/>
      <c r="WG47" s="94"/>
      <c r="WH47" s="94"/>
      <c r="WI47" s="94"/>
      <c r="WJ47" s="94"/>
      <c r="WK47" s="94"/>
      <c r="WL47" s="94"/>
      <c r="WM47" s="94"/>
      <c r="WN47" s="94"/>
      <c r="WO47" s="94"/>
      <c r="WP47" s="94"/>
      <c r="WQ47" s="94"/>
      <c r="WR47" s="94"/>
      <c r="WS47" s="94"/>
      <c r="WT47" s="94"/>
      <c r="WU47" s="94"/>
      <c r="WV47" s="94"/>
      <c r="WW47" s="94"/>
      <c r="WX47" s="94"/>
      <c r="WY47" s="94"/>
      <c r="WZ47" s="94"/>
      <c r="XA47" s="94"/>
      <c r="XB47" s="94"/>
      <c r="XC47" s="94"/>
      <c r="XD47" s="94"/>
      <c r="XE47" s="94"/>
      <c r="XF47" s="94"/>
      <c r="XG47" s="94"/>
      <c r="XH47" s="94"/>
      <c r="XI47" s="94"/>
      <c r="XJ47" s="94"/>
      <c r="XK47" s="94"/>
      <c r="XL47" s="94"/>
      <c r="XM47" s="94"/>
      <c r="XN47" s="94"/>
      <c r="XO47" s="94"/>
      <c r="XP47" s="94"/>
      <c r="XQ47" s="94"/>
      <c r="XR47" s="94"/>
      <c r="XS47" s="94"/>
      <c r="XT47" s="94"/>
      <c r="XU47" s="94"/>
      <c r="XV47" s="94"/>
      <c r="XW47" s="94"/>
      <c r="XX47" s="94"/>
      <c r="XY47" s="94"/>
      <c r="XZ47" s="94"/>
      <c r="YA47" s="94"/>
      <c r="YB47" s="94"/>
      <c r="YC47" s="94"/>
      <c r="YD47" s="94"/>
      <c r="YE47" s="94"/>
      <c r="YF47" s="94"/>
      <c r="YG47" s="94"/>
      <c r="YH47" s="94"/>
      <c r="YI47" s="94"/>
      <c r="YJ47" s="94"/>
      <c r="YK47" s="94"/>
      <c r="YL47" s="94"/>
      <c r="YM47" s="94"/>
      <c r="YN47" s="94"/>
      <c r="YO47" s="94"/>
      <c r="YP47" s="94"/>
      <c r="YQ47" s="94"/>
      <c r="YR47" s="94"/>
      <c r="YS47" s="94"/>
      <c r="YT47" s="94"/>
      <c r="YU47" s="94"/>
      <c r="YV47" s="94"/>
      <c r="YW47" s="94"/>
      <c r="YX47" s="94"/>
      <c r="YY47" s="94"/>
      <c r="YZ47" s="94"/>
      <c r="ZA47" s="94"/>
      <c r="ZB47" s="94"/>
      <c r="ZC47" s="94"/>
      <c r="ZD47" s="94"/>
      <c r="ZE47" s="94"/>
      <c r="ZF47" s="94"/>
      <c r="ZG47" s="94"/>
      <c r="ZH47" s="94"/>
      <c r="ZI47" s="94"/>
      <c r="ZJ47" s="94"/>
      <c r="ZK47" s="94"/>
      <c r="ZL47" s="94"/>
      <c r="ZM47" s="94"/>
      <c r="ZN47" s="94"/>
      <c r="ZO47" s="94"/>
      <c r="ZP47" s="94"/>
      <c r="ZQ47" s="94"/>
      <c r="ZR47" s="94"/>
      <c r="ZS47" s="94"/>
      <c r="ZT47" s="94"/>
      <c r="ZU47" s="94"/>
      <c r="ZV47" s="94"/>
      <c r="ZW47" s="94"/>
      <c r="ZX47" s="94"/>
      <c r="ZY47" s="94"/>
      <c r="ZZ47" s="94"/>
      <c r="AAA47" s="94"/>
      <c r="AAB47" s="94"/>
      <c r="AAC47" s="94"/>
      <c r="AAD47" s="94"/>
      <c r="AAE47" s="94"/>
      <c r="AAF47" s="94"/>
      <c r="AAG47" s="94"/>
      <c r="AAH47" s="94"/>
      <c r="AAI47" s="94"/>
      <c r="AAJ47" s="94"/>
      <c r="AAK47" s="94"/>
      <c r="AAL47" s="94"/>
      <c r="AAM47" s="94"/>
      <c r="AAN47" s="94"/>
      <c r="AAO47" s="94"/>
      <c r="AAP47" s="94"/>
      <c r="AAQ47" s="94"/>
      <c r="AAR47" s="94"/>
      <c r="AAS47" s="94"/>
      <c r="AAT47" s="94"/>
      <c r="AAU47" s="94"/>
      <c r="AAV47" s="94"/>
      <c r="AAW47" s="94"/>
      <c r="AAX47" s="94"/>
      <c r="AAY47" s="94"/>
      <c r="AAZ47" s="94"/>
      <c r="ABA47" s="94"/>
      <c r="ABB47" s="94"/>
      <c r="ABC47" s="94"/>
      <c r="ABD47" s="94"/>
      <c r="ABE47" s="94"/>
      <c r="ABF47" s="94"/>
      <c r="ABG47" s="94"/>
      <c r="ABH47" s="94"/>
      <c r="ABI47" s="94"/>
      <c r="ABJ47" s="94"/>
      <c r="ABK47" s="94"/>
      <c r="ABL47" s="94"/>
      <c r="ABM47" s="94"/>
      <c r="ABN47" s="94"/>
      <c r="ABO47" s="94"/>
      <c r="ABP47" s="94"/>
      <c r="ABQ47" s="94"/>
      <c r="ABR47" s="94"/>
      <c r="ABS47" s="94"/>
      <c r="ABT47" s="94"/>
      <c r="ABU47" s="94"/>
      <c r="ABV47" s="94"/>
      <c r="ABW47" s="94"/>
      <c r="ABX47" s="94"/>
      <c r="ABY47" s="94"/>
      <c r="ABZ47" s="94"/>
      <c r="ACA47" s="94"/>
      <c r="ACB47" s="94"/>
      <c r="ACC47" s="94"/>
      <c r="ACD47" s="94"/>
      <c r="ACE47" s="94"/>
      <c r="ACF47" s="94"/>
      <c r="ACG47" s="94"/>
      <c r="ACH47" s="94"/>
      <c r="ACI47" s="94"/>
      <c r="ACJ47" s="94"/>
      <c r="ACK47" s="94"/>
      <c r="ACL47" s="94"/>
      <c r="ACM47" s="94"/>
      <c r="ACN47" s="94"/>
      <c r="ACO47" s="94"/>
      <c r="ACP47" s="94"/>
      <c r="ACQ47" s="94"/>
      <c r="ACR47" s="94"/>
      <c r="ACS47" s="94"/>
      <c r="ACT47" s="94"/>
      <c r="ACU47" s="94"/>
      <c r="ACV47" s="94"/>
      <c r="ACW47" s="94"/>
      <c r="ACX47" s="94"/>
      <c r="ACY47" s="94"/>
      <c r="ACZ47" s="94"/>
      <c r="ADA47" s="94"/>
      <c r="ADB47" s="94"/>
      <c r="ADC47" s="94"/>
      <c r="ADD47" s="94"/>
      <c r="ADE47" s="94"/>
      <c r="ADF47" s="94"/>
      <c r="ADG47" s="94"/>
      <c r="ADH47" s="94"/>
      <c r="ADI47" s="94"/>
      <c r="ADJ47" s="94"/>
      <c r="ADK47" s="94"/>
      <c r="ADL47" s="94"/>
      <c r="ADM47" s="94"/>
      <c r="ADN47" s="94"/>
      <c r="ADO47" s="94"/>
      <c r="ADP47" s="94"/>
      <c r="ADQ47" s="94"/>
      <c r="ADR47" s="94"/>
      <c r="ADS47" s="94"/>
      <c r="ADT47" s="94"/>
      <c r="ADU47" s="94"/>
      <c r="ADV47" s="94"/>
      <c r="ADW47" s="94"/>
      <c r="ADX47" s="94"/>
      <c r="ADY47" s="94"/>
      <c r="ADZ47" s="94"/>
      <c r="AEA47" s="94"/>
      <c r="AEB47" s="94"/>
      <c r="AEC47" s="94"/>
      <c r="AED47" s="94"/>
      <c r="AEE47" s="94"/>
      <c r="AEF47" s="94"/>
      <c r="AEG47" s="94"/>
      <c r="AEH47" s="94"/>
      <c r="AEI47" s="94"/>
      <c r="AEJ47" s="94"/>
      <c r="AEK47" s="94"/>
      <c r="AEL47" s="94"/>
      <c r="AEM47" s="94"/>
      <c r="AEN47" s="94"/>
      <c r="AEO47" s="94"/>
      <c r="AEP47" s="94"/>
      <c r="AEQ47" s="94"/>
      <c r="AER47" s="94"/>
      <c r="AES47" s="94"/>
      <c r="AET47" s="94"/>
      <c r="AEU47" s="94"/>
      <c r="AEV47" s="94"/>
      <c r="AEW47" s="94"/>
      <c r="AEX47" s="94"/>
      <c r="AEY47" s="94"/>
      <c r="AEZ47" s="94"/>
      <c r="AFA47" s="94"/>
      <c r="AFB47" s="94"/>
      <c r="AFC47" s="94"/>
      <c r="AFD47" s="94"/>
      <c r="AFE47" s="94"/>
      <c r="AFF47" s="94"/>
      <c r="AFG47" s="94"/>
      <c r="AFH47" s="94"/>
      <c r="AFI47" s="94"/>
      <c r="AFJ47" s="94"/>
      <c r="AFK47" s="94"/>
      <c r="AFL47" s="94"/>
      <c r="AFM47" s="94"/>
      <c r="AFN47" s="94"/>
      <c r="AFO47" s="94"/>
      <c r="AFP47" s="94"/>
      <c r="AFQ47" s="94"/>
      <c r="AFR47" s="94"/>
      <c r="AFS47" s="94"/>
      <c r="AFT47" s="94"/>
      <c r="AFU47" s="94"/>
      <c r="AFV47" s="94"/>
      <c r="AFW47" s="94"/>
      <c r="AFX47" s="94"/>
      <c r="AFY47" s="94"/>
      <c r="AFZ47" s="94"/>
      <c r="AGA47" s="94"/>
      <c r="AGB47" s="94"/>
      <c r="AGC47" s="94"/>
      <c r="AGD47" s="94"/>
      <c r="AGE47" s="94"/>
      <c r="AGF47" s="94"/>
      <c r="AGG47" s="94"/>
      <c r="AGH47" s="94"/>
      <c r="AGI47" s="94"/>
      <c r="AGJ47" s="94"/>
      <c r="AGK47" s="94"/>
      <c r="AGL47" s="94"/>
      <c r="AGM47" s="94"/>
      <c r="AGN47" s="94"/>
      <c r="AGO47" s="94"/>
      <c r="AGP47" s="94"/>
      <c r="AGQ47" s="94"/>
      <c r="AGR47" s="94"/>
      <c r="AGS47" s="94"/>
      <c r="AGT47" s="94"/>
      <c r="AGU47" s="94"/>
      <c r="AGV47" s="94"/>
      <c r="AGW47" s="94"/>
      <c r="AGX47" s="94"/>
      <c r="AGY47" s="94"/>
      <c r="AGZ47" s="94"/>
      <c r="AHA47" s="94"/>
      <c r="AHB47" s="94"/>
      <c r="AHC47" s="94"/>
      <c r="AHD47" s="94"/>
      <c r="AHE47" s="94"/>
      <c r="AHF47" s="94"/>
      <c r="AHG47" s="94"/>
      <c r="AHH47" s="94"/>
      <c r="AHI47" s="94"/>
      <c r="AHJ47" s="94"/>
      <c r="AHK47" s="94"/>
      <c r="AHL47" s="94"/>
      <c r="AHM47" s="94"/>
      <c r="AHN47" s="94"/>
      <c r="AHO47" s="94"/>
      <c r="AHP47" s="94"/>
      <c r="AHQ47" s="94"/>
      <c r="AHR47" s="94"/>
      <c r="AHS47" s="94"/>
      <c r="AHT47" s="94"/>
      <c r="AHU47" s="94"/>
      <c r="AHV47" s="94"/>
      <c r="AHW47" s="94"/>
      <c r="AHX47" s="94"/>
      <c r="AHY47" s="94"/>
      <c r="AHZ47" s="94"/>
      <c r="AIA47" s="94"/>
      <c r="AIB47" s="94"/>
      <c r="AIC47" s="94"/>
      <c r="AID47" s="94"/>
      <c r="AIE47" s="94"/>
      <c r="AIF47" s="94"/>
      <c r="AIG47" s="94"/>
      <c r="AIH47" s="94"/>
      <c r="AII47" s="94"/>
      <c r="AIJ47" s="94"/>
      <c r="AIK47" s="94"/>
      <c r="AIL47" s="94"/>
      <c r="AIM47" s="94"/>
      <c r="AIN47" s="94"/>
      <c r="AIO47" s="94"/>
      <c r="AIP47" s="94"/>
      <c r="AIQ47" s="94"/>
      <c r="AIR47" s="94"/>
      <c r="AIS47" s="94"/>
      <c r="AIT47" s="94"/>
      <c r="AIU47" s="94"/>
      <c r="AIV47" s="94"/>
      <c r="AIW47" s="94"/>
      <c r="AIX47" s="94"/>
      <c r="AIY47" s="94"/>
      <c r="AIZ47" s="94"/>
      <c r="AJA47" s="94"/>
      <c r="AJB47" s="94"/>
      <c r="AJC47" s="94"/>
      <c r="AJD47" s="94"/>
      <c r="AJE47" s="94"/>
      <c r="AJF47" s="94"/>
      <c r="AJG47" s="94"/>
      <c r="AJH47" s="94"/>
      <c r="AJI47" s="94"/>
      <c r="AJJ47" s="94"/>
      <c r="AJK47" s="94"/>
      <c r="AJL47" s="94"/>
      <c r="AJM47" s="94"/>
      <c r="AJN47" s="94"/>
      <c r="AJO47" s="94"/>
      <c r="AJP47" s="94"/>
      <c r="AJQ47" s="94"/>
      <c r="AJR47" s="94"/>
      <c r="AJS47" s="94"/>
      <c r="AJT47" s="94"/>
      <c r="AJU47" s="94"/>
      <c r="AJV47" s="94"/>
      <c r="AJW47" s="94"/>
      <c r="AJX47" s="94"/>
      <c r="AJY47" s="94"/>
      <c r="AJZ47" s="94"/>
      <c r="AKA47" s="94"/>
      <c r="AKB47" s="94"/>
      <c r="AKC47" s="94"/>
      <c r="AKD47" s="94"/>
      <c r="AKE47" s="94"/>
      <c r="AKF47" s="94"/>
      <c r="AKG47" s="94"/>
      <c r="AKH47" s="94"/>
      <c r="AKI47" s="94"/>
      <c r="AKJ47" s="94"/>
      <c r="AKK47" s="94"/>
      <c r="AKL47" s="94"/>
      <c r="AKM47" s="94"/>
      <c r="AKN47" s="94"/>
      <c r="AKO47" s="94"/>
      <c r="AKP47" s="94"/>
      <c r="AKQ47" s="94"/>
      <c r="AKR47" s="94"/>
      <c r="AKS47" s="94"/>
      <c r="AKT47" s="94"/>
      <c r="AKU47" s="94"/>
      <c r="AKV47" s="94"/>
      <c r="AKW47" s="94"/>
      <c r="AKX47" s="94"/>
      <c r="AKY47" s="94"/>
      <c r="AKZ47" s="94"/>
      <c r="ALA47" s="94"/>
      <c r="ALB47" s="94"/>
      <c r="ALC47" s="94"/>
      <c r="ALD47" s="94"/>
      <c r="ALE47" s="94"/>
      <c r="ALF47" s="94"/>
      <c r="ALG47" s="94"/>
      <c r="ALH47" s="94"/>
      <c r="ALI47" s="94"/>
      <c r="ALJ47" s="94"/>
      <c r="ALK47" s="94"/>
      <c r="ALL47" s="94"/>
      <c r="ALM47" s="94"/>
      <c r="ALN47" s="94"/>
      <c r="ALO47" s="94"/>
      <c r="ALP47" s="94"/>
      <c r="ALQ47" s="94"/>
      <c r="ALR47" s="94"/>
      <c r="ALS47" s="94"/>
      <c r="ALT47" s="94"/>
      <c r="ALU47" s="94"/>
      <c r="ALV47" s="94"/>
      <c r="ALW47" s="94"/>
      <c r="ALX47" s="94"/>
      <c r="ALY47" s="94"/>
      <c r="ALZ47" s="94"/>
      <c r="AMA47" s="94"/>
      <c r="AMB47" s="94"/>
      <c r="AMC47" s="94"/>
      <c r="AMD47" s="94"/>
      <c r="AME47" s="94"/>
      <c r="AMF47" s="94"/>
      <c r="AMG47" s="94"/>
      <c r="AMH47" s="94"/>
      <c r="AMI47" s="94"/>
      <c r="AMJ47" s="94"/>
    </row>
    <row r="48" spans="1:1024" s="123" customFormat="1" ht="26.25" customHeight="1" x14ac:dyDescent="0.3">
      <c r="A48" s="718" t="s">
        <v>819</v>
      </c>
      <c r="B48" s="718"/>
      <c r="C48" s="718"/>
      <c r="D48" s="139" t="s">
        <v>3</v>
      </c>
      <c r="E48" s="140">
        <f>E10+E11+E12+E13+E15+E17+E26+E27+E31+E32+E36+E37</f>
        <v>564237</v>
      </c>
      <c r="F48" s="140">
        <f t="shared" ref="F48:R48" si="13">F10+F11+F12+F13+F15+F17+F26+F27+F31+F32+F36+F37</f>
        <v>532650</v>
      </c>
      <c r="G48" s="140">
        <f t="shared" si="13"/>
        <v>326171</v>
      </c>
      <c r="H48" s="140">
        <f t="shared" si="13"/>
        <v>87574</v>
      </c>
      <c r="I48" s="140">
        <f t="shared" si="13"/>
        <v>109328</v>
      </c>
      <c r="J48" s="140">
        <f t="shared" si="13"/>
        <v>0</v>
      </c>
      <c r="K48" s="140">
        <f t="shared" si="13"/>
        <v>0</v>
      </c>
      <c r="L48" s="140">
        <f t="shared" si="13"/>
        <v>0</v>
      </c>
      <c r="M48" s="140">
        <f t="shared" si="13"/>
        <v>0</v>
      </c>
      <c r="N48" s="140">
        <f t="shared" si="13"/>
        <v>9577</v>
      </c>
      <c r="O48" s="140">
        <f t="shared" si="13"/>
        <v>0</v>
      </c>
      <c r="P48" s="140">
        <f t="shared" si="13"/>
        <v>0</v>
      </c>
      <c r="Q48" s="140">
        <f t="shared" si="13"/>
        <v>0</v>
      </c>
      <c r="R48" s="140">
        <f t="shared" si="13"/>
        <v>0</v>
      </c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  <c r="IR48" s="94"/>
      <c r="IS48" s="94"/>
      <c r="IT48" s="94"/>
      <c r="IU48" s="94"/>
      <c r="IV48" s="94"/>
      <c r="IW48" s="94"/>
      <c r="IX48" s="94"/>
      <c r="IY48" s="94"/>
      <c r="IZ48" s="94"/>
      <c r="JA48" s="94"/>
      <c r="JB48" s="94"/>
      <c r="JC48" s="94"/>
      <c r="JD48" s="94"/>
      <c r="JE48" s="94"/>
      <c r="JF48" s="94"/>
      <c r="JG48" s="94"/>
      <c r="JH48" s="94"/>
      <c r="JI48" s="94"/>
      <c r="JJ48" s="94"/>
      <c r="JK48" s="94"/>
      <c r="JL48" s="94"/>
      <c r="JM48" s="94"/>
      <c r="JN48" s="94"/>
      <c r="JO48" s="94"/>
      <c r="JP48" s="94"/>
      <c r="JQ48" s="94"/>
      <c r="JR48" s="94"/>
      <c r="JS48" s="94"/>
      <c r="JT48" s="94"/>
      <c r="JU48" s="94"/>
      <c r="JV48" s="94"/>
      <c r="JW48" s="94"/>
      <c r="JX48" s="94"/>
      <c r="JY48" s="94"/>
      <c r="JZ48" s="94"/>
      <c r="KA48" s="94"/>
      <c r="KB48" s="94"/>
      <c r="KC48" s="94"/>
      <c r="KD48" s="94"/>
      <c r="KE48" s="94"/>
      <c r="KF48" s="94"/>
      <c r="KG48" s="94"/>
      <c r="KH48" s="94"/>
      <c r="KI48" s="94"/>
      <c r="KJ48" s="94"/>
      <c r="KK48" s="94"/>
      <c r="KL48" s="94"/>
      <c r="KM48" s="94"/>
      <c r="KN48" s="94"/>
      <c r="KO48" s="94"/>
      <c r="KP48" s="94"/>
      <c r="KQ48" s="94"/>
      <c r="KR48" s="94"/>
      <c r="KS48" s="94"/>
      <c r="KT48" s="94"/>
      <c r="KU48" s="94"/>
      <c r="KV48" s="94"/>
      <c r="KW48" s="94"/>
      <c r="KX48" s="94"/>
      <c r="KY48" s="94"/>
      <c r="KZ48" s="94"/>
      <c r="LA48" s="94"/>
      <c r="LB48" s="94"/>
      <c r="LC48" s="94"/>
      <c r="LD48" s="94"/>
      <c r="LE48" s="94"/>
      <c r="LF48" s="94"/>
      <c r="LG48" s="94"/>
      <c r="LH48" s="94"/>
      <c r="LI48" s="94"/>
      <c r="LJ48" s="94"/>
      <c r="LK48" s="94"/>
      <c r="LL48" s="94"/>
      <c r="LM48" s="94"/>
      <c r="LN48" s="94"/>
      <c r="LO48" s="94"/>
      <c r="LP48" s="94"/>
      <c r="LQ48" s="94"/>
      <c r="LR48" s="94"/>
      <c r="LS48" s="94"/>
      <c r="LT48" s="94"/>
      <c r="LU48" s="94"/>
      <c r="LV48" s="94"/>
      <c r="LW48" s="94"/>
      <c r="LX48" s="94"/>
      <c r="LY48" s="94"/>
      <c r="LZ48" s="94"/>
      <c r="MA48" s="94"/>
      <c r="MB48" s="94"/>
      <c r="MC48" s="94"/>
      <c r="MD48" s="94"/>
      <c r="ME48" s="94"/>
      <c r="MF48" s="94"/>
      <c r="MG48" s="94"/>
      <c r="MH48" s="94"/>
      <c r="MI48" s="94"/>
      <c r="MJ48" s="94"/>
      <c r="MK48" s="94"/>
      <c r="ML48" s="94"/>
      <c r="MM48" s="94"/>
      <c r="MN48" s="94"/>
      <c r="MO48" s="94"/>
      <c r="MP48" s="94"/>
      <c r="MQ48" s="94"/>
      <c r="MR48" s="94"/>
      <c r="MS48" s="94"/>
      <c r="MT48" s="94"/>
      <c r="MU48" s="94"/>
      <c r="MV48" s="94"/>
      <c r="MW48" s="94"/>
      <c r="MX48" s="94"/>
      <c r="MY48" s="94"/>
      <c r="MZ48" s="94"/>
      <c r="NA48" s="94"/>
      <c r="NB48" s="94"/>
      <c r="NC48" s="94"/>
      <c r="ND48" s="94"/>
      <c r="NE48" s="94"/>
      <c r="NF48" s="94"/>
      <c r="NG48" s="94"/>
      <c r="NH48" s="94"/>
      <c r="NI48" s="94"/>
      <c r="NJ48" s="94"/>
      <c r="NK48" s="94"/>
      <c r="NL48" s="94"/>
      <c r="NM48" s="94"/>
      <c r="NN48" s="94"/>
      <c r="NO48" s="94"/>
      <c r="NP48" s="94"/>
      <c r="NQ48" s="94"/>
      <c r="NR48" s="94"/>
      <c r="NS48" s="94"/>
      <c r="NT48" s="94"/>
      <c r="NU48" s="94"/>
      <c r="NV48" s="94"/>
      <c r="NW48" s="94"/>
      <c r="NX48" s="94"/>
      <c r="NY48" s="94"/>
      <c r="NZ48" s="94"/>
      <c r="OA48" s="94"/>
      <c r="OB48" s="94"/>
      <c r="OC48" s="94"/>
      <c r="OD48" s="94"/>
      <c r="OE48" s="94"/>
      <c r="OF48" s="94"/>
      <c r="OG48" s="94"/>
      <c r="OH48" s="94"/>
      <c r="OI48" s="94"/>
      <c r="OJ48" s="94"/>
      <c r="OK48" s="94"/>
      <c r="OL48" s="94"/>
      <c r="OM48" s="94"/>
      <c r="ON48" s="94"/>
      <c r="OO48" s="94"/>
      <c r="OP48" s="94"/>
      <c r="OQ48" s="94"/>
      <c r="OR48" s="94"/>
      <c r="OS48" s="94"/>
      <c r="OT48" s="94"/>
      <c r="OU48" s="94"/>
      <c r="OV48" s="94"/>
      <c r="OW48" s="94"/>
      <c r="OX48" s="94"/>
      <c r="OY48" s="94"/>
      <c r="OZ48" s="94"/>
      <c r="PA48" s="94"/>
      <c r="PB48" s="94"/>
      <c r="PC48" s="94"/>
      <c r="PD48" s="94"/>
      <c r="PE48" s="94"/>
      <c r="PF48" s="94"/>
      <c r="PG48" s="94"/>
      <c r="PH48" s="94"/>
      <c r="PI48" s="94"/>
      <c r="PJ48" s="94"/>
      <c r="PK48" s="94"/>
      <c r="PL48" s="94"/>
      <c r="PM48" s="94"/>
      <c r="PN48" s="94"/>
      <c r="PO48" s="94"/>
      <c r="PP48" s="94"/>
      <c r="PQ48" s="94"/>
      <c r="PR48" s="94"/>
      <c r="PS48" s="94"/>
      <c r="PT48" s="94"/>
      <c r="PU48" s="94"/>
      <c r="PV48" s="94"/>
      <c r="PW48" s="94"/>
      <c r="PX48" s="94"/>
      <c r="PY48" s="94"/>
      <c r="PZ48" s="94"/>
      <c r="QA48" s="94"/>
      <c r="QB48" s="94"/>
      <c r="QC48" s="94"/>
      <c r="QD48" s="94"/>
      <c r="QE48" s="94"/>
      <c r="QF48" s="94"/>
      <c r="QG48" s="94"/>
      <c r="QH48" s="94"/>
      <c r="QI48" s="94"/>
      <c r="QJ48" s="94"/>
      <c r="QK48" s="94"/>
      <c r="QL48" s="94"/>
      <c r="QM48" s="94"/>
      <c r="QN48" s="94"/>
      <c r="QO48" s="94"/>
      <c r="QP48" s="94"/>
      <c r="QQ48" s="94"/>
      <c r="QR48" s="94"/>
      <c r="QS48" s="94"/>
      <c r="QT48" s="94"/>
      <c r="QU48" s="94"/>
      <c r="QV48" s="94"/>
      <c r="QW48" s="94"/>
      <c r="QX48" s="94"/>
      <c r="QY48" s="94"/>
      <c r="QZ48" s="94"/>
      <c r="RA48" s="94"/>
      <c r="RB48" s="94"/>
      <c r="RC48" s="94"/>
      <c r="RD48" s="94"/>
      <c r="RE48" s="94"/>
      <c r="RF48" s="94"/>
      <c r="RG48" s="94"/>
      <c r="RH48" s="94"/>
      <c r="RI48" s="94"/>
      <c r="RJ48" s="94"/>
      <c r="RK48" s="94"/>
      <c r="RL48" s="94"/>
      <c r="RM48" s="94"/>
      <c r="RN48" s="94"/>
      <c r="RO48" s="94"/>
      <c r="RP48" s="94"/>
      <c r="RQ48" s="94"/>
      <c r="RR48" s="94"/>
      <c r="RS48" s="94"/>
      <c r="RT48" s="94"/>
      <c r="RU48" s="94"/>
      <c r="RV48" s="94"/>
      <c r="RW48" s="94"/>
      <c r="RX48" s="94"/>
      <c r="RY48" s="94"/>
      <c r="RZ48" s="94"/>
      <c r="SA48" s="94"/>
      <c r="SB48" s="94"/>
      <c r="SC48" s="94"/>
      <c r="SD48" s="94"/>
      <c r="SE48" s="94"/>
      <c r="SF48" s="94"/>
      <c r="SG48" s="94"/>
      <c r="SH48" s="94"/>
      <c r="SI48" s="94"/>
      <c r="SJ48" s="94"/>
      <c r="SK48" s="94"/>
      <c r="SL48" s="94"/>
      <c r="SM48" s="94"/>
      <c r="SN48" s="94"/>
      <c r="SO48" s="94"/>
      <c r="SP48" s="94"/>
      <c r="SQ48" s="94"/>
      <c r="SR48" s="94"/>
      <c r="SS48" s="94"/>
      <c r="ST48" s="94"/>
      <c r="SU48" s="94"/>
      <c r="SV48" s="94"/>
      <c r="SW48" s="94"/>
      <c r="SX48" s="94"/>
      <c r="SY48" s="94"/>
      <c r="SZ48" s="94"/>
      <c r="TA48" s="94"/>
      <c r="TB48" s="94"/>
      <c r="TC48" s="94"/>
      <c r="TD48" s="94"/>
      <c r="TE48" s="94"/>
      <c r="TF48" s="94"/>
      <c r="TG48" s="94"/>
      <c r="TH48" s="94"/>
      <c r="TI48" s="94"/>
      <c r="TJ48" s="94"/>
      <c r="TK48" s="94"/>
      <c r="TL48" s="94"/>
      <c r="TM48" s="94"/>
      <c r="TN48" s="94"/>
      <c r="TO48" s="94"/>
      <c r="TP48" s="94"/>
      <c r="TQ48" s="94"/>
      <c r="TR48" s="94"/>
      <c r="TS48" s="94"/>
      <c r="TT48" s="94"/>
      <c r="TU48" s="94"/>
      <c r="TV48" s="94"/>
      <c r="TW48" s="94"/>
      <c r="TX48" s="94"/>
      <c r="TY48" s="94"/>
      <c r="TZ48" s="94"/>
      <c r="UA48" s="94"/>
      <c r="UB48" s="94"/>
      <c r="UC48" s="94"/>
      <c r="UD48" s="94"/>
      <c r="UE48" s="94"/>
      <c r="UF48" s="94"/>
      <c r="UG48" s="94"/>
      <c r="UH48" s="94"/>
      <c r="UI48" s="94"/>
      <c r="UJ48" s="94"/>
      <c r="UK48" s="94"/>
      <c r="UL48" s="94"/>
      <c r="UM48" s="94"/>
      <c r="UN48" s="94"/>
      <c r="UO48" s="94"/>
      <c r="UP48" s="94"/>
      <c r="UQ48" s="94"/>
      <c r="UR48" s="94"/>
      <c r="US48" s="94"/>
      <c r="UT48" s="94"/>
      <c r="UU48" s="94"/>
      <c r="UV48" s="94"/>
      <c r="UW48" s="94"/>
      <c r="UX48" s="94"/>
      <c r="UY48" s="94"/>
      <c r="UZ48" s="94"/>
      <c r="VA48" s="94"/>
      <c r="VB48" s="94"/>
      <c r="VC48" s="94"/>
      <c r="VD48" s="94"/>
      <c r="VE48" s="94"/>
      <c r="VF48" s="94"/>
      <c r="VG48" s="94"/>
      <c r="VH48" s="94"/>
      <c r="VI48" s="94"/>
      <c r="VJ48" s="94"/>
      <c r="VK48" s="94"/>
      <c r="VL48" s="94"/>
      <c r="VM48" s="94"/>
      <c r="VN48" s="94"/>
      <c r="VO48" s="94"/>
      <c r="VP48" s="94"/>
      <c r="VQ48" s="94"/>
      <c r="VR48" s="94"/>
      <c r="VS48" s="94"/>
      <c r="VT48" s="94"/>
      <c r="VU48" s="94"/>
      <c r="VV48" s="94"/>
      <c r="VW48" s="94"/>
      <c r="VX48" s="94"/>
      <c r="VY48" s="94"/>
      <c r="VZ48" s="94"/>
      <c r="WA48" s="94"/>
      <c r="WB48" s="94"/>
      <c r="WC48" s="94"/>
      <c r="WD48" s="94"/>
      <c r="WE48" s="94"/>
      <c r="WF48" s="94"/>
      <c r="WG48" s="94"/>
      <c r="WH48" s="94"/>
      <c r="WI48" s="94"/>
      <c r="WJ48" s="94"/>
      <c r="WK48" s="94"/>
      <c r="WL48" s="94"/>
      <c r="WM48" s="94"/>
      <c r="WN48" s="94"/>
      <c r="WO48" s="94"/>
      <c r="WP48" s="94"/>
      <c r="WQ48" s="94"/>
      <c r="WR48" s="94"/>
      <c r="WS48" s="94"/>
      <c r="WT48" s="94"/>
      <c r="WU48" s="94"/>
      <c r="WV48" s="94"/>
      <c r="WW48" s="94"/>
      <c r="WX48" s="94"/>
      <c r="WY48" s="94"/>
      <c r="WZ48" s="94"/>
      <c r="XA48" s="94"/>
      <c r="XB48" s="94"/>
      <c r="XC48" s="94"/>
      <c r="XD48" s="94"/>
      <c r="XE48" s="94"/>
      <c r="XF48" s="94"/>
      <c r="XG48" s="94"/>
      <c r="XH48" s="94"/>
      <c r="XI48" s="94"/>
      <c r="XJ48" s="94"/>
      <c r="XK48" s="94"/>
      <c r="XL48" s="94"/>
      <c r="XM48" s="94"/>
      <c r="XN48" s="94"/>
      <c r="XO48" s="94"/>
      <c r="XP48" s="94"/>
      <c r="XQ48" s="94"/>
      <c r="XR48" s="94"/>
      <c r="XS48" s="94"/>
      <c r="XT48" s="94"/>
      <c r="XU48" s="94"/>
      <c r="XV48" s="94"/>
      <c r="XW48" s="94"/>
      <c r="XX48" s="94"/>
      <c r="XY48" s="94"/>
      <c r="XZ48" s="94"/>
      <c r="YA48" s="94"/>
      <c r="YB48" s="94"/>
      <c r="YC48" s="94"/>
      <c r="YD48" s="94"/>
      <c r="YE48" s="94"/>
      <c r="YF48" s="94"/>
      <c r="YG48" s="94"/>
      <c r="YH48" s="94"/>
      <c r="YI48" s="94"/>
      <c r="YJ48" s="94"/>
      <c r="YK48" s="94"/>
      <c r="YL48" s="94"/>
      <c r="YM48" s="94"/>
      <c r="YN48" s="94"/>
      <c r="YO48" s="94"/>
      <c r="YP48" s="94"/>
      <c r="YQ48" s="94"/>
      <c r="YR48" s="94"/>
      <c r="YS48" s="94"/>
      <c r="YT48" s="94"/>
      <c r="YU48" s="94"/>
      <c r="YV48" s="94"/>
      <c r="YW48" s="94"/>
      <c r="YX48" s="94"/>
      <c r="YY48" s="94"/>
      <c r="YZ48" s="94"/>
      <c r="ZA48" s="94"/>
      <c r="ZB48" s="94"/>
      <c r="ZC48" s="94"/>
      <c r="ZD48" s="94"/>
      <c r="ZE48" s="94"/>
      <c r="ZF48" s="94"/>
      <c r="ZG48" s="94"/>
      <c r="ZH48" s="94"/>
      <c r="ZI48" s="94"/>
      <c r="ZJ48" s="94"/>
      <c r="ZK48" s="94"/>
      <c r="ZL48" s="94"/>
      <c r="ZM48" s="94"/>
      <c r="ZN48" s="94"/>
      <c r="ZO48" s="94"/>
      <c r="ZP48" s="94"/>
      <c r="ZQ48" s="94"/>
      <c r="ZR48" s="94"/>
      <c r="ZS48" s="94"/>
      <c r="ZT48" s="94"/>
      <c r="ZU48" s="94"/>
      <c r="ZV48" s="94"/>
      <c r="ZW48" s="94"/>
      <c r="ZX48" s="94"/>
      <c r="ZY48" s="94"/>
      <c r="ZZ48" s="94"/>
      <c r="AAA48" s="94"/>
      <c r="AAB48" s="94"/>
      <c r="AAC48" s="94"/>
      <c r="AAD48" s="94"/>
      <c r="AAE48" s="94"/>
      <c r="AAF48" s="94"/>
      <c r="AAG48" s="94"/>
      <c r="AAH48" s="94"/>
      <c r="AAI48" s="94"/>
      <c r="AAJ48" s="94"/>
      <c r="AAK48" s="94"/>
      <c r="AAL48" s="94"/>
      <c r="AAM48" s="94"/>
      <c r="AAN48" s="94"/>
      <c r="AAO48" s="94"/>
      <c r="AAP48" s="94"/>
      <c r="AAQ48" s="94"/>
      <c r="AAR48" s="94"/>
      <c r="AAS48" s="94"/>
      <c r="AAT48" s="94"/>
      <c r="AAU48" s="94"/>
      <c r="AAV48" s="94"/>
      <c r="AAW48" s="94"/>
      <c r="AAX48" s="94"/>
      <c r="AAY48" s="94"/>
      <c r="AAZ48" s="94"/>
      <c r="ABA48" s="94"/>
      <c r="ABB48" s="94"/>
      <c r="ABC48" s="94"/>
      <c r="ABD48" s="94"/>
      <c r="ABE48" s="94"/>
      <c r="ABF48" s="94"/>
      <c r="ABG48" s="94"/>
      <c r="ABH48" s="94"/>
      <c r="ABI48" s="94"/>
      <c r="ABJ48" s="94"/>
      <c r="ABK48" s="94"/>
      <c r="ABL48" s="94"/>
      <c r="ABM48" s="94"/>
      <c r="ABN48" s="94"/>
      <c r="ABO48" s="94"/>
      <c r="ABP48" s="94"/>
      <c r="ABQ48" s="94"/>
      <c r="ABR48" s="94"/>
      <c r="ABS48" s="94"/>
      <c r="ABT48" s="94"/>
      <c r="ABU48" s="94"/>
      <c r="ABV48" s="94"/>
      <c r="ABW48" s="94"/>
      <c r="ABX48" s="94"/>
      <c r="ABY48" s="94"/>
      <c r="ABZ48" s="94"/>
      <c r="ACA48" s="94"/>
      <c r="ACB48" s="94"/>
      <c r="ACC48" s="94"/>
      <c r="ACD48" s="94"/>
      <c r="ACE48" s="94"/>
      <c r="ACF48" s="94"/>
      <c r="ACG48" s="94"/>
      <c r="ACH48" s="94"/>
      <c r="ACI48" s="94"/>
      <c r="ACJ48" s="94"/>
      <c r="ACK48" s="94"/>
      <c r="ACL48" s="94"/>
      <c r="ACM48" s="94"/>
      <c r="ACN48" s="94"/>
      <c r="ACO48" s="94"/>
      <c r="ACP48" s="94"/>
      <c r="ACQ48" s="94"/>
      <c r="ACR48" s="94"/>
      <c r="ACS48" s="94"/>
      <c r="ACT48" s="94"/>
      <c r="ACU48" s="94"/>
      <c r="ACV48" s="94"/>
      <c r="ACW48" s="94"/>
      <c r="ACX48" s="94"/>
      <c r="ACY48" s="94"/>
      <c r="ACZ48" s="94"/>
      <c r="ADA48" s="94"/>
      <c r="ADB48" s="94"/>
      <c r="ADC48" s="94"/>
      <c r="ADD48" s="94"/>
      <c r="ADE48" s="94"/>
      <c r="ADF48" s="94"/>
      <c r="ADG48" s="94"/>
      <c r="ADH48" s="94"/>
      <c r="ADI48" s="94"/>
      <c r="ADJ48" s="94"/>
      <c r="ADK48" s="94"/>
      <c r="ADL48" s="94"/>
      <c r="ADM48" s="94"/>
      <c r="ADN48" s="94"/>
      <c r="ADO48" s="94"/>
      <c r="ADP48" s="94"/>
      <c r="ADQ48" s="94"/>
      <c r="ADR48" s="94"/>
      <c r="ADS48" s="94"/>
      <c r="ADT48" s="94"/>
      <c r="ADU48" s="94"/>
      <c r="ADV48" s="94"/>
      <c r="ADW48" s="94"/>
      <c r="ADX48" s="94"/>
      <c r="ADY48" s="94"/>
      <c r="ADZ48" s="94"/>
      <c r="AEA48" s="94"/>
      <c r="AEB48" s="94"/>
      <c r="AEC48" s="94"/>
      <c r="AED48" s="94"/>
      <c r="AEE48" s="94"/>
      <c r="AEF48" s="94"/>
      <c r="AEG48" s="94"/>
      <c r="AEH48" s="94"/>
      <c r="AEI48" s="94"/>
      <c r="AEJ48" s="94"/>
      <c r="AEK48" s="94"/>
      <c r="AEL48" s="94"/>
      <c r="AEM48" s="94"/>
      <c r="AEN48" s="94"/>
      <c r="AEO48" s="94"/>
      <c r="AEP48" s="94"/>
      <c r="AEQ48" s="94"/>
      <c r="AER48" s="94"/>
      <c r="AES48" s="94"/>
      <c r="AET48" s="94"/>
      <c r="AEU48" s="94"/>
      <c r="AEV48" s="94"/>
      <c r="AEW48" s="94"/>
      <c r="AEX48" s="94"/>
      <c r="AEY48" s="94"/>
      <c r="AEZ48" s="94"/>
      <c r="AFA48" s="94"/>
      <c r="AFB48" s="94"/>
      <c r="AFC48" s="94"/>
      <c r="AFD48" s="94"/>
      <c r="AFE48" s="94"/>
      <c r="AFF48" s="94"/>
      <c r="AFG48" s="94"/>
      <c r="AFH48" s="94"/>
      <c r="AFI48" s="94"/>
      <c r="AFJ48" s="94"/>
      <c r="AFK48" s="94"/>
      <c r="AFL48" s="94"/>
      <c r="AFM48" s="94"/>
      <c r="AFN48" s="94"/>
      <c r="AFO48" s="94"/>
      <c r="AFP48" s="94"/>
      <c r="AFQ48" s="94"/>
      <c r="AFR48" s="94"/>
      <c r="AFS48" s="94"/>
      <c r="AFT48" s="94"/>
      <c r="AFU48" s="94"/>
      <c r="AFV48" s="94"/>
      <c r="AFW48" s="94"/>
      <c r="AFX48" s="94"/>
      <c r="AFY48" s="94"/>
      <c r="AFZ48" s="94"/>
      <c r="AGA48" s="94"/>
      <c r="AGB48" s="94"/>
      <c r="AGC48" s="94"/>
      <c r="AGD48" s="94"/>
      <c r="AGE48" s="94"/>
      <c r="AGF48" s="94"/>
      <c r="AGG48" s="94"/>
      <c r="AGH48" s="94"/>
      <c r="AGI48" s="94"/>
      <c r="AGJ48" s="94"/>
      <c r="AGK48" s="94"/>
      <c r="AGL48" s="94"/>
      <c r="AGM48" s="94"/>
      <c r="AGN48" s="94"/>
      <c r="AGO48" s="94"/>
      <c r="AGP48" s="94"/>
      <c r="AGQ48" s="94"/>
      <c r="AGR48" s="94"/>
      <c r="AGS48" s="94"/>
      <c r="AGT48" s="94"/>
      <c r="AGU48" s="94"/>
      <c r="AGV48" s="94"/>
      <c r="AGW48" s="94"/>
      <c r="AGX48" s="94"/>
      <c r="AGY48" s="94"/>
      <c r="AGZ48" s="94"/>
      <c r="AHA48" s="94"/>
      <c r="AHB48" s="94"/>
      <c r="AHC48" s="94"/>
      <c r="AHD48" s="94"/>
      <c r="AHE48" s="94"/>
      <c r="AHF48" s="94"/>
      <c r="AHG48" s="94"/>
      <c r="AHH48" s="94"/>
      <c r="AHI48" s="94"/>
      <c r="AHJ48" s="94"/>
      <c r="AHK48" s="94"/>
      <c r="AHL48" s="94"/>
      <c r="AHM48" s="94"/>
      <c r="AHN48" s="94"/>
      <c r="AHO48" s="94"/>
      <c r="AHP48" s="94"/>
      <c r="AHQ48" s="94"/>
      <c r="AHR48" s="94"/>
      <c r="AHS48" s="94"/>
      <c r="AHT48" s="94"/>
      <c r="AHU48" s="94"/>
      <c r="AHV48" s="94"/>
      <c r="AHW48" s="94"/>
      <c r="AHX48" s="94"/>
      <c r="AHY48" s="94"/>
      <c r="AHZ48" s="94"/>
      <c r="AIA48" s="94"/>
      <c r="AIB48" s="94"/>
      <c r="AIC48" s="94"/>
      <c r="AID48" s="94"/>
      <c r="AIE48" s="94"/>
      <c r="AIF48" s="94"/>
      <c r="AIG48" s="94"/>
      <c r="AIH48" s="94"/>
      <c r="AII48" s="94"/>
      <c r="AIJ48" s="94"/>
      <c r="AIK48" s="94"/>
      <c r="AIL48" s="94"/>
      <c r="AIM48" s="94"/>
      <c r="AIN48" s="94"/>
      <c r="AIO48" s="94"/>
      <c r="AIP48" s="94"/>
      <c r="AIQ48" s="94"/>
      <c r="AIR48" s="94"/>
      <c r="AIS48" s="94"/>
      <c r="AIT48" s="94"/>
      <c r="AIU48" s="94"/>
      <c r="AIV48" s="94"/>
      <c r="AIW48" s="94"/>
      <c r="AIX48" s="94"/>
      <c r="AIY48" s="94"/>
      <c r="AIZ48" s="94"/>
      <c r="AJA48" s="94"/>
      <c r="AJB48" s="94"/>
      <c r="AJC48" s="94"/>
      <c r="AJD48" s="94"/>
      <c r="AJE48" s="94"/>
      <c r="AJF48" s="94"/>
      <c r="AJG48" s="94"/>
      <c r="AJH48" s="94"/>
      <c r="AJI48" s="94"/>
      <c r="AJJ48" s="94"/>
      <c r="AJK48" s="94"/>
      <c r="AJL48" s="94"/>
      <c r="AJM48" s="94"/>
      <c r="AJN48" s="94"/>
      <c r="AJO48" s="94"/>
      <c r="AJP48" s="94"/>
      <c r="AJQ48" s="94"/>
      <c r="AJR48" s="94"/>
      <c r="AJS48" s="94"/>
      <c r="AJT48" s="94"/>
      <c r="AJU48" s="94"/>
      <c r="AJV48" s="94"/>
      <c r="AJW48" s="94"/>
      <c r="AJX48" s="94"/>
      <c r="AJY48" s="94"/>
      <c r="AJZ48" s="94"/>
      <c r="AKA48" s="94"/>
      <c r="AKB48" s="94"/>
      <c r="AKC48" s="94"/>
      <c r="AKD48" s="94"/>
      <c r="AKE48" s="94"/>
      <c r="AKF48" s="94"/>
      <c r="AKG48" s="94"/>
      <c r="AKH48" s="94"/>
      <c r="AKI48" s="94"/>
      <c r="AKJ48" s="94"/>
      <c r="AKK48" s="94"/>
      <c r="AKL48" s="94"/>
      <c r="AKM48" s="94"/>
      <c r="AKN48" s="94"/>
      <c r="AKO48" s="94"/>
      <c r="AKP48" s="94"/>
      <c r="AKQ48" s="94"/>
      <c r="AKR48" s="94"/>
      <c r="AKS48" s="94"/>
      <c r="AKT48" s="94"/>
      <c r="AKU48" s="94"/>
      <c r="AKV48" s="94"/>
      <c r="AKW48" s="94"/>
      <c r="AKX48" s="94"/>
      <c r="AKY48" s="94"/>
      <c r="AKZ48" s="94"/>
      <c r="ALA48" s="94"/>
      <c r="ALB48" s="94"/>
      <c r="ALC48" s="94"/>
      <c r="ALD48" s="94"/>
      <c r="ALE48" s="94"/>
      <c r="ALF48" s="94"/>
      <c r="ALG48" s="94"/>
      <c r="ALH48" s="94"/>
      <c r="ALI48" s="94"/>
      <c r="ALJ48" s="94"/>
      <c r="ALK48" s="94"/>
      <c r="ALL48" s="94"/>
      <c r="ALM48" s="94"/>
      <c r="ALN48" s="94"/>
      <c r="ALO48" s="94"/>
      <c r="ALP48" s="94"/>
      <c r="ALQ48" s="94"/>
      <c r="ALR48" s="94"/>
      <c r="ALS48" s="94"/>
      <c r="ALT48" s="94"/>
      <c r="ALU48" s="94"/>
      <c r="ALV48" s="94"/>
      <c r="ALW48" s="94"/>
      <c r="ALX48" s="94"/>
      <c r="ALY48" s="94"/>
      <c r="ALZ48" s="94"/>
      <c r="AMA48" s="94"/>
      <c r="AMB48" s="94"/>
      <c r="AMC48" s="94"/>
      <c r="AMD48" s="94"/>
      <c r="AME48" s="94"/>
      <c r="AMF48" s="94"/>
      <c r="AMG48" s="94"/>
      <c r="AMH48" s="94"/>
      <c r="AMI48" s="94"/>
      <c r="AMJ48" s="94"/>
    </row>
    <row r="49" spans="1:1024" s="123" customFormat="1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  <c r="IX49" s="94"/>
      <c r="IY49" s="94"/>
      <c r="IZ49" s="94"/>
      <c r="JA49" s="94"/>
      <c r="JB49" s="94"/>
      <c r="JC49" s="94"/>
      <c r="JD49" s="94"/>
      <c r="JE49" s="94"/>
      <c r="JF49" s="94"/>
      <c r="JG49" s="94"/>
      <c r="JH49" s="94"/>
      <c r="JI49" s="94"/>
      <c r="JJ49" s="94"/>
      <c r="JK49" s="94"/>
      <c r="JL49" s="94"/>
      <c r="JM49" s="94"/>
      <c r="JN49" s="94"/>
      <c r="JO49" s="94"/>
      <c r="JP49" s="94"/>
      <c r="JQ49" s="94"/>
      <c r="JR49" s="94"/>
      <c r="JS49" s="94"/>
      <c r="JT49" s="94"/>
      <c r="JU49" s="94"/>
      <c r="JV49" s="94"/>
      <c r="JW49" s="94"/>
      <c r="JX49" s="94"/>
      <c r="JY49" s="94"/>
      <c r="JZ49" s="94"/>
      <c r="KA49" s="94"/>
      <c r="KB49" s="94"/>
      <c r="KC49" s="94"/>
      <c r="KD49" s="94"/>
      <c r="KE49" s="94"/>
      <c r="KF49" s="94"/>
      <c r="KG49" s="94"/>
      <c r="KH49" s="94"/>
      <c r="KI49" s="94"/>
      <c r="KJ49" s="94"/>
      <c r="KK49" s="94"/>
      <c r="KL49" s="94"/>
      <c r="KM49" s="94"/>
      <c r="KN49" s="94"/>
      <c r="KO49" s="94"/>
      <c r="KP49" s="94"/>
      <c r="KQ49" s="94"/>
      <c r="KR49" s="94"/>
      <c r="KS49" s="94"/>
      <c r="KT49" s="94"/>
      <c r="KU49" s="94"/>
      <c r="KV49" s="94"/>
      <c r="KW49" s="94"/>
      <c r="KX49" s="94"/>
      <c r="KY49" s="94"/>
      <c r="KZ49" s="94"/>
      <c r="LA49" s="94"/>
      <c r="LB49" s="94"/>
      <c r="LC49" s="94"/>
      <c r="LD49" s="94"/>
      <c r="LE49" s="94"/>
      <c r="LF49" s="94"/>
      <c r="LG49" s="94"/>
      <c r="LH49" s="94"/>
      <c r="LI49" s="94"/>
      <c r="LJ49" s="94"/>
      <c r="LK49" s="94"/>
      <c r="LL49" s="94"/>
      <c r="LM49" s="94"/>
      <c r="LN49" s="94"/>
      <c r="LO49" s="94"/>
      <c r="LP49" s="94"/>
      <c r="LQ49" s="94"/>
      <c r="LR49" s="94"/>
      <c r="LS49" s="94"/>
      <c r="LT49" s="94"/>
      <c r="LU49" s="94"/>
      <c r="LV49" s="94"/>
      <c r="LW49" s="94"/>
      <c r="LX49" s="94"/>
      <c r="LY49" s="94"/>
      <c r="LZ49" s="94"/>
      <c r="MA49" s="94"/>
      <c r="MB49" s="94"/>
      <c r="MC49" s="94"/>
      <c r="MD49" s="94"/>
      <c r="ME49" s="94"/>
      <c r="MF49" s="94"/>
      <c r="MG49" s="94"/>
      <c r="MH49" s="94"/>
      <c r="MI49" s="94"/>
      <c r="MJ49" s="94"/>
      <c r="MK49" s="94"/>
      <c r="ML49" s="94"/>
      <c r="MM49" s="94"/>
      <c r="MN49" s="94"/>
      <c r="MO49" s="94"/>
      <c r="MP49" s="94"/>
      <c r="MQ49" s="94"/>
      <c r="MR49" s="94"/>
      <c r="MS49" s="94"/>
      <c r="MT49" s="94"/>
      <c r="MU49" s="94"/>
      <c r="MV49" s="94"/>
      <c r="MW49" s="94"/>
      <c r="MX49" s="94"/>
      <c r="MY49" s="94"/>
      <c r="MZ49" s="94"/>
      <c r="NA49" s="94"/>
      <c r="NB49" s="94"/>
      <c r="NC49" s="94"/>
      <c r="ND49" s="94"/>
      <c r="NE49" s="94"/>
      <c r="NF49" s="94"/>
      <c r="NG49" s="94"/>
      <c r="NH49" s="94"/>
      <c r="NI49" s="94"/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4"/>
      <c r="NX49" s="94"/>
      <c r="NY49" s="94"/>
      <c r="NZ49" s="94"/>
      <c r="OA49" s="94"/>
      <c r="OB49" s="94"/>
      <c r="OC49" s="94"/>
      <c r="OD49" s="94"/>
      <c r="OE49" s="94"/>
      <c r="OF49" s="94"/>
      <c r="OG49" s="94"/>
      <c r="OH49" s="94"/>
      <c r="OI49" s="94"/>
      <c r="OJ49" s="94"/>
      <c r="OK49" s="94"/>
      <c r="OL49" s="94"/>
      <c r="OM49" s="94"/>
      <c r="ON49" s="94"/>
      <c r="OO49" s="94"/>
      <c r="OP49" s="94"/>
      <c r="OQ49" s="94"/>
      <c r="OR49" s="94"/>
      <c r="OS49" s="94"/>
      <c r="OT49" s="94"/>
      <c r="OU49" s="94"/>
      <c r="OV49" s="94"/>
      <c r="OW49" s="94"/>
      <c r="OX49" s="94"/>
      <c r="OY49" s="94"/>
      <c r="OZ49" s="94"/>
      <c r="PA49" s="94"/>
      <c r="PB49" s="94"/>
      <c r="PC49" s="94"/>
      <c r="PD49" s="94"/>
      <c r="PE49" s="94"/>
      <c r="PF49" s="94"/>
      <c r="PG49" s="94"/>
      <c r="PH49" s="94"/>
      <c r="PI49" s="94"/>
      <c r="PJ49" s="94"/>
      <c r="PK49" s="94"/>
      <c r="PL49" s="94"/>
      <c r="PM49" s="94"/>
      <c r="PN49" s="94"/>
      <c r="PO49" s="94"/>
      <c r="PP49" s="94"/>
      <c r="PQ49" s="94"/>
      <c r="PR49" s="94"/>
      <c r="PS49" s="94"/>
      <c r="PT49" s="94"/>
      <c r="PU49" s="94"/>
      <c r="PV49" s="94"/>
      <c r="PW49" s="94"/>
      <c r="PX49" s="94"/>
      <c r="PY49" s="94"/>
      <c r="PZ49" s="94"/>
      <c r="QA49" s="94"/>
      <c r="QB49" s="94"/>
      <c r="QC49" s="94"/>
      <c r="QD49" s="94"/>
      <c r="QE49" s="94"/>
      <c r="QF49" s="94"/>
      <c r="QG49" s="94"/>
      <c r="QH49" s="94"/>
      <c r="QI49" s="94"/>
      <c r="QJ49" s="94"/>
      <c r="QK49" s="94"/>
      <c r="QL49" s="94"/>
      <c r="QM49" s="94"/>
      <c r="QN49" s="94"/>
      <c r="QO49" s="94"/>
      <c r="QP49" s="94"/>
      <c r="QQ49" s="94"/>
      <c r="QR49" s="94"/>
      <c r="QS49" s="94"/>
      <c r="QT49" s="94"/>
      <c r="QU49" s="94"/>
      <c r="QV49" s="94"/>
      <c r="QW49" s="94"/>
      <c r="QX49" s="94"/>
      <c r="QY49" s="94"/>
      <c r="QZ49" s="94"/>
      <c r="RA49" s="94"/>
      <c r="RB49" s="94"/>
      <c r="RC49" s="94"/>
      <c r="RD49" s="94"/>
      <c r="RE49" s="94"/>
      <c r="RF49" s="94"/>
      <c r="RG49" s="94"/>
      <c r="RH49" s="94"/>
      <c r="RI49" s="94"/>
      <c r="RJ49" s="94"/>
      <c r="RK49" s="94"/>
      <c r="RL49" s="94"/>
      <c r="RM49" s="94"/>
      <c r="RN49" s="94"/>
      <c r="RO49" s="94"/>
      <c r="RP49" s="94"/>
      <c r="RQ49" s="94"/>
      <c r="RR49" s="94"/>
      <c r="RS49" s="94"/>
      <c r="RT49" s="94"/>
      <c r="RU49" s="94"/>
      <c r="RV49" s="94"/>
      <c r="RW49" s="94"/>
      <c r="RX49" s="94"/>
      <c r="RY49" s="94"/>
      <c r="RZ49" s="94"/>
      <c r="SA49" s="94"/>
      <c r="SB49" s="94"/>
      <c r="SC49" s="94"/>
      <c r="SD49" s="94"/>
      <c r="SE49" s="94"/>
      <c r="SF49" s="94"/>
      <c r="SG49" s="94"/>
      <c r="SH49" s="94"/>
      <c r="SI49" s="94"/>
      <c r="SJ49" s="94"/>
      <c r="SK49" s="94"/>
      <c r="SL49" s="94"/>
      <c r="SM49" s="94"/>
      <c r="SN49" s="94"/>
      <c r="SO49" s="94"/>
      <c r="SP49" s="94"/>
      <c r="SQ49" s="94"/>
      <c r="SR49" s="94"/>
      <c r="SS49" s="94"/>
      <c r="ST49" s="94"/>
      <c r="SU49" s="94"/>
      <c r="SV49" s="94"/>
      <c r="SW49" s="94"/>
      <c r="SX49" s="94"/>
      <c r="SY49" s="94"/>
      <c r="SZ49" s="94"/>
      <c r="TA49" s="94"/>
      <c r="TB49" s="94"/>
      <c r="TC49" s="94"/>
      <c r="TD49" s="94"/>
      <c r="TE49" s="94"/>
      <c r="TF49" s="94"/>
      <c r="TG49" s="94"/>
      <c r="TH49" s="94"/>
      <c r="TI49" s="94"/>
      <c r="TJ49" s="94"/>
      <c r="TK49" s="94"/>
      <c r="TL49" s="94"/>
      <c r="TM49" s="94"/>
      <c r="TN49" s="94"/>
      <c r="TO49" s="94"/>
      <c r="TP49" s="94"/>
      <c r="TQ49" s="94"/>
      <c r="TR49" s="94"/>
      <c r="TS49" s="94"/>
      <c r="TT49" s="94"/>
      <c r="TU49" s="94"/>
      <c r="TV49" s="94"/>
      <c r="TW49" s="94"/>
      <c r="TX49" s="94"/>
      <c r="TY49" s="94"/>
      <c r="TZ49" s="94"/>
      <c r="UA49" s="94"/>
      <c r="UB49" s="94"/>
      <c r="UC49" s="94"/>
      <c r="UD49" s="94"/>
      <c r="UE49" s="94"/>
      <c r="UF49" s="94"/>
      <c r="UG49" s="94"/>
      <c r="UH49" s="94"/>
      <c r="UI49" s="94"/>
      <c r="UJ49" s="94"/>
      <c r="UK49" s="94"/>
      <c r="UL49" s="94"/>
      <c r="UM49" s="94"/>
      <c r="UN49" s="94"/>
      <c r="UO49" s="94"/>
      <c r="UP49" s="94"/>
      <c r="UQ49" s="94"/>
      <c r="UR49" s="94"/>
      <c r="US49" s="94"/>
      <c r="UT49" s="94"/>
      <c r="UU49" s="94"/>
      <c r="UV49" s="94"/>
      <c r="UW49" s="94"/>
      <c r="UX49" s="94"/>
      <c r="UY49" s="94"/>
      <c r="UZ49" s="94"/>
      <c r="VA49" s="94"/>
      <c r="VB49" s="94"/>
      <c r="VC49" s="94"/>
      <c r="VD49" s="94"/>
      <c r="VE49" s="94"/>
      <c r="VF49" s="94"/>
      <c r="VG49" s="94"/>
      <c r="VH49" s="94"/>
      <c r="VI49" s="94"/>
      <c r="VJ49" s="94"/>
      <c r="VK49" s="94"/>
      <c r="VL49" s="94"/>
      <c r="VM49" s="94"/>
      <c r="VN49" s="94"/>
      <c r="VO49" s="94"/>
      <c r="VP49" s="94"/>
      <c r="VQ49" s="94"/>
      <c r="VR49" s="94"/>
      <c r="VS49" s="94"/>
      <c r="VT49" s="94"/>
      <c r="VU49" s="94"/>
      <c r="VV49" s="94"/>
      <c r="VW49" s="94"/>
      <c r="VX49" s="94"/>
      <c r="VY49" s="94"/>
      <c r="VZ49" s="94"/>
      <c r="WA49" s="94"/>
      <c r="WB49" s="94"/>
      <c r="WC49" s="94"/>
      <c r="WD49" s="94"/>
      <c r="WE49" s="94"/>
      <c r="WF49" s="94"/>
      <c r="WG49" s="94"/>
      <c r="WH49" s="94"/>
      <c r="WI49" s="94"/>
      <c r="WJ49" s="94"/>
      <c r="WK49" s="94"/>
      <c r="WL49" s="94"/>
      <c r="WM49" s="94"/>
      <c r="WN49" s="94"/>
      <c r="WO49" s="94"/>
      <c r="WP49" s="94"/>
      <c r="WQ49" s="94"/>
      <c r="WR49" s="94"/>
      <c r="WS49" s="94"/>
      <c r="WT49" s="94"/>
      <c r="WU49" s="94"/>
      <c r="WV49" s="94"/>
      <c r="WW49" s="94"/>
      <c r="WX49" s="94"/>
      <c r="WY49" s="94"/>
      <c r="WZ49" s="94"/>
      <c r="XA49" s="94"/>
      <c r="XB49" s="94"/>
      <c r="XC49" s="94"/>
      <c r="XD49" s="94"/>
      <c r="XE49" s="94"/>
      <c r="XF49" s="94"/>
      <c r="XG49" s="94"/>
      <c r="XH49" s="94"/>
      <c r="XI49" s="94"/>
      <c r="XJ49" s="94"/>
      <c r="XK49" s="94"/>
      <c r="XL49" s="94"/>
      <c r="XM49" s="94"/>
      <c r="XN49" s="94"/>
      <c r="XO49" s="94"/>
      <c r="XP49" s="94"/>
      <c r="XQ49" s="94"/>
      <c r="XR49" s="94"/>
      <c r="XS49" s="94"/>
      <c r="XT49" s="94"/>
      <c r="XU49" s="94"/>
      <c r="XV49" s="94"/>
      <c r="XW49" s="94"/>
      <c r="XX49" s="94"/>
      <c r="XY49" s="94"/>
      <c r="XZ49" s="94"/>
      <c r="YA49" s="94"/>
      <c r="YB49" s="94"/>
      <c r="YC49" s="94"/>
      <c r="YD49" s="94"/>
      <c r="YE49" s="94"/>
      <c r="YF49" s="94"/>
      <c r="YG49" s="94"/>
      <c r="YH49" s="94"/>
      <c r="YI49" s="94"/>
      <c r="YJ49" s="94"/>
      <c r="YK49" s="94"/>
      <c r="YL49" s="94"/>
      <c r="YM49" s="94"/>
      <c r="YN49" s="94"/>
      <c r="YO49" s="94"/>
      <c r="YP49" s="94"/>
      <c r="YQ49" s="94"/>
      <c r="YR49" s="94"/>
      <c r="YS49" s="94"/>
      <c r="YT49" s="94"/>
      <c r="YU49" s="94"/>
      <c r="YV49" s="94"/>
      <c r="YW49" s="94"/>
      <c r="YX49" s="94"/>
      <c r="YY49" s="94"/>
      <c r="YZ49" s="94"/>
      <c r="ZA49" s="94"/>
      <c r="ZB49" s="94"/>
      <c r="ZC49" s="94"/>
      <c r="ZD49" s="94"/>
      <c r="ZE49" s="94"/>
      <c r="ZF49" s="94"/>
      <c r="ZG49" s="94"/>
      <c r="ZH49" s="94"/>
      <c r="ZI49" s="94"/>
      <c r="ZJ49" s="94"/>
      <c r="ZK49" s="94"/>
      <c r="ZL49" s="94"/>
      <c r="ZM49" s="94"/>
      <c r="ZN49" s="94"/>
      <c r="ZO49" s="94"/>
      <c r="ZP49" s="94"/>
      <c r="ZQ49" s="94"/>
      <c r="ZR49" s="94"/>
      <c r="ZS49" s="94"/>
      <c r="ZT49" s="94"/>
      <c r="ZU49" s="94"/>
      <c r="ZV49" s="94"/>
      <c r="ZW49" s="94"/>
      <c r="ZX49" s="94"/>
      <c r="ZY49" s="94"/>
      <c r="ZZ49" s="94"/>
      <c r="AAA49" s="94"/>
      <c r="AAB49" s="94"/>
      <c r="AAC49" s="94"/>
      <c r="AAD49" s="94"/>
      <c r="AAE49" s="94"/>
      <c r="AAF49" s="94"/>
      <c r="AAG49" s="94"/>
      <c r="AAH49" s="94"/>
      <c r="AAI49" s="94"/>
      <c r="AAJ49" s="94"/>
      <c r="AAK49" s="94"/>
      <c r="AAL49" s="94"/>
      <c r="AAM49" s="94"/>
      <c r="AAN49" s="94"/>
      <c r="AAO49" s="94"/>
      <c r="AAP49" s="94"/>
      <c r="AAQ49" s="94"/>
      <c r="AAR49" s="94"/>
      <c r="AAS49" s="94"/>
      <c r="AAT49" s="94"/>
      <c r="AAU49" s="94"/>
      <c r="AAV49" s="94"/>
      <c r="AAW49" s="94"/>
      <c r="AAX49" s="94"/>
      <c r="AAY49" s="94"/>
      <c r="AAZ49" s="94"/>
      <c r="ABA49" s="94"/>
      <c r="ABB49" s="94"/>
      <c r="ABC49" s="94"/>
      <c r="ABD49" s="94"/>
      <c r="ABE49" s="94"/>
      <c r="ABF49" s="94"/>
      <c r="ABG49" s="94"/>
      <c r="ABH49" s="94"/>
      <c r="ABI49" s="94"/>
      <c r="ABJ49" s="94"/>
      <c r="ABK49" s="94"/>
      <c r="ABL49" s="94"/>
      <c r="ABM49" s="94"/>
      <c r="ABN49" s="94"/>
      <c r="ABO49" s="94"/>
      <c r="ABP49" s="94"/>
      <c r="ABQ49" s="94"/>
      <c r="ABR49" s="94"/>
      <c r="ABS49" s="94"/>
      <c r="ABT49" s="94"/>
      <c r="ABU49" s="94"/>
      <c r="ABV49" s="94"/>
      <c r="ABW49" s="94"/>
      <c r="ABX49" s="94"/>
      <c r="ABY49" s="94"/>
      <c r="ABZ49" s="94"/>
      <c r="ACA49" s="94"/>
      <c r="ACB49" s="94"/>
      <c r="ACC49" s="94"/>
      <c r="ACD49" s="94"/>
      <c r="ACE49" s="94"/>
      <c r="ACF49" s="94"/>
      <c r="ACG49" s="94"/>
      <c r="ACH49" s="94"/>
      <c r="ACI49" s="94"/>
      <c r="ACJ49" s="94"/>
      <c r="ACK49" s="94"/>
      <c r="ACL49" s="94"/>
      <c r="ACM49" s="94"/>
      <c r="ACN49" s="94"/>
      <c r="ACO49" s="94"/>
      <c r="ACP49" s="94"/>
      <c r="ACQ49" s="94"/>
      <c r="ACR49" s="94"/>
      <c r="ACS49" s="94"/>
      <c r="ACT49" s="94"/>
      <c r="ACU49" s="94"/>
      <c r="ACV49" s="94"/>
      <c r="ACW49" s="94"/>
      <c r="ACX49" s="94"/>
      <c r="ACY49" s="94"/>
      <c r="ACZ49" s="94"/>
      <c r="ADA49" s="94"/>
      <c r="ADB49" s="94"/>
      <c r="ADC49" s="94"/>
      <c r="ADD49" s="94"/>
      <c r="ADE49" s="94"/>
      <c r="ADF49" s="94"/>
      <c r="ADG49" s="94"/>
      <c r="ADH49" s="94"/>
      <c r="ADI49" s="94"/>
      <c r="ADJ49" s="94"/>
      <c r="ADK49" s="94"/>
      <c r="ADL49" s="94"/>
      <c r="ADM49" s="94"/>
      <c r="ADN49" s="94"/>
      <c r="ADO49" s="94"/>
      <c r="ADP49" s="94"/>
      <c r="ADQ49" s="94"/>
      <c r="ADR49" s="94"/>
      <c r="ADS49" s="94"/>
      <c r="ADT49" s="94"/>
      <c r="ADU49" s="94"/>
      <c r="ADV49" s="94"/>
      <c r="ADW49" s="94"/>
      <c r="ADX49" s="94"/>
      <c r="ADY49" s="94"/>
      <c r="ADZ49" s="94"/>
      <c r="AEA49" s="94"/>
      <c r="AEB49" s="94"/>
      <c r="AEC49" s="94"/>
      <c r="AED49" s="94"/>
      <c r="AEE49" s="94"/>
      <c r="AEF49" s="94"/>
      <c r="AEG49" s="94"/>
      <c r="AEH49" s="94"/>
      <c r="AEI49" s="94"/>
      <c r="AEJ49" s="94"/>
      <c r="AEK49" s="94"/>
      <c r="AEL49" s="94"/>
      <c r="AEM49" s="94"/>
      <c r="AEN49" s="94"/>
      <c r="AEO49" s="94"/>
      <c r="AEP49" s="94"/>
      <c r="AEQ49" s="94"/>
      <c r="AER49" s="94"/>
      <c r="AES49" s="94"/>
      <c r="AET49" s="94"/>
      <c r="AEU49" s="94"/>
      <c r="AEV49" s="94"/>
      <c r="AEW49" s="94"/>
      <c r="AEX49" s="94"/>
      <c r="AEY49" s="94"/>
      <c r="AEZ49" s="94"/>
      <c r="AFA49" s="94"/>
      <c r="AFB49" s="94"/>
      <c r="AFC49" s="94"/>
      <c r="AFD49" s="94"/>
      <c r="AFE49" s="94"/>
      <c r="AFF49" s="94"/>
      <c r="AFG49" s="94"/>
      <c r="AFH49" s="94"/>
      <c r="AFI49" s="94"/>
      <c r="AFJ49" s="94"/>
      <c r="AFK49" s="94"/>
      <c r="AFL49" s="94"/>
      <c r="AFM49" s="94"/>
      <c r="AFN49" s="94"/>
      <c r="AFO49" s="94"/>
      <c r="AFP49" s="94"/>
      <c r="AFQ49" s="94"/>
      <c r="AFR49" s="94"/>
      <c r="AFS49" s="94"/>
      <c r="AFT49" s="94"/>
      <c r="AFU49" s="94"/>
      <c r="AFV49" s="94"/>
      <c r="AFW49" s="94"/>
      <c r="AFX49" s="94"/>
      <c r="AFY49" s="94"/>
      <c r="AFZ49" s="94"/>
      <c r="AGA49" s="94"/>
      <c r="AGB49" s="94"/>
      <c r="AGC49" s="94"/>
      <c r="AGD49" s="94"/>
      <c r="AGE49" s="94"/>
      <c r="AGF49" s="94"/>
      <c r="AGG49" s="94"/>
      <c r="AGH49" s="94"/>
      <c r="AGI49" s="94"/>
      <c r="AGJ49" s="94"/>
      <c r="AGK49" s="94"/>
      <c r="AGL49" s="94"/>
      <c r="AGM49" s="94"/>
      <c r="AGN49" s="94"/>
      <c r="AGO49" s="94"/>
      <c r="AGP49" s="94"/>
      <c r="AGQ49" s="94"/>
      <c r="AGR49" s="94"/>
      <c r="AGS49" s="94"/>
      <c r="AGT49" s="94"/>
      <c r="AGU49" s="94"/>
      <c r="AGV49" s="94"/>
      <c r="AGW49" s="94"/>
      <c r="AGX49" s="94"/>
      <c r="AGY49" s="94"/>
      <c r="AGZ49" s="94"/>
      <c r="AHA49" s="94"/>
      <c r="AHB49" s="94"/>
      <c r="AHC49" s="94"/>
      <c r="AHD49" s="94"/>
      <c r="AHE49" s="94"/>
      <c r="AHF49" s="94"/>
      <c r="AHG49" s="94"/>
      <c r="AHH49" s="94"/>
      <c r="AHI49" s="94"/>
      <c r="AHJ49" s="94"/>
      <c r="AHK49" s="94"/>
      <c r="AHL49" s="94"/>
      <c r="AHM49" s="94"/>
      <c r="AHN49" s="94"/>
      <c r="AHO49" s="94"/>
      <c r="AHP49" s="94"/>
      <c r="AHQ49" s="94"/>
      <c r="AHR49" s="94"/>
      <c r="AHS49" s="94"/>
      <c r="AHT49" s="94"/>
      <c r="AHU49" s="94"/>
      <c r="AHV49" s="94"/>
      <c r="AHW49" s="94"/>
      <c r="AHX49" s="94"/>
      <c r="AHY49" s="94"/>
      <c r="AHZ49" s="94"/>
      <c r="AIA49" s="94"/>
      <c r="AIB49" s="94"/>
      <c r="AIC49" s="94"/>
      <c r="AID49" s="94"/>
      <c r="AIE49" s="94"/>
      <c r="AIF49" s="94"/>
      <c r="AIG49" s="94"/>
      <c r="AIH49" s="94"/>
      <c r="AII49" s="94"/>
      <c r="AIJ49" s="94"/>
      <c r="AIK49" s="94"/>
      <c r="AIL49" s="94"/>
      <c r="AIM49" s="94"/>
      <c r="AIN49" s="94"/>
      <c r="AIO49" s="94"/>
      <c r="AIP49" s="94"/>
      <c r="AIQ49" s="94"/>
      <c r="AIR49" s="94"/>
      <c r="AIS49" s="94"/>
      <c r="AIT49" s="94"/>
      <c r="AIU49" s="94"/>
      <c r="AIV49" s="94"/>
      <c r="AIW49" s="94"/>
      <c r="AIX49" s="94"/>
      <c r="AIY49" s="94"/>
      <c r="AIZ49" s="94"/>
      <c r="AJA49" s="94"/>
      <c r="AJB49" s="94"/>
      <c r="AJC49" s="94"/>
      <c r="AJD49" s="94"/>
      <c r="AJE49" s="94"/>
      <c r="AJF49" s="94"/>
      <c r="AJG49" s="94"/>
      <c r="AJH49" s="94"/>
      <c r="AJI49" s="94"/>
      <c r="AJJ49" s="94"/>
      <c r="AJK49" s="94"/>
      <c r="AJL49" s="94"/>
      <c r="AJM49" s="94"/>
      <c r="AJN49" s="94"/>
      <c r="AJO49" s="94"/>
      <c r="AJP49" s="94"/>
      <c r="AJQ49" s="94"/>
      <c r="AJR49" s="94"/>
      <c r="AJS49" s="94"/>
      <c r="AJT49" s="94"/>
      <c r="AJU49" s="94"/>
      <c r="AJV49" s="94"/>
      <c r="AJW49" s="94"/>
      <c r="AJX49" s="94"/>
      <c r="AJY49" s="94"/>
      <c r="AJZ49" s="94"/>
      <c r="AKA49" s="94"/>
      <c r="AKB49" s="94"/>
      <c r="AKC49" s="94"/>
      <c r="AKD49" s="94"/>
      <c r="AKE49" s="94"/>
      <c r="AKF49" s="94"/>
      <c r="AKG49" s="94"/>
      <c r="AKH49" s="94"/>
      <c r="AKI49" s="94"/>
      <c r="AKJ49" s="94"/>
      <c r="AKK49" s="94"/>
      <c r="AKL49" s="94"/>
      <c r="AKM49" s="94"/>
      <c r="AKN49" s="94"/>
      <c r="AKO49" s="94"/>
      <c r="AKP49" s="94"/>
      <c r="AKQ49" s="94"/>
      <c r="AKR49" s="94"/>
      <c r="AKS49" s="94"/>
      <c r="AKT49" s="94"/>
      <c r="AKU49" s="94"/>
      <c r="AKV49" s="94"/>
      <c r="AKW49" s="94"/>
      <c r="AKX49" s="94"/>
      <c r="AKY49" s="94"/>
      <c r="AKZ49" s="94"/>
      <c r="ALA49" s="94"/>
      <c r="ALB49" s="94"/>
      <c r="ALC49" s="94"/>
      <c r="ALD49" s="94"/>
      <c r="ALE49" s="94"/>
      <c r="ALF49" s="94"/>
      <c r="ALG49" s="94"/>
      <c r="ALH49" s="94"/>
      <c r="ALI49" s="94"/>
      <c r="ALJ49" s="94"/>
      <c r="ALK49" s="94"/>
      <c r="ALL49" s="94"/>
      <c r="ALM49" s="94"/>
      <c r="ALN49" s="94"/>
      <c r="ALO49" s="94"/>
      <c r="ALP49" s="94"/>
      <c r="ALQ49" s="94"/>
      <c r="ALR49" s="94"/>
      <c r="ALS49" s="94"/>
      <c r="ALT49" s="94"/>
      <c r="ALU49" s="94"/>
      <c r="ALV49" s="94"/>
      <c r="ALW49" s="94"/>
      <c r="ALX49" s="94"/>
      <c r="ALY49" s="94"/>
      <c r="ALZ49" s="94"/>
      <c r="AMA49" s="94"/>
      <c r="AMB49" s="94"/>
      <c r="AMC49" s="94"/>
      <c r="AMD49" s="94"/>
      <c r="AME49" s="94"/>
      <c r="AMF49" s="94"/>
      <c r="AMG49" s="94"/>
      <c r="AMH49" s="94"/>
      <c r="AMI49" s="94"/>
      <c r="AMJ49" s="94"/>
    </row>
    <row r="50" spans="1:1024" s="123" customForma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  <c r="IX50" s="94"/>
      <c r="IY50" s="94"/>
      <c r="IZ50" s="94"/>
      <c r="JA50" s="94"/>
      <c r="JB50" s="94"/>
      <c r="JC50" s="94"/>
      <c r="JD50" s="94"/>
      <c r="JE50" s="94"/>
      <c r="JF50" s="94"/>
      <c r="JG50" s="94"/>
      <c r="JH50" s="94"/>
      <c r="JI50" s="94"/>
      <c r="JJ50" s="94"/>
      <c r="JK50" s="94"/>
      <c r="JL50" s="94"/>
      <c r="JM50" s="94"/>
      <c r="JN50" s="94"/>
      <c r="JO50" s="94"/>
      <c r="JP50" s="94"/>
      <c r="JQ50" s="94"/>
      <c r="JR50" s="94"/>
      <c r="JS50" s="94"/>
      <c r="JT50" s="94"/>
      <c r="JU50" s="94"/>
      <c r="JV50" s="94"/>
      <c r="JW50" s="94"/>
      <c r="JX50" s="94"/>
      <c r="JY50" s="94"/>
      <c r="JZ50" s="94"/>
      <c r="KA50" s="94"/>
      <c r="KB50" s="94"/>
      <c r="KC50" s="94"/>
      <c r="KD50" s="94"/>
      <c r="KE50" s="94"/>
      <c r="KF50" s="94"/>
      <c r="KG50" s="94"/>
      <c r="KH50" s="94"/>
      <c r="KI50" s="94"/>
      <c r="KJ50" s="94"/>
      <c r="KK50" s="94"/>
      <c r="KL50" s="94"/>
      <c r="KM50" s="94"/>
      <c r="KN50" s="94"/>
      <c r="KO50" s="94"/>
      <c r="KP50" s="94"/>
      <c r="KQ50" s="94"/>
      <c r="KR50" s="94"/>
      <c r="KS50" s="94"/>
      <c r="KT50" s="94"/>
      <c r="KU50" s="94"/>
      <c r="KV50" s="94"/>
      <c r="KW50" s="94"/>
      <c r="KX50" s="94"/>
      <c r="KY50" s="94"/>
      <c r="KZ50" s="94"/>
      <c r="LA50" s="94"/>
      <c r="LB50" s="94"/>
      <c r="LC50" s="94"/>
      <c r="LD50" s="94"/>
      <c r="LE50" s="94"/>
      <c r="LF50" s="94"/>
      <c r="LG50" s="94"/>
      <c r="LH50" s="94"/>
      <c r="LI50" s="94"/>
      <c r="LJ50" s="94"/>
      <c r="LK50" s="94"/>
      <c r="LL50" s="94"/>
      <c r="LM50" s="94"/>
      <c r="LN50" s="94"/>
      <c r="LO50" s="94"/>
      <c r="LP50" s="94"/>
      <c r="LQ50" s="94"/>
      <c r="LR50" s="94"/>
      <c r="LS50" s="94"/>
      <c r="LT50" s="94"/>
      <c r="LU50" s="94"/>
      <c r="LV50" s="94"/>
      <c r="LW50" s="94"/>
      <c r="LX50" s="94"/>
      <c r="LY50" s="94"/>
      <c r="LZ50" s="94"/>
      <c r="MA50" s="94"/>
      <c r="MB50" s="94"/>
      <c r="MC50" s="94"/>
      <c r="MD50" s="94"/>
      <c r="ME50" s="94"/>
      <c r="MF50" s="94"/>
      <c r="MG50" s="94"/>
      <c r="MH50" s="94"/>
      <c r="MI50" s="94"/>
      <c r="MJ50" s="94"/>
      <c r="MK50" s="94"/>
      <c r="ML50" s="94"/>
      <c r="MM50" s="94"/>
      <c r="MN50" s="94"/>
      <c r="MO50" s="94"/>
      <c r="MP50" s="94"/>
      <c r="MQ50" s="94"/>
      <c r="MR50" s="94"/>
      <c r="MS50" s="94"/>
      <c r="MT50" s="94"/>
      <c r="MU50" s="94"/>
      <c r="MV50" s="94"/>
      <c r="MW50" s="94"/>
      <c r="MX50" s="94"/>
      <c r="MY50" s="94"/>
      <c r="MZ50" s="94"/>
      <c r="NA50" s="94"/>
      <c r="NB50" s="94"/>
      <c r="NC50" s="94"/>
      <c r="ND50" s="94"/>
      <c r="NE50" s="94"/>
      <c r="NF50" s="94"/>
      <c r="NG50" s="94"/>
      <c r="NH50" s="94"/>
      <c r="NI50" s="94"/>
      <c r="NJ50" s="94"/>
      <c r="NK50" s="94"/>
      <c r="NL50" s="94"/>
      <c r="NM50" s="94"/>
      <c r="NN50" s="94"/>
      <c r="NO50" s="94"/>
      <c r="NP50" s="94"/>
      <c r="NQ50" s="94"/>
      <c r="NR50" s="94"/>
      <c r="NS50" s="94"/>
      <c r="NT50" s="94"/>
      <c r="NU50" s="94"/>
      <c r="NV50" s="94"/>
      <c r="NW50" s="94"/>
      <c r="NX50" s="94"/>
      <c r="NY50" s="94"/>
      <c r="NZ50" s="94"/>
      <c r="OA50" s="94"/>
      <c r="OB50" s="94"/>
      <c r="OC50" s="94"/>
      <c r="OD50" s="94"/>
      <c r="OE50" s="94"/>
      <c r="OF50" s="94"/>
      <c r="OG50" s="94"/>
      <c r="OH50" s="94"/>
      <c r="OI50" s="94"/>
      <c r="OJ50" s="94"/>
      <c r="OK50" s="94"/>
      <c r="OL50" s="94"/>
      <c r="OM50" s="94"/>
      <c r="ON50" s="94"/>
      <c r="OO50" s="94"/>
      <c r="OP50" s="94"/>
      <c r="OQ50" s="94"/>
      <c r="OR50" s="94"/>
      <c r="OS50" s="94"/>
      <c r="OT50" s="94"/>
      <c r="OU50" s="94"/>
      <c r="OV50" s="94"/>
      <c r="OW50" s="94"/>
      <c r="OX50" s="94"/>
      <c r="OY50" s="94"/>
      <c r="OZ50" s="94"/>
      <c r="PA50" s="94"/>
      <c r="PB50" s="94"/>
      <c r="PC50" s="94"/>
      <c r="PD50" s="94"/>
      <c r="PE50" s="94"/>
      <c r="PF50" s="94"/>
      <c r="PG50" s="94"/>
      <c r="PH50" s="94"/>
      <c r="PI50" s="94"/>
      <c r="PJ50" s="94"/>
      <c r="PK50" s="94"/>
      <c r="PL50" s="94"/>
      <c r="PM50" s="94"/>
      <c r="PN50" s="94"/>
      <c r="PO50" s="94"/>
      <c r="PP50" s="94"/>
      <c r="PQ50" s="94"/>
      <c r="PR50" s="94"/>
      <c r="PS50" s="94"/>
      <c r="PT50" s="94"/>
      <c r="PU50" s="94"/>
      <c r="PV50" s="94"/>
      <c r="PW50" s="94"/>
      <c r="PX50" s="94"/>
      <c r="PY50" s="94"/>
      <c r="PZ50" s="94"/>
      <c r="QA50" s="94"/>
      <c r="QB50" s="94"/>
      <c r="QC50" s="94"/>
      <c r="QD50" s="94"/>
      <c r="QE50" s="94"/>
      <c r="QF50" s="94"/>
      <c r="QG50" s="94"/>
      <c r="QH50" s="94"/>
      <c r="QI50" s="94"/>
      <c r="QJ50" s="94"/>
      <c r="QK50" s="94"/>
      <c r="QL50" s="94"/>
      <c r="QM50" s="94"/>
      <c r="QN50" s="94"/>
      <c r="QO50" s="94"/>
      <c r="QP50" s="94"/>
      <c r="QQ50" s="94"/>
      <c r="QR50" s="94"/>
      <c r="QS50" s="94"/>
      <c r="QT50" s="94"/>
      <c r="QU50" s="94"/>
      <c r="QV50" s="94"/>
      <c r="QW50" s="94"/>
      <c r="QX50" s="94"/>
      <c r="QY50" s="94"/>
      <c r="QZ50" s="94"/>
      <c r="RA50" s="94"/>
      <c r="RB50" s="94"/>
      <c r="RC50" s="94"/>
      <c r="RD50" s="94"/>
      <c r="RE50" s="94"/>
      <c r="RF50" s="94"/>
      <c r="RG50" s="94"/>
      <c r="RH50" s="94"/>
      <c r="RI50" s="94"/>
      <c r="RJ50" s="94"/>
      <c r="RK50" s="94"/>
      <c r="RL50" s="94"/>
      <c r="RM50" s="94"/>
      <c r="RN50" s="94"/>
      <c r="RO50" s="94"/>
      <c r="RP50" s="94"/>
      <c r="RQ50" s="94"/>
      <c r="RR50" s="94"/>
      <c r="RS50" s="94"/>
      <c r="RT50" s="94"/>
      <c r="RU50" s="94"/>
      <c r="RV50" s="94"/>
      <c r="RW50" s="94"/>
      <c r="RX50" s="94"/>
      <c r="RY50" s="94"/>
      <c r="RZ50" s="94"/>
      <c r="SA50" s="94"/>
      <c r="SB50" s="94"/>
      <c r="SC50" s="94"/>
      <c r="SD50" s="94"/>
      <c r="SE50" s="94"/>
      <c r="SF50" s="94"/>
      <c r="SG50" s="94"/>
      <c r="SH50" s="94"/>
      <c r="SI50" s="94"/>
      <c r="SJ50" s="94"/>
      <c r="SK50" s="94"/>
      <c r="SL50" s="94"/>
      <c r="SM50" s="94"/>
      <c r="SN50" s="94"/>
      <c r="SO50" s="94"/>
      <c r="SP50" s="94"/>
      <c r="SQ50" s="94"/>
      <c r="SR50" s="94"/>
      <c r="SS50" s="94"/>
      <c r="ST50" s="94"/>
      <c r="SU50" s="94"/>
      <c r="SV50" s="94"/>
      <c r="SW50" s="94"/>
      <c r="SX50" s="94"/>
      <c r="SY50" s="94"/>
      <c r="SZ50" s="94"/>
      <c r="TA50" s="94"/>
      <c r="TB50" s="94"/>
      <c r="TC50" s="94"/>
      <c r="TD50" s="94"/>
      <c r="TE50" s="94"/>
      <c r="TF50" s="94"/>
      <c r="TG50" s="94"/>
      <c r="TH50" s="94"/>
      <c r="TI50" s="94"/>
      <c r="TJ50" s="94"/>
      <c r="TK50" s="94"/>
      <c r="TL50" s="94"/>
      <c r="TM50" s="94"/>
      <c r="TN50" s="94"/>
      <c r="TO50" s="94"/>
      <c r="TP50" s="94"/>
      <c r="TQ50" s="94"/>
      <c r="TR50" s="94"/>
      <c r="TS50" s="94"/>
      <c r="TT50" s="94"/>
      <c r="TU50" s="94"/>
      <c r="TV50" s="94"/>
      <c r="TW50" s="94"/>
      <c r="TX50" s="94"/>
      <c r="TY50" s="94"/>
      <c r="TZ50" s="94"/>
      <c r="UA50" s="94"/>
      <c r="UB50" s="94"/>
      <c r="UC50" s="94"/>
      <c r="UD50" s="94"/>
      <c r="UE50" s="94"/>
      <c r="UF50" s="94"/>
      <c r="UG50" s="94"/>
      <c r="UH50" s="94"/>
      <c r="UI50" s="94"/>
      <c r="UJ50" s="94"/>
      <c r="UK50" s="94"/>
      <c r="UL50" s="94"/>
      <c r="UM50" s="94"/>
      <c r="UN50" s="94"/>
      <c r="UO50" s="94"/>
      <c r="UP50" s="94"/>
      <c r="UQ50" s="94"/>
      <c r="UR50" s="94"/>
      <c r="US50" s="94"/>
      <c r="UT50" s="94"/>
      <c r="UU50" s="94"/>
      <c r="UV50" s="94"/>
      <c r="UW50" s="94"/>
      <c r="UX50" s="94"/>
      <c r="UY50" s="94"/>
      <c r="UZ50" s="94"/>
      <c r="VA50" s="94"/>
      <c r="VB50" s="94"/>
      <c r="VC50" s="94"/>
      <c r="VD50" s="94"/>
      <c r="VE50" s="94"/>
      <c r="VF50" s="94"/>
      <c r="VG50" s="94"/>
      <c r="VH50" s="94"/>
      <c r="VI50" s="94"/>
      <c r="VJ50" s="94"/>
      <c r="VK50" s="94"/>
      <c r="VL50" s="94"/>
      <c r="VM50" s="94"/>
      <c r="VN50" s="94"/>
      <c r="VO50" s="94"/>
      <c r="VP50" s="94"/>
      <c r="VQ50" s="94"/>
      <c r="VR50" s="94"/>
      <c r="VS50" s="94"/>
      <c r="VT50" s="94"/>
      <c r="VU50" s="94"/>
      <c r="VV50" s="94"/>
      <c r="VW50" s="94"/>
      <c r="VX50" s="94"/>
      <c r="VY50" s="94"/>
      <c r="VZ50" s="94"/>
      <c r="WA50" s="94"/>
      <c r="WB50" s="94"/>
      <c r="WC50" s="94"/>
      <c r="WD50" s="94"/>
      <c r="WE50" s="94"/>
      <c r="WF50" s="94"/>
      <c r="WG50" s="94"/>
      <c r="WH50" s="94"/>
      <c r="WI50" s="94"/>
      <c r="WJ50" s="94"/>
      <c r="WK50" s="94"/>
      <c r="WL50" s="94"/>
      <c r="WM50" s="94"/>
      <c r="WN50" s="94"/>
      <c r="WO50" s="94"/>
      <c r="WP50" s="94"/>
      <c r="WQ50" s="94"/>
      <c r="WR50" s="94"/>
      <c r="WS50" s="94"/>
      <c r="WT50" s="94"/>
      <c r="WU50" s="94"/>
      <c r="WV50" s="94"/>
      <c r="WW50" s="94"/>
      <c r="WX50" s="94"/>
      <c r="WY50" s="94"/>
      <c r="WZ50" s="94"/>
      <c r="XA50" s="94"/>
      <c r="XB50" s="94"/>
      <c r="XC50" s="94"/>
      <c r="XD50" s="94"/>
      <c r="XE50" s="94"/>
      <c r="XF50" s="94"/>
      <c r="XG50" s="94"/>
      <c r="XH50" s="94"/>
      <c r="XI50" s="94"/>
      <c r="XJ50" s="94"/>
      <c r="XK50" s="94"/>
      <c r="XL50" s="94"/>
      <c r="XM50" s="94"/>
      <c r="XN50" s="94"/>
      <c r="XO50" s="94"/>
      <c r="XP50" s="94"/>
      <c r="XQ50" s="94"/>
      <c r="XR50" s="94"/>
      <c r="XS50" s="94"/>
      <c r="XT50" s="94"/>
      <c r="XU50" s="94"/>
      <c r="XV50" s="94"/>
      <c r="XW50" s="94"/>
      <c r="XX50" s="94"/>
      <c r="XY50" s="94"/>
      <c r="XZ50" s="94"/>
      <c r="YA50" s="94"/>
      <c r="YB50" s="94"/>
      <c r="YC50" s="94"/>
      <c r="YD50" s="94"/>
      <c r="YE50" s="94"/>
      <c r="YF50" s="94"/>
      <c r="YG50" s="94"/>
      <c r="YH50" s="94"/>
      <c r="YI50" s="94"/>
      <c r="YJ50" s="94"/>
      <c r="YK50" s="94"/>
      <c r="YL50" s="94"/>
      <c r="YM50" s="94"/>
      <c r="YN50" s="94"/>
      <c r="YO50" s="94"/>
      <c r="YP50" s="94"/>
      <c r="YQ50" s="94"/>
      <c r="YR50" s="94"/>
      <c r="YS50" s="94"/>
      <c r="YT50" s="94"/>
      <c r="YU50" s="94"/>
      <c r="YV50" s="94"/>
      <c r="YW50" s="94"/>
      <c r="YX50" s="94"/>
      <c r="YY50" s="94"/>
      <c r="YZ50" s="94"/>
      <c r="ZA50" s="94"/>
      <c r="ZB50" s="94"/>
      <c r="ZC50" s="94"/>
      <c r="ZD50" s="94"/>
      <c r="ZE50" s="94"/>
      <c r="ZF50" s="94"/>
      <c r="ZG50" s="94"/>
      <c r="ZH50" s="94"/>
      <c r="ZI50" s="94"/>
      <c r="ZJ50" s="94"/>
      <c r="ZK50" s="94"/>
      <c r="ZL50" s="94"/>
      <c r="ZM50" s="94"/>
      <c r="ZN50" s="94"/>
      <c r="ZO50" s="94"/>
      <c r="ZP50" s="94"/>
      <c r="ZQ50" s="94"/>
      <c r="ZR50" s="94"/>
      <c r="ZS50" s="94"/>
      <c r="ZT50" s="94"/>
      <c r="ZU50" s="94"/>
      <c r="ZV50" s="94"/>
      <c r="ZW50" s="94"/>
      <c r="ZX50" s="94"/>
      <c r="ZY50" s="94"/>
      <c r="ZZ50" s="94"/>
      <c r="AAA50" s="94"/>
      <c r="AAB50" s="94"/>
      <c r="AAC50" s="94"/>
      <c r="AAD50" s="94"/>
      <c r="AAE50" s="94"/>
      <c r="AAF50" s="94"/>
      <c r="AAG50" s="94"/>
      <c r="AAH50" s="94"/>
      <c r="AAI50" s="94"/>
      <c r="AAJ50" s="94"/>
      <c r="AAK50" s="94"/>
      <c r="AAL50" s="94"/>
      <c r="AAM50" s="94"/>
      <c r="AAN50" s="94"/>
      <c r="AAO50" s="94"/>
      <c r="AAP50" s="94"/>
      <c r="AAQ50" s="94"/>
      <c r="AAR50" s="94"/>
      <c r="AAS50" s="94"/>
      <c r="AAT50" s="94"/>
      <c r="AAU50" s="94"/>
      <c r="AAV50" s="94"/>
      <c r="AAW50" s="94"/>
      <c r="AAX50" s="94"/>
      <c r="AAY50" s="94"/>
      <c r="AAZ50" s="94"/>
      <c r="ABA50" s="94"/>
      <c r="ABB50" s="94"/>
      <c r="ABC50" s="94"/>
      <c r="ABD50" s="94"/>
      <c r="ABE50" s="94"/>
      <c r="ABF50" s="94"/>
      <c r="ABG50" s="94"/>
      <c r="ABH50" s="94"/>
      <c r="ABI50" s="94"/>
      <c r="ABJ50" s="94"/>
      <c r="ABK50" s="94"/>
      <c r="ABL50" s="94"/>
      <c r="ABM50" s="94"/>
      <c r="ABN50" s="94"/>
      <c r="ABO50" s="94"/>
      <c r="ABP50" s="94"/>
      <c r="ABQ50" s="94"/>
      <c r="ABR50" s="94"/>
      <c r="ABS50" s="94"/>
      <c r="ABT50" s="94"/>
      <c r="ABU50" s="94"/>
      <c r="ABV50" s="94"/>
      <c r="ABW50" s="94"/>
      <c r="ABX50" s="94"/>
      <c r="ABY50" s="94"/>
      <c r="ABZ50" s="94"/>
      <c r="ACA50" s="94"/>
      <c r="ACB50" s="94"/>
      <c r="ACC50" s="94"/>
      <c r="ACD50" s="94"/>
      <c r="ACE50" s="94"/>
      <c r="ACF50" s="94"/>
      <c r="ACG50" s="94"/>
      <c r="ACH50" s="94"/>
      <c r="ACI50" s="94"/>
      <c r="ACJ50" s="94"/>
      <c r="ACK50" s="94"/>
      <c r="ACL50" s="94"/>
      <c r="ACM50" s="94"/>
      <c r="ACN50" s="94"/>
      <c r="ACO50" s="94"/>
      <c r="ACP50" s="94"/>
      <c r="ACQ50" s="94"/>
      <c r="ACR50" s="94"/>
      <c r="ACS50" s="94"/>
      <c r="ACT50" s="94"/>
      <c r="ACU50" s="94"/>
      <c r="ACV50" s="94"/>
      <c r="ACW50" s="94"/>
      <c r="ACX50" s="94"/>
      <c r="ACY50" s="94"/>
      <c r="ACZ50" s="94"/>
      <c r="ADA50" s="94"/>
      <c r="ADB50" s="94"/>
      <c r="ADC50" s="94"/>
      <c r="ADD50" s="94"/>
      <c r="ADE50" s="94"/>
      <c r="ADF50" s="94"/>
      <c r="ADG50" s="94"/>
      <c r="ADH50" s="94"/>
      <c r="ADI50" s="94"/>
      <c r="ADJ50" s="94"/>
      <c r="ADK50" s="94"/>
      <c r="ADL50" s="94"/>
      <c r="ADM50" s="94"/>
      <c r="ADN50" s="94"/>
      <c r="ADO50" s="94"/>
      <c r="ADP50" s="94"/>
      <c r="ADQ50" s="94"/>
      <c r="ADR50" s="94"/>
      <c r="ADS50" s="94"/>
      <c r="ADT50" s="94"/>
      <c r="ADU50" s="94"/>
      <c r="ADV50" s="94"/>
      <c r="ADW50" s="94"/>
      <c r="ADX50" s="94"/>
      <c r="ADY50" s="94"/>
      <c r="ADZ50" s="94"/>
      <c r="AEA50" s="94"/>
      <c r="AEB50" s="94"/>
      <c r="AEC50" s="94"/>
      <c r="AED50" s="94"/>
      <c r="AEE50" s="94"/>
      <c r="AEF50" s="94"/>
      <c r="AEG50" s="94"/>
      <c r="AEH50" s="94"/>
      <c r="AEI50" s="94"/>
      <c r="AEJ50" s="94"/>
      <c r="AEK50" s="94"/>
      <c r="AEL50" s="94"/>
      <c r="AEM50" s="94"/>
      <c r="AEN50" s="94"/>
      <c r="AEO50" s="94"/>
      <c r="AEP50" s="94"/>
      <c r="AEQ50" s="94"/>
      <c r="AER50" s="94"/>
      <c r="AES50" s="94"/>
      <c r="AET50" s="94"/>
      <c r="AEU50" s="94"/>
      <c r="AEV50" s="94"/>
      <c r="AEW50" s="94"/>
      <c r="AEX50" s="94"/>
      <c r="AEY50" s="94"/>
      <c r="AEZ50" s="94"/>
      <c r="AFA50" s="94"/>
      <c r="AFB50" s="94"/>
      <c r="AFC50" s="94"/>
      <c r="AFD50" s="94"/>
      <c r="AFE50" s="94"/>
      <c r="AFF50" s="94"/>
      <c r="AFG50" s="94"/>
      <c r="AFH50" s="94"/>
      <c r="AFI50" s="94"/>
      <c r="AFJ50" s="94"/>
      <c r="AFK50" s="94"/>
      <c r="AFL50" s="94"/>
      <c r="AFM50" s="94"/>
      <c r="AFN50" s="94"/>
      <c r="AFO50" s="94"/>
      <c r="AFP50" s="94"/>
      <c r="AFQ50" s="94"/>
      <c r="AFR50" s="94"/>
      <c r="AFS50" s="94"/>
      <c r="AFT50" s="94"/>
      <c r="AFU50" s="94"/>
      <c r="AFV50" s="94"/>
      <c r="AFW50" s="94"/>
      <c r="AFX50" s="94"/>
      <c r="AFY50" s="94"/>
      <c r="AFZ50" s="94"/>
      <c r="AGA50" s="94"/>
      <c r="AGB50" s="94"/>
      <c r="AGC50" s="94"/>
      <c r="AGD50" s="94"/>
      <c r="AGE50" s="94"/>
      <c r="AGF50" s="94"/>
      <c r="AGG50" s="94"/>
      <c r="AGH50" s="94"/>
      <c r="AGI50" s="94"/>
      <c r="AGJ50" s="94"/>
      <c r="AGK50" s="94"/>
      <c r="AGL50" s="94"/>
      <c r="AGM50" s="94"/>
      <c r="AGN50" s="94"/>
      <c r="AGO50" s="94"/>
      <c r="AGP50" s="94"/>
      <c r="AGQ50" s="94"/>
      <c r="AGR50" s="94"/>
      <c r="AGS50" s="94"/>
      <c r="AGT50" s="94"/>
      <c r="AGU50" s="94"/>
      <c r="AGV50" s="94"/>
      <c r="AGW50" s="94"/>
      <c r="AGX50" s="94"/>
      <c r="AGY50" s="94"/>
      <c r="AGZ50" s="94"/>
      <c r="AHA50" s="94"/>
      <c r="AHB50" s="94"/>
      <c r="AHC50" s="94"/>
      <c r="AHD50" s="94"/>
      <c r="AHE50" s="94"/>
      <c r="AHF50" s="94"/>
      <c r="AHG50" s="94"/>
      <c r="AHH50" s="94"/>
      <c r="AHI50" s="94"/>
      <c r="AHJ50" s="94"/>
      <c r="AHK50" s="94"/>
      <c r="AHL50" s="94"/>
      <c r="AHM50" s="94"/>
      <c r="AHN50" s="94"/>
      <c r="AHO50" s="94"/>
      <c r="AHP50" s="94"/>
      <c r="AHQ50" s="94"/>
      <c r="AHR50" s="94"/>
      <c r="AHS50" s="94"/>
      <c r="AHT50" s="94"/>
      <c r="AHU50" s="94"/>
      <c r="AHV50" s="94"/>
      <c r="AHW50" s="94"/>
      <c r="AHX50" s="94"/>
      <c r="AHY50" s="94"/>
      <c r="AHZ50" s="94"/>
      <c r="AIA50" s="94"/>
      <c r="AIB50" s="94"/>
      <c r="AIC50" s="94"/>
      <c r="AID50" s="94"/>
      <c r="AIE50" s="94"/>
      <c r="AIF50" s="94"/>
      <c r="AIG50" s="94"/>
      <c r="AIH50" s="94"/>
      <c r="AII50" s="94"/>
      <c r="AIJ50" s="94"/>
      <c r="AIK50" s="94"/>
      <c r="AIL50" s="94"/>
      <c r="AIM50" s="94"/>
      <c r="AIN50" s="94"/>
      <c r="AIO50" s="94"/>
      <c r="AIP50" s="94"/>
      <c r="AIQ50" s="94"/>
      <c r="AIR50" s="94"/>
      <c r="AIS50" s="94"/>
      <c r="AIT50" s="94"/>
      <c r="AIU50" s="94"/>
      <c r="AIV50" s="94"/>
      <c r="AIW50" s="94"/>
      <c r="AIX50" s="94"/>
      <c r="AIY50" s="94"/>
      <c r="AIZ50" s="94"/>
      <c r="AJA50" s="94"/>
      <c r="AJB50" s="94"/>
      <c r="AJC50" s="94"/>
      <c r="AJD50" s="94"/>
      <c r="AJE50" s="94"/>
      <c r="AJF50" s="94"/>
      <c r="AJG50" s="94"/>
      <c r="AJH50" s="94"/>
      <c r="AJI50" s="94"/>
      <c r="AJJ50" s="94"/>
      <c r="AJK50" s="94"/>
      <c r="AJL50" s="94"/>
      <c r="AJM50" s="94"/>
      <c r="AJN50" s="94"/>
      <c r="AJO50" s="94"/>
      <c r="AJP50" s="94"/>
      <c r="AJQ50" s="94"/>
      <c r="AJR50" s="94"/>
      <c r="AJS50" s="94"/>
      <c r="AJT50" s="94"/>
      <c r="AJU50" s="94"/>
      <c r="AJV50" s="94"/>
      <c r="AJW50" s="94"/>
      <c r="AJX50" s="94"/>
      <c r="AJY50" s="94"/>
      <c r="AJZ50" s="94"/>
      <c r="AKA50" s="94"/>
      <c r="AKB50" s="94"/>
      <c r="AKC50" s="94"/>
      <c r="AKD50" s="94"/>
      <c r="AKE50" s="94"/>
      <c r="AKF50" s="94"/>
      <c r="AKG50" s="94"/>
      <c r="AKH50" s="94"/>
      <c r="AKI50" s="94"/>
      <c r="AKJ50" s="94"/>
      <c r="AKK50" s="94"/>
      <c r="AKL50" s="94"/>
      <c r="AKM50" s="94"/>
      <c r="AKN50" s="94"/>
      <c r="AKO50" s="94"/>
      <c r="AKP50" s="94"/>
      <c r="AKQ50" s="94"/>
      <c r="AKR50" s="94"/>
      <c r="AKS50" s="94"/>
      <c r="AKT50" s="94"/>
      <c r="AKU50" s="94"/>
      <c r="AKV50" s="94"/>
      <c r="AKW50" s="94"/>
      <c r="AKX50" s="94"/>
      <c r="AKY50" s="94"/>
      <c r="AKZ50" s="94"/>
      <c r="ALA50" s="94"/>
      <c r="ALB50" s="94"/>
      <c r="ALC50" s="94"/>
      <c r="ALD50" s="94"/>
      <c r="ALE50" s="94"/>
      <c r="ALF50" s="94"/>
      <c r="ALG50" s="94"/>
      <c r="ALH50" s="94"/>
      <c r="ALI50" s="94"/>
      <c r="ALJ50" s="94"/>
      <c r="ALK50" s="94"/>
      <c r="ALL50" s="94"/>
      <c r="ALM50" s="94"/>
      <c r="ALN50" s="94"/>
      <c r="ALO50" s="94"/>
      <c r="ALP50" s="94"/>
      <c r="ALQ50" s="94"/>
      <c r="ALR50" s="94"/>
      <c r="ALS50" s="94"/>
      <c r="ALT50" s="94"/>
      <c r="ALU50" s="94"/>
      <c r="ALV50" s="94"/>
      <c r="ALW50" s="94"/>
      <c r="ALX50" s="94"/>
      <c r="ALY50" s="94"/>
      <c r="ALZ50" s="94"/>
      <c r="AMA50" s="94"/>
      <c r="AMB50" s="94"/>
      <c r="AMC50" s="94"/>
      <c r="AMD50" s="94"/>
      <c r="AME50" s="94"/>
      <c r="AMF50" s="94"/>
      <c r="AMG50" s="94"/>
      <c r="AMH50" s="94"/>
      <c r="AMI50" s="94"/>
      <c r="AMJ50" s="94"/>
    </row>
    <row r="85" spans="1:1024" s="123" customFormat="1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  <c r="IX85" s="94"/>
      <c r="IY85" s="94"/>
      <c r="IZ85" s="94"/>
      <c r="JA85" s="94"/>
      <c r="JB85" s="94"/>
      <c r="JC85" s="94"/>
      <c r="JD85" s="94"/>
      <c r="JE85" s="94"/>
      <c r="JF85" s="94"/>
      <c r="JG85" s="94"/>
      <c r="JH85" s="94"/>
      <c r="JI85" s="94"/>
      <c r="JJ85" s="94"/>
      <c r="JK85" s="94"/>
      <c r="JL85" s="94"/>
      <c r="JM85" s="94"/>
      <c r="JN85" s="94"/>
      <c r="JO85" s="94"/>
      <c r="JP85" s="94"/>
      <c r="JQ85" s="94"/>
      <c r="JR85" s="94"/>
      <c r="JS85" s="94"/>
      <c r="JT85" s="94"/>
      <c r="JU85" s="94"/>
      <c r="JV85" s="94"/>
      <c r="JW85" s="94"/>
      <c r="JX85" s="94"/>
      <c r="JY85" s="94"/>
      <c r="JZ85" s="94"/>
      <c r="KA85" s="94"/>
      <c r="KB85" s="94"/>
      <c r="KC85" s="94"/>
      <c r="KD85" s="94"/>
      <c r="KE85" s="94"/>
      <c r="KF85" s="94"/>
      <c r="KG85" s="94"/>
      <c r="KH85" s="94"/>
      <c r="KI85" s="94"/>
      <c r="KJ85" s="94"/>
      <c r="KK85" s="94"/>
      <c r="KL85" s="94"/>
      <c r="KM85" s="94"/>
      <c r="KN85" s="94"/>
      <c r="KO85" s="94"/>
      <c r="KP85" s="94"/>
      <c r="KQ85" s="94"/>
      <c r="KR85" s="94"/>
      <c r="KS85" s="94"/>
      <c r="KT85" s="94"/>
      <c r="KU85" s="94"/>
      <c r="KV85" s="94"/>
      <c r="KW85" s="94"/>
      <c r="KX85" s="94"/>
      <c r="KY85" s="94"/>
      <c r="KZ85" s="94"/>
      <c r="LA85" s="94"/>
      <c r="LB85" s="94"/>
      <c r="LC85" s="94"/>
      <c r="LD85" s="94"/>
      <c r="LE85" s="94"/>
      <c r="LF85" s="94"/>
      <c r="LG85" s="94"/>
      <c r="LH85" s="94"/>
      <c r="LI85" s="94"/>
      <c r="LJ85" s="94"/>
      <c r="LK85" s="94"/>
      <c r="LL85" s="94"/>
      <c r="LM85" s="94"/>
      <c r="LN85" s="94"/>
      <c r="LO85" s="94"/>
      <c r="LP85" s="94"/>
      <c r="LQ85" s="94"/>
      <c r="LR85" s="94"/>
      <c r="LS85" s="94"/>
      <c r="LT85" s="94"/>
      <c r="LU85" s="94"/>
      <c r="LV85" s="94"/>
      <c r="LW85" s="94"/>
      <c r="LX85" s="94"/>
      <c r="LY85" s="94"/>
      <c r="LZ85" s="94"/>
      <c r="MA85" s="94"/>
      <c r="MB85" s="94"/>
      <c r="MC85" s="94"/>
      <c r="MD85" s="94"/>
      <c r="ME85" s="94"/>
      <c r="MF85" s="94"/>
      <c r="MG85" s="94"/>
      <c r="MH85" s="94"/>
      <c r="MI85" s="94"/>
      <c r="MJ85" s="94"/>
      <c r="MK85" s="94"/>
      <c r="ML85" s="94"/>
      <c r="MM85" s="94"/>
      <c r="MN85" s="94"/>
      <c r="MO85" s="94"/>
      <c r="MP85" s="94"/>
      <c r="MQ85" s="94"/>
      <c r="MR85" s="94"/>
      <c r="MS85" s="94"/>
      <c r="MT85" s="94"/>
      <c r="MU85" s="94"/>
      <c r="MV85" s="94"/>
      <c r="MW85" s="94"/>
      <c r="MX85" s="94"/>
      <c r="MY85" s="94"/>
      <c r="MZ85" s="94"/>
      <c r="NA85" s="94"/>
      <c r="NB85" s="94"/>
      <c r="NC85" s="94"/>
      <c r="ND85" s="94"/>
      <c r="NE85" s="94"/>
      <c r="NF85" s="94"/>
      <c r="NG85" s="94"/>
      <c r="NH85" s="94"/>
      <c r="NI85" s="94"/>
      <c r="NJ85" s="94"/>
      <c r="NK85" s="94"/>
      <c r="NL85" s="94"/>
      <c r="NM85" s="94"/>
      <c r="NN85" s="94"/>
      <c r="NO85" s="94"/>
      <c r="NP85" s="94"/>
      <c r="NQ85" s="94"/>
      <c r="NR85" s="94"/>
      <c r="NS85" s="94"/>
      <c r="NT85" s="94"/>
      <c r="NU85" s="94"/>
      <c r="NV85" s="94"/>
      <c r="NW85" s="94"/>
      <c r="NX85" s="94"/>
      <c r="NY85" s="94"/>
      <c r="NZ85" s="94"/>
      <c r="OA85" s="94"/>
      <c r="OB85" s="94"/>
      <c r="OC85" s="94"/>
      <c r="OD85" s="94"/>
      <c r="OE85" s="94"/>
      <c r="OF85" s="94"/>
      <c r="OG85" s="94"/>
      <c r="OH85" s="94"/>
      <c r="OI85" s="94"/>
      <c r="OJ85" s="94"/>
      <c r="OK85" s="94"/>
      <c r="OL85" s="94"/>
      <c r="OM85" s="94"/>
      <c r="ON85" s="94"/>
      <c r="OO85" s="94"/>
      <c r="OP85" s="94"/>
      <c r="OQ85" s="94"/>
      <c r="OR85" s="94"/>
      <c r="OS85" s="94"/>
      <c r="OT85" s="94"/>
      <c r="OU85" s="94"/>
      <c r="OV85" s="94"/>
      <c r="OW85" s="94"/>
      <c r="OX85" s="94"/>
      <c r="OY85" s="94"/>
      <c r="OZ85" s="94"/>
      <c r="PA85" s="94"/>
      <c r="PB85" s="94"/>
      <c r="PC85" s="94"/>
      <c r="PD85" s="94"/>
      <c r="PE85" s="94"/>
      <c r="PF85" s="94"/>
      <c r="PG85" s="94"/>
      <c r="PH85" s="94"/>
      <c r="PI85" s="94"/>
      <c r="PJ85" s="94"/>
      <c r="PK85" s="94"/>
      <c r="PL85" s="94"/>
      <c r="PM85" s="94"/>
      <c r="PN85" s="94"/>
      <c r="PO85" s="94"/>
      <c r="PP85" s="94"/>
      <c r="PQ85" s="94"/>
      <c r="PR85" s="94"/>
      <c r="PS85" s="94"/>
      <c r="PT85" s="94"/>
      <c r="PU85" s="94"/>
      <c r="PV85" s="94"/>
      <c r="PW85" s="94"/>
      <c r="PX85" s="94"/>
      <c r="PY85" s="94"/>
      <c r="PZ85" s="94"/>
      <c r="QA85" s="94"/>
      <c r="QB85" s="94"/>
      <c r="QC85" s="94"/>
      <c r="QD85" s="94"/>
      <c r="QE85" s="94"/>
      <c r="QF85" s="94"/>
      <c r="QG85" s="94"/>
      <c r="QH85" s="94"/>
      <c r="QI85" s="94"/>
      <c r="QJ85" s="94"/>
      <c r="QK85" s="94"/>
      <c r="QL85" s="94"/>
      <c r="QM85" s="94"/>
      <c r="QN85" s="94"/>
      <c r="QO85" s="94"/>
      <c r="QP85" s="94"/>
      <c r="QQ85" s="94"/>
      <c r="QR85" s="94"/>
      <c r="QS85" s="94"/>
      <c r="QT85" s="94"/>
      <c r="QU85" s="94"/>
      <c r="QV85" s="94"/>
      <c r="QW85" s="94"/>
      <c r="QX85" s="94"/>
      <c r="QY85" s="94"/>
      <c r="QZ85" s="94"/>
      <c r="RA85" s="94"/>
      <c r="RB85" s="94"/>
      <c r="RC85" s="94"/>
      <c r="RD85" s="94"/>
      <c r="RE85" s="94"/>
      <c r="RF85" s="94"/>
      <c r="RG85" s="94"/>
      <c r="RH85" s="94"/>
      <c r="RI85" s="94"/>
      <c r="RJ85" s="94"/>
      <c r="RK85" s="94"/>
      <c r="RL85" s="94"/>
      <c r="RM85" s="94"/>
      <c r="RN85" s="94"/>
      <c r="RO85" s="94"/>
      <c r="RP85" s="94"/>
      <c r="RQ85" s="94"/>
      <c r="RR85" s="94"/>
      <c r="RS85" s="94"/>
      <c r="RT85" s="94"/>
      <c r="RU85" s="94"/>
      <c r="RV85" s="94"/>
      <c r="RW85" s="94"/>
      <c r="RX85" s="94"/>
      <c r="RY85" s="94"/>
      <c r="RZ85" s="94"/>
      <c r="SA85" s="94"/>
      <c r="SB85" s="94"/>
      <c r="SC85" s="94"/>
      <c r="SD85" s="94"/>
      <c r="SE85" s="94"/>
      <c r="SF85" s="94"/>
      <c r="SG85" s="94"/>
      <c r="SH85" s="94"/>
      <c r="SI85" s="94"/>
      <c r="SJ85" s="94"/>
      <c r="SK85" s="94"/>
      <c r="SL85" s="94"/>
      <c r="SM85" s="94"/>
      <c r="SN85" s="94"/>
      <c r="SO85" s="94"/>
      <c r="SP85" s="94"/>
      <c r="SQ85" s="94"/>
      <c r="SR85" s="94"/>
      <c r="SS85" s="94"/>
      <c r="ST85" s="94"/>
      <c r="SU85" s="94"/>
      <c r="SV85" s="94"/>
      <c r="SW85" s="94"/>
      <c r="SX85" s="94"/>
      <c r="SY85" s="94"/>
      <c r="SZ85" s="94"/>
      <c r="TA85" s="94"/>
      <c r="TB85" s="94"/>
      <c r="TC85" s="94"/>
      <c r="TD85" s="94"/>
      <c r="TE85" s="94"/>
      <c r="TF85" s="94"/>
      <c r="TG85" s="94"/>
      <c r="TH85" s="94"/>
      <c r="TI85" s="94"/>
      <c r="TJ85" s="94"/>
      <c r="TK85" s="94"/>
      <c r="TL85" s="94"/>
      <c r="TM85" s="94"/>
      <c r="TN85" s="94"/>
      <c r="TO85" s="94"/>
      <c r="TP85" s="94"/>
      <c r="TQ85" s="94"/>
      <c r="TR85" s="94"/>
      <c r="TS85" s="94"/>
      <c r="TT85" s="94"/>
      <c r="TU85" s="94"/>
      <c r="TV85" s="94"/>
      <c r="TW85" s="94"/>
      <c r="TX85" s="94"/>
      <c r="TY85" s="94"/>
      <c r="TZ85" s="94"/>
      <c r="UA85" s="94"/>
      <c r="UB85" s="94"/>
      <c r="UC85" s="94"/>
      <c r="UD85" s="94"/>
      <c r="UE85" s="94"/>
      <c r="UF85" s="94"/>
      <c r="UG85" s="94"/>
      <c r="UH85" s="94"/>
      <c r="UI85" s="94"/>
      <c r="UJ85" s="94"/>
      <c r="UK85" s="94"/>
      <c r="UL85" s="94"/>
      <c r="UM85" s="94"/>
      <c r="UN85" s="94"/>
      <c r="UO85" s="94"/>
      <c r="UP85" s="94"/>
      <c r="UQ85" s="94"/>
      <c r="UR85" s="94"/>
      <c r="US85" s="94"/>
      <c r="UT85" s="94"/>
      <c r="UU85" s="94"/>
      <c r="UV85" s="94"/>
      <c r="UW85" s="94"/>
      <c r="UX85" s="94"/>
      <c r="UY85" s="94"/>
      <c r="UZ85" s="94"/>
      <c r="VA85" s="94"/>
      <c r="VB85" s="94"/>
      <c r="VC85" s="94"/>
      <c r="VD85" s="94"/>
      <c r="VE85" s="94"/>
      <c r="VF85" s="94"/>
      <c r="VG85" s="94"/>
      <c r="VH85" s="94"/>
      <c r="VI85" s="94"/>
      <c r="VJ85" s="94"/>
      <c r="VK85" s="94"/>
      <c r="VL85" s="94"/>
      <c r="VM85" s="94"/>
      <c r="VN85" s="94"/>
      <c r="VO85" s="94"/>
      <c r="VP85" s="94"/>
      <c r="VQ85" s="94"/>
      <c r="VR85" s="94"/>
      <c r="VS85" s="94"/>
      <c r="VT85" s="94"/>
      <c r="VU85" s="94"/>
      <c r="VV85" s="94"/>
      <c r="VW85" s="94"/>
      <c r="VX85" s="94"/>
      <c r="VY85" s="94"/>
      <c r="VZ85" s="94"/>
      <c r="WA85" s="94"/>
      <c r="WB85" s="94"/>
      <c r="WC85" s="94"/>
      <c r="WD85" s="94"/>
      <c r="WE85" s="94"/>
      <c r="WF85" s="94"/>
      <c r="WG85" s="94"/>
      <c r="WH85" s="94"/>
      <c r="WI85" s="94"/>
      <c r="WJ85" s="94"/>
      <c r="WK85" s="94"/>
      <c r="WL85" s="94"/>
      <c r="WM85" s="94"/>
      <c r="WN85" s="94"/>
      <c r="WO85" s="94"/>
      <c r="WP85" s="94"/>
      <c r="WQ85" s="94"/>
      <c r="WR85" s="94"/>
      <c r="WS85" s="94"/>
      <c r="WT85" s="94"/>
      <c r="WU85" s="94"/>
      <c r="WV85" s="94"/>
      <c r="WW85" s="94"/>
      <c r="WX85" s="94"/>
      <c r="WY85" s="94"/>
      <c r="WZ85" s="94"/>
      <c r="XA85" s="94"/>
      <c r="XB85" s="94"/>
      <c r="XC85" s="94"/>
      <c r="XD85" s="94"/>
      <c r="XE85" s="94"/>
      <c r="XF85" s="94"/>
      <c r="XG85" s="94"/>
      <c r="XH85" s="94"/>
      <c r="XI85" s="94"/>
      <c r="XJ85" s="94"/>
      <c r="XK85" s="94"/>
      <c r="XL85" s="94"/>
      <c r="XM85" s="94"/>
      <c r="XN85" s="94"/>
      <c r="XO85" s="94"/>
      <c r="XP85" s="94"/>
      <c r="XQ85" s="94"/>
      <c r="XR85" s="94"/>
      <c r="XS85" s="94"/>
      <c r="XT85" s="94"/>
      <c r="XU85" s="94"/>
      <c r="XV85" s="94"/>
      <c r="XW85" s="94"/>
      <c r="XX85" s="94"/>
      <c r="XY85" s="94"/>
      <c r="XZ85" s="94"/>
      <c r="YA85" s="94"/>
      <c r="YB85" s="94"/>
      <c r="YC85" s="94"/>
      <c r="YD85" s="94"/>
      <c r="YE85" s="94"/>
      <c r="YF85" s="94"/>
      <c r="YG85" s="94"/>
      <c r="YH85" s="94"/>
      <c r="YI85" s="94"/>
      <c r="YJ85" s="94"/>
      <c r="YK85" s="94"/>
      <c r="YL85" s="94"/>
      <c r="YM85" s="94"/>
      <c r="YN85" s="94"/>
      <c r="YO85" s="94"/>
      <c r="YP85" s="94"/>
      <c r="YQ85" s="94"/>
      <c r="YR85" s="94"/>
      <c r="YS85" s="94"/>
      <c r="YT85" s="94"/>
      <c r="YU85" s="94"/>
      <c r="YV85" s="94"/>
      <c r="YW85" s="94"/>
      <c r="YX85" s="94"/>
      <c r="YY85" s="94"/>
      <c r="YZ85" s="94"/>
      <c r="ZA85" s="94"/>
      <c r="ZB85" s="94"/>
      <c r="ZC85" s="94"/>
      <c r="ZD85" s="94"/>
      <c r="ZE85" s="94"/>
      <c r="ZF85" s="94"/>
      <c r="ZG85" s="94"/>
      <c r="ZH85" s="94"/>
      <c r="ZI85" s="94"/>
      <c r="ZJ85" s="94"/>
      <c r="ZK85" s="94"/>
      <c r="ZL85" s="94"/>
      <c r="ZM85" s="94"/>
      <c r="ZN85" s="94"/>
      <c r="ZO85" s="94"/>
      <c r="ZP85" s="94"/>
      <c r="ZQ85" s="94"/>
      <c r="ZR85" s="94"/>
      <c r="ZS85" s="94"/>
      <c r="ZT85" s="94"/>
      <c r="ZU85" s="94"/>
      <c r="ZV85" s="94"/>
      <c r="ZW85" s="94"/>
      <c r="ZX85" s="94"/>
      <c r="ZY85" s="94"/>
      <c r="ZZ85" s="94"/>
      <c r="AAA85" s="94"/>
      <c r="AAB85" s="94"/>
      <c r="AAC85" s="94"/>
      <c r="AAD85" s="94"/>
      <c r="AAE85" s="94"/>
      <c r="AAF85" s="94"/>
      <c r="AAG85" s="94"/>
      <c r="AAH85" s="94"/>
      <c r="AAI85" s="94"/>
      <c r="AAJ85" s="94"/>
      <c r="AAK85" s="94"/>
      <c r="AAL85" s="94"/>
      <c r="AAM85" s="94"/>
      <c r="AAN85" s="94"/>
      <c r="AAO85" s="94"/>
      <c r="AAP85" s="94"/>
      <c r="AAQ85" s="94"/>
      <c r="AAR85" s="94"/>
      <c r="AAS85" s="94"/>
      <c r="AAT85" s="94"/>
      <c r="AAU85" s="94"/>
      <c r="AAV85" s="94"/>
      <c r="AAW85" s="94"/>
      <c r="AAX85" s="94"/>
      <c r="AAY85" s="94"/>
      <c r="AAZ85" s="94"/>
      <c r="ABA85" s="94"/>
      <c r="ABB85" s="94"/>
      <c r="ABC85" s="94"/>
      <c r="ABD85" s="94"/>
      <c r="ABE85" s="94"/>
      <c r="ABF85" s="94"/>
      <c r="ABG85" s="94"/>
      <c r="ABH85" s="94"/>
      <c r="ABI85" s="94"/>
      <c r="ABJ85" s="94"/>
      <c r="ABK85" s="94"/>
      <c r="ABL85" s="94"/>
      <c r="ABM85" s="94"/>
      <c r="ABN85" s="94"/>
      <c r="ABO85" s="94"/>
      <c r="ABP85" s="94"/>
      <c r="ABQ85" s="94"/>
      <c r="ABR85" s="94"/>
      <c r="ABS85" s="94"/>
      <c r="ABT85" s="94"/>
      <c r="ABU85" s="94"/>
      <c r="ABV85" s="94"/>
      <c r="ABW85" s="94"/>
      <c r="ABX85" s="94"/>
      <c r="ABY85" s="94"/>
      <c r="ABZ85" s="94"/>
      <c r="ACA85" s="94"/>
      <c r="ACB85" s="94"/>
      <c r="ACC85" s="94"/>
      <c r="ACD85" s="94"/>
      <c r="ACE85" s="94"/>
      <c r="ACF85" s="94"/>
      <c r="ACG85" s="94"/>
      <c r="ACH85" s="94"/>
      <c r="ACI85" s="94"/>
      <c r="ACJ85" s="94"/>
      <c r="ACK85" s="94"/>
      <c r="ACL85" s="94"/>
      <c r="ACM85" s="94"/>
      <c r="ACN85" s="94"/>
      <c r="ACO85" s="94"/>
      <c r="ACP85" s="94"/>
      <c r="ACQ85" s="94"/>
      <c r="ACR85" s="94"/>
      <c r="ACS85" s="94"/>
      <c r="ACT85" s="94"/>
      <c r="ACU85" s="94"/>
      <c r="ACV85" s="94"/>
      <c r="ACW85" s="94"/>
      <c r="ACX85" s="94"/>
      <c r="ACY85" s="94"/>
      <c r="ACZ85" s="94"/>
      <c r="ADA85" s="94"/>
      <c r="ADB85" s="94"/>
      <c r="ADC85" s="94"/>
      <c r="ADD85" s="94"/>
      <c r="ADE85" s="94"/>
      <c r="ADF85" s="94"/>
      <c r="ADG85" s="94"/>
      <c r="ADH85" s="94"/>
      <c r="ADI85" s="94"/>
      <c r="ADJ85" s="94"/>
      <c r="ADK85" s="94"/>
      <c r="ADL85" s="94"/>
      <c r="ADM85" s="94"/>
      <c r="ADN85" s="94"/>
      <c r="ADO85" s="94"/>
      <c r="ADP85" s="94"/>
      <c r="ADQ85" s="94"/>
      <c r="ADR85" s="94"/>
      <c r="ADS85" s="94"/>
      <c r="ADT85" s="94"/>
      <c r="ADU85" s="94"/>
      <c r="ADV85" s="94"/>
      <c r="ADW85" s="94"/>
      <c r="ADX85" s="94"/>
      <c r="ADY85" s="94"/>
      <c r="ADZ85" s="94"/>
      <c r="AEA85" s="94"/>
      <c r="AEB85" s="94"/>
      <c r="AEC85" s="94"/>
      <c r="AED85" s="94"/>
      <c r="AEE85" s="94"/>
      <c r="AEF85" s="94"/>
      <c r="AEG85" s="94"/>
      <c r="AEH85" s="94"/>
      <c r="AEI85" s="94"/>
      <c r="AEJ85" s="94"/>
      <c r="AEK85" s="94"/>
      <c r="AEL85" s="94"/>
      <c r="AEM85" s="94"/>
      <c r="AEN85" s="94"/>
      <c r="AEO85" s="94"/>
      <c r="AEP85" s="94"/>
      <c r="AEQ85" s="94"/>
      <c r="AER85" s="94"/>
      <c r="AES85" s="94"/>
      <c r="AET85" s="94"/>
      <c r="AEU85" s="94"/>
      <c r="AEV85" s="94"/>
      <c r="AEW85" s="94"/>
      <c r="AEX85" s="94"/>
      <c r="AEY85" s="94"/>
      <c r="AEZ85" s="94"/>
      <c r="AFA85" s="94"/>
      <c r="AFB85" s="94"/>
      <c r="AFC85" s="94"/>
      <c r="AFD85" s="94"/>
      <c r="AFE85" s="94"/>
      <c r="AFF85" s="94"/>
      <c r="AFG85" s="94"/>
      <c r="AFH85" s="94"/>
      <c r="AFI85" s="94"/>
      <c r="AFJ85" s="94"/>
      <c r="AFK85" s="94"/>
      <c r="AFL85" s="94"/>
      <c r="AFM85" s="94"/>
      <c r="AFN85" s="94"/>
      <c r="AFO85" s="94"/>
      <c r="AFP85" s="94"/>
      <c r="AFQ85" s="94"/>
      <c r="AFR85" s="94"/>
      <c r="AFS85" s="94"/>
      <c r="AFT85" s="94"/>
      <c r="AFU85" s="94"/>
      <c r="AFV85" s="94"/>
      <c r="AFW85" s="94"/>
      <c r="AFX85" s="94"/>
      <c r="AFY85" s="94"/>
      <c r="AFZ85" s="94"/>
      <c r="AGA85" s="94"/>
      <c r="AGB85" s="94"/>
      <c r="AGC85" s="94"/>
      <c r="AGD85" s="94"/>
      <c r="AGE85" s="94"/>
      <c r="AGF85" s="94"/>
      <c r="AGG85" s="94"/>
      <c r="AGH85" s="94"/>
      <c r="AGI85" s="94"/>
      <c r="AGJ85" s="94"/>
      <c r="AGK85" s="94"/>
      <c r="AGL85" s="94"/>
      <c r="AGM85" s="94"/>
      <c r="AGN85" s="94"/>
      <c r="AGO85" s="94"/>
      <c r="AGP85" s="94"/>
      <c r="AGQ85" s="94"/>
      <c r="AGR85" s="94"/>
      <c r="AGS85" s="94"/>
      <c r="AGT85" s="94"/>
      <c r="AGU85" s="94"/>
      <c r="AGV85" s="94"/>
      <c r="AGW85" s="94"/>
      <c r="AGX85" s="94"/>
      <c r="AGY85" s="94"/>
      <c r="AGZ85" s="94"/>
      <c r="AHA85" s="94"/>
      <c r="AHB85" s="94"/>
      <c r="AHC85" s="94"/>
      <c r="AHD85" s="94"/>
      <c r="AHE85" s="94"/>
      <c r="AHF85" s="94"/>
      <c r="AHG85" s="94"/>
      <c r="AHH85" s="94"/>
      <c r="AHI85" s="94"/>
      <c r="AHJ85" s="94"/>
      <c r="AHK85" s="94"/>
      <c r="AHL85" s="94"/>
      <c r="AHM85" s="94"/>
      <c r="AHN85" s="94"/>
      <c r="AHO85" s="94"/>
      <c r="AHP85" s="94"/>
      <c r="AHQ85" s="94"/>
      <c r="AHR85" s="94"/>
      <c r="AHS85" s="94"/>
      <c r="AHT85" s="94"/>
      <c r="AHU85" s="94"/>
      <c r="AHV85" s="94"/>
      <c r="AHW85" s="94"/>
      <c r="AHX85" s="94"/>
      <c r="AHY85" s="94"/>
      <c r="AHZ85" s="94"/>
      <c r="AIA85" s="94"/>
      <c r="AIB85" s="94"/>
      <c r="AIC85" s="94"/>
      <c r="AID85" s="94"/>
      <c r="AIE85" s="94"/>
      <c r="AIF85" s="94"/>
      <c r="AIG85" s="94"/>
      <c r="AIH85" s="94"/>
      <c r="AII85" s="94"/>
      <c r="AIJ85" s="94"/>
      <c r="AIK85" s="94"/>
      <c r="AIL85" s="94"/>
      <c r="AIM85" s="94"/>
      <c r="AIN85" s="94"/>
      <c r="AIO85" s="94"/>
      <c r="AIP85" s="94"/>
      <c r="AIQ85" s="94"/>
      <c r="AIR85" s="94"/>
      <c r="AIS85" s="94"/>
      <c r="AIT85" s="94"/>
      <c r="AIU85" s="94"/>
      <c r="AIV85" s="94"/>
      <c r="AIW85" s="94"/>
      <c r="AIX85" s="94"/>
      <c r="AIY85" s="94"/>
      <c r="AIZ85" s="94"/>
      <c r="AJA85" s="94"/>
      <c r="AJB85" s="94"/>
      <c r="AJC85" s="94"/>
      <c r="AJD85" s="94"/>
      <c r="AJE85" s="94"/>
      <c r="AJF85" s="94"/>
      <c r="AJG85" s="94"/>
      <c r="AJH85" s="94"/>
      <c r="AJI85" s="94"/>
      <c r="AJJ85" s="94"/>
      <c r="AJK85" s="94"/>
      <c r="AJL85" s="94"/>
      <c r="AJM85" s="94"/>
      <c r="AJN85" s="94"/>
      <c r="AJO85" s="94"/>
      <c r="AJP85" s="94"/>
      <c r="AJQ85" s="94"/>
      <c r="AJR85" s="94"/>
      <c r="AJS85" s="94"/>
      <c r="AJT85" s="94"/>
      <c r="AJU85" s="94"/>
      <c r="AJV85" s="94"/>
      <c r="AJW85" s="94"/>
      <c r="AJX85" s="94"/>
      <c r="AJY85" s="94"/>
      <c r="AJZ85" s="94"/>
      <c r="AKA85" s="94"/>
      <c r="AKB85" s="94"/>
      <c r="AKC85" s="94"/>
      <c r="AKD85" s="94"/>
      <c r="AKE85" s="94"/>
      <c r="AKF85" s="94"/>
      <c r="AKG85" s="94"/>
      <c r="AKH85" s="94"/>
      <c r="AKI85" s="94"/>
      <c r="AKJ85" s="94"/>
      <c r="AKK85" s="94"/>
      <c r="AKL85" s="94"/>
      <c r="AKM85" s="94"/>
      <c r="AKN85" s="94"/>
      <c r="AKO85" s="94"/>
      <c r="AKP85" s="94"/>
      <c r="AKQ85" s="94"/>
      <c r="AKR85" s="94"/>
      <c r="AKS85" s="94"/>
      <c r="AKT85" s="94"/>
      <c r="AKU85" s="94"/>
      <c r="AKV85" s="94"/>
      <c r="AKW85" s="94"/>
      <c r="AKX85" s="94"/>
      <c r="AKY85" s="94"/>
      <c r="AKZ85" s="94"/>
      <c r="ALA85" s="94"/>
      <c r="ALB85" s="94"/>
      <c r="ALC85" s="94"/>
      <c r="ALD85" s="94"/>
      <c r="ALE85" s="94"/>
      <c r="ALF85" s="94"/>
      <c r="ALG85" s="94"/>
      <c r="ALH85" s="94"/>
      <c r="ALI85" s="94"/>
      <c r="ALJ85" s="94"/>
      <c r="ALK85" s="94"/>
      <c r="ALL85" s="94"/>
      <c r="ALM85" s="94"/>
      <c r="ALN85" s="94"/>
      <c r="ALO85" s="94"/>
      <c r="ALP85" s="94"/>
      <c r="ALQ85" s="94"/>
      <c r="ALR85" s="94"/>
      <c r="ALS85" s="94"/>
      <c r="ALT85" s="94"/>
      <c r="ALU85" s="94"/>
      <c r="ALV85" s="94"/>
      <c r="ALW85" s="94"/>
      <c r="ALX85" s="94"/>
      <c r="ALY85" s="94"/>
      <c r="ALZ85" s="94"/>
      <c r="AMA85" s="94"/>
      <c r="AMB85" s="94"/>
      <c r="AMC85" s="94"/>
      <c r="AMD85" s="94"/>
      <c r="AME85" s="94"/>
      <c r="AMF85" s="94"/>
      <c r="AMG85" s="94"/>
      <c r="AMH85" s="94"/>
      <c r="AMI85" s="94"/>
      <c r="AMJ85" s="94"/>
    </row>
    <row r="86" spans="1:1024" s="124" customFormat="1" ht="18.75" x14ac:dyDescent="0.3">
      <c r="E86" s="124">
        <f t="shared" ref="E86:R86" si="14">E44+E46+E48</f>
        <v>564837</v>
      </c>
      <c r="F86" s="124">
        <f t="shared" si="14"/>
        <v>564837</v>
      </c>
      <c r="G86" s="124">
        <f t="shared" si="14"/>
        <v>346703</v>
      </c>
      <c r="H86" s="124">
        <f t="shared" si="14"/>
        <v>93119</v>
      </c>
      <c r="I86" s="124">
        <f t="shared" si="14"/>
        <v>114238</v>
      </c>
      <c r="J86" s="124">
        <f t="shared" si="14"/>
        <v>0</v>
      </c>
      <c r="K86" s="124">
        <f t="shared" si="14"/>
        <v>0</v>
      </c>
      <c r="L86" s="124">
        <f t="shared" si="14"/>
        <v>0</v>
      </c>
      <c r="M86" s="124">
        <f t="shared" si="14"/>
        <v>0</v>
      </c>
      <c r="N86" s="124">
        <f t="shared" si="14"/>
        <v>9577</v>
      </c>
      <c r="O86" s="124">
        <f t="shared" si="14"/>
        <v>1200</v>
      </c>
      <c r="P86" s="124">
        <f t="shared" si="14"/>
        <v>0</v>
      </c>
      <c r="Q86" s="124">
        <f t="shared" si="14"/>
        <v>0</v>
      </c>
      <c r="R86" s="124">
        <f t="shared" si="14"/>
        <v>0</v>
      </c>
    </row>
    <row r="87" spans="1:1024" s="124" customFormat="1" ht="18.75" x14ac:dyDescent="0.3">
      <c r="E87" s="124" t="e">
        <f>#REF!+#REF!+#REF!</f>
        <v>#REF!</v>
      </c>
      <c r="F87" s="124" t="e">
        <f>#REF!+#REF!+#REF!</f>
        <v>#REF!</v>
      </c>
      <c r="G87" s="124" t="e">
        <f>#REF!+#REF!+#REF!</f>
        <v>#REF!</v>
      </c>
      <c r="H87" s="124" t="e">
        <f>#REF!+#REF!+#REF!</f>
        <v>#REF!</v>
      </c>
      <c r="I87" s="124" t="e">
        <f>#REF!+#REF!+#REF!</f>
        <v>#REF!</v>
      </c>
      <c r="J87" s="124" t="e">
        <f>#REF!+#REF!+#REF!</f>
        <v>#REF!</v>
      </c>
      <c r="K87" s="124" t="e">
        <f>#REF!+#REF!+#REF!</f>
        <v>#REF!</v>
      </c>
      <c r="L87" s="124" t="e">
        <f>#REF!+#REF!+#REF!</f>
        <v>#REF!</v>
      </c>
      <c r="M87" s="124" t="e">
        <f>#REF!+#REF!+#REF!</f>
        <v>#REF!</v>
      </c>
      <c r="N87" s="124" t="e">
        <f>#REF!+#REF!+#REF!</f>
        <v>#REF!</v>
      </c>
      <c r="O87" s="124" t="e">
        <f>#REF!+#REF!+#REF!</f>
        <v>#REF!</v>
      </c>
      <c r="P87" s="124" t="e">
        <f>#REF!+#REF!+#REF!</f>
        <v>#REF!</v>
      </c>
      <c r="Q87" s="124" t="e">
        <f>#REF!+#REF!+#REF!</f>
        <v>#REF!</v>
      </c>
      <c r="R87" s="124" t="e">
        <f>#REF!+#REF!+#REF!</f>
        <v>#REF!</v>
      </c>
    </row>
    <row r="88" spans="1:1024" s="124" customFormat="1" ht="18.75" x14ac:dyDescent="0.3">
      <c r="E88" s="124" t="e">
        <f>#REF!+#REF!+#REF!</f>
        <v>#REF!</v>
      </c>
      <c r="F88" s="124" t="e">
        <f>#REF!+#REF!+#REF!</f>
        <v>#REF!</v>
      </c>
      <c r="G88" s="124" t="e">
        <f>#REF!+#REF!+#REF!</f>
        <v>#REF!</v>
      </c>
      <c r="H88" s="124" t="e">
        <f>#REF!+#REF!+#REF!</f>
        <v>#REF!</v>
      </c>
      <c r="I88" s="124" t="e">
        <f>#REF!+#REF!+#REF!</f>
        <v>#REF!</v>
      </c>
      <c r="J88" s="124" t="e">
        <f>#REF!+#REF!+#REF!</f>
        <v>#REF!</v>
      </c>
      <c r="K88" s="124" t="e">
        <f>#REF!+#REF!+#REF!</f>
        <v>#REF!</v>
      </c>
      <c r="L88" s="124" t="e">
        <f>#REF!+#REF!+#REF!</f>
        <v>#REF!</v>
      </c>
      <c r="M88" s="124" t="e">
        <f>#REF!+#REF!+#REF!</f>
        <v>#REF!</v>
      </c>
      <c r="N88" s="124" t="e">
        <f>#REF!+#REF!+#REF!</f>
        <v>#REF!</v>
      </c>
      <c r="O88" s="124" t="e">
        <f>#REF!+#REF!+#REF!</f>
        <v>#REF!</v>
      </c>
      <c r="P88" s="124" t="e">
        <f>#REF!+#REF!+#REF!</f>
        <v>#REF!</v>
      </c>
      <c r="Q88" s="124" t="e">
        <f>#REF!+#REF!+#REF!</f>
        <v>#REF!</v>
      </c>
      <c r="R88" s="124" t="e">
        <f>#REF!+#REF!+#REF!</f>
        <v>#REF!</v>
      </c>
    </row>
    <row r="89" spans="1:1024" s="124" customFormat="1" ht="18.75" x14ac:dyDescent="0.3"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</row>
    <row r="90" spans="1:1024" s="124" customFormat="1" ht="18.75" x14ac:dyDescent="0.3"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</row>
    <row r="91" spans="1:1024" s="124" customFormat="1" ht="18.75" x14ac:dyDescent="0.3"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</row>
    <row r="92" spans="1:1024" s="124" customFormat="1" ht="18.75" x14ac:dyDescent="0.3">
      <c r="E92" s="124">
        <v>777</v>
      </c>
      <c r="F92" s="124">
        <f t="shared" ref="F92:F103" si="15">SUM(G92:O92)</f>
        <v>494</v>
      </c>
      <c r="G92" s="124">
        <v>399</v>
      </c>
      <c r="H92" s="124">
        <v>95</v>
      </c>
      <c r="I92" s="94"/>
      <c r="J92" s="94"/>
      <c r="K92" s="94"/>
      <c r="L92" s="94"/>
      <c r="M92" s="94"/>
      <c r="N92" s="94"/>
      <c r="O92" s="94"/>
      <c r="P92" s="94"/>
      <c r="Q92" s="94"/>
      <c r="R92" s="94"/>
    </row>
    <row r="93" spans="1:1024" s="124" customFormat="1" ht="18.75" x14ac:dyDescent="0.3">
      <c r="E93" s="94"/>
      <c r="F93" s="124">
        <f t="shared" si="15"/>
        <v>62</v>
      </c>
      <c r="G93" s="124">
        <v>49</v>
      </c>
      <c r="H93" s="124">
        <v>13</v>
      </c>
      <c r="I93" s="94"/>
      <c r="J93" s="94"/>
      <c r="K93" s="94"/>
      <c r="L93" s="94"/>
      <c r="M93" s="94"/>
      <c r="N93" s="94"/>
      <c r="O93" s="94"/>
      <c r="P93" s="94"/>
      <c r="Q93" s="94"/>
      <c r="R93" s="94"/>
    </row>
    <row r="94" spans="1:1024" s="124" customFormat="1" ht="18.75" x14ac:dyDescent="0.3">
      <c r="E94" s="94"/>
      <c r="F94" s="124">
        <f t="shared" si="15"/>
        <v>70</v>
      </c>
      <c r="G94" s="124">
        <v>55</v>
      </c>
      <c r="H94" s="124">
        <v>15</v>
      </c>
      <c r="I94" s="94"/>
      <c r="J94" s="94"/>
      <c r="K94" s="94"/>
      <c r="L94" s="94"/>
      <c r="M94" s="94"/>
      <c r="N94" s="94"/>
      <c r="O94" s="94"/>
      <c r="P94" s="94"/>
      <c r="Q94" s="94"/>
      <c r="R94" s="94"/>
    </row>
    <row r="95" spans="1:1024" s="124" customFormat="1" ht="18.75" x14ac:dyDescent="0.3">
      <c r="E95" s="94"/>
      <c r="F95" s="124">
        <f t="shared" si="15"/>
        <v>135</v>
      </c>
      <c r="G95" s="124">
        <v>106</v>
      </c>
      <c r="H95" s="124">
        <v>29</v>
      </c>
      <c r="I95" s="94"/>
      <c r="J95" s="94"/>
      <c r="K95" s="94"/>
      <c r="L95" s="94"/>
      <c r="M95" s="94"/>
      <c r="N95" s="94"/>
      <c r="O95" s="94"/>
      <c r="P95" s="94"/>
      <c r="Q95" s="94"/>
      <c r="R95" s="94"/>
    </row>
    <row r="96" spans="1:1024" s="124" customFormat="1" ht="18.75" x14ac:dyDescent="0.3">
      <c r="E96" s="94"/>
      <c r="F96" s="124">
        <f t="shared" si="15"/>
        <v>16</v>
      </c>
      <c r="G96" s="124">
        <v>13</v>
      </c>
      <c r="H96" s="124">
        <v>3</v>
      </c>
      <c r="I96" s="94"/>
      <c r="J96" s="94"/>
      <c r="K96" s="94"/>
      <c r="L96" s="94"/>
      <c r="M96" s="94"/>
      <c r="N96" s="94"/>
      <c r="O96" s="94"/>
      <c r="P96" s="94"/>
      <c r="Q96" s="94"/>
      <c r="R96" s="94"/>
    </row>
    <row r="97" spans="3:18" s="124" customFormat="1" ht="18.75" x14ac:dyDescent="0.3">
      <c r="E97" s="124">
        <v>16</v>
      </c>
      <c r="F97" s="124">
        <f t="shared" si="15"/>
        <v>16</v>
      </c>
      <c r="G97" s="94"/>
      <c r="H97" s="94"/>
      <c r="I97" s="94"/>
      <c r="J97" s="94"/>
      <c r="K97" s="124">
        <v>16</v>
      </c>
      <c r="L97" s="94"/>
      <c r="M97" s="94"/>
      <c r="N97" s="94"/>
      <c r="O97" s="94"/>
      <c r="P97" s="94"/>
      <c r="Q97" s="94"/>
      <c r="R97" s="94"/>
    </row>
    <row r="98" spans="3:18" s="124" customFormat="1" ht="18.75" x14ac:dyDescent="0.3">
      <c r="E98" s="124">
        <v>157</v>
      </c>
      <c r="F98" s="124">
        <f t="shared" si="15"/>
        <v>157</v>
      </c>
      <c r="G98" s="124">
        <v>105</v>
      </c>
      <c r="H98" s="124">
        <v>52</v>
      </c>
      <c r="I98" s="94"/>
      <c r="J98" s="94"/>
      <c r="K98" s="94"/>
      <c r="L98" s="94"/>
      <c r="M98" s="94"/>
      <c r="N98" s="94"/>
      <c r="O98" s="94"/>
      <c r="P98" s="94"/>
      <c r="Q98" s="94"/>
      <c r="R98" s="94"/>
    </row>
    <row r="99" spans="3:18" s="124" customFormat="1" ht="18.75" x14ac:dyDescent="0.3">
      <c r="E99" s="124">
        <v>-2000</v>
      </c>
      <c r="F99" s="124">
        <f t="shared" si="15"/>
        <v>-2000</v>
      </c>
      <c r="G99" s="94"/>
      <c r="H99" s="94"/>
      <c r="I99" s="124">
        <v>-2000</v>
      </c>
      <c r="J99" s="94"/>
      <c r="K99" s="94"/>
      <c r="L99" s="94"/>
      <c r="M99" s="94"/>
      <c r="N99" s="94"/>
      <c r="O99" s="94"/>
      <c r="P99" s="94"/>
      <c r="Q99" s="94"/>
      <c r="R99" s="94"/>
    </row>
    <row r="100" spans="3:18" s="124" customFormat="1" ht="18.75" x14ac:dyDescent="0.3">
      <c r="E100" s="94"/>
      <c r="F100" s="124">
        <f t="shared" si="15"/>
        <v>0</v>
      </c>
      <c r="G100" s="94"/>
      <c r="H100" s="94"/>
      <c r="I100" s="124">
        <v>-32</v>
      </c>
      <c r="J100" s="94"/>
      <c r="K100" s="94"/>
      <c r="L100" s="94"/>
      <c r="M100" s="94"/>
      <c r="N100" s="124">
        <v>32</v>
      </c>
      <c r="O100" s="94"/>
      <c r="P100" s="94"/>
      <c r="Q100" s="94"/>
      <c r="R100" s="94"/>
    </row>
    <row r="101" spans="3:18" s="124" customFormat="1" ht="18.75" x14ac:dyDescent="0.3">
      <c r="E101" s="94"/>
      <c r="F101" s="124">
        <f t="shared" si="15"/>
        <v>0</v>
      </c>
      <c r="G101" s="94"/>
      <c r="H101" s="94"/>
      <c r="I101" s="94"/>
      <c r="J101" s="94"/>
      <c r="K101" s="94"/>
      <c r="L101" s="94"/>
      <c r="M101" s="124">
        <v>185</v>
      </c>
      <c r="N101" s="124">
        <v>-185</v>
      </c>
      <c r="O101" s="94"/>
      <c r="P101" s="94"/>
      <c r="Q101" s="94"/>
      <c r="R101" s="94"/>
    </row>
    <row r="102" spans="3:18" s="124" customFormat="1" ht="18.75" x14ac:dyDescent="0.3">
      <c r="E102" s="124">
        <v>165</v>
      </c>
      <c r="F102" s="124">
        <f t="shared" si="15"/>
        <v>165</v>
      </c>
      <c r="G102" s="94"/>
      <c r="H102" s="94"/>
      <c r="I102" s="124">
        <v>165</v>
      </c>
      <c r="J102" s="94"/>
      <c r="K102" s="94"/>
      <c r="L102" s="94"/>
      <c r="M102" s="94"/>
      <c r="N102" s="94"/>
      <c r="O102" s="94"/>
      <c r="P102" s="94"/>
      <c r="Q102" s="94"/>
      <c r="R102" s="94"/>
    </row>
    <row r="103" spans="3:18" s="124" customFormat="1" ht="18.75" x14ac:dyDescent="0.3">
      <c r="E103" s="124">
        <v>94</v>
      </c>
      <c r="F103" s="124">
        <f t="shared" si="15"/>
        <v>94</v>
      </c>
      <c r="G103" s="94"/>
      <c r="H103" s="94"/>
      <c r="I103" s="124">
        <v>94</v>
      </c>
      <c r="J103" s="94"/>
      <c r="K103" s="94"/>
      <c r="L103" s="94"/>
      <c r="M103" s="94"/>
      <c r="N103" s="94"/>
      <c r="O103" s="94"/>
      <c r="P103" s="94"/>
      <c r="Q103" s="94"/>
      <c r="R103" s="94"/>
    </row>
    <row r="104" spans="3:18" s="124" customFormat="1" ht="18.75" x14ac:dyDescent="0.3">
      <c r="E104" s="124">
        <v>532</v>
      </c>
      <c r="F104" s="124">
        <v>532</v>
      </c>
      <c r="G104" s="94"/>
      <c r="H104" s="94"/>
      <c r="I104" s="124">
        <v>601</v>
      </c>
      <c r="J104" s="94"/>
      <c r="K104" s="94"/>
      <c r="L104" s="94"/>
      <c r="M104" s="94"/>
      <c r="N104" s="94"/>
      <c r="O104" s="94"/>
      <c r="P104" s="94"/>
      <c r="Q104" s="94"/>
      <c r="R104" s="94"/>
    </row>
    <row r="105" spans="3:18" s="124" customFormat="1" ht="18.75" x14ac:dyDescent="0.3">
      <c r="E105" s="124">
        <v>2800</v>
      </c>
      <c r="F105" s="124">
        <f>SUM(G105:O105)</f>
        <v>2800</v>
      </c>
      <c r="G105" s="94"/>
      <c r="H105" s="94"/>
      <c r="I105" s="124">
        <v>2800</v>
      </c>
      <c r="J105" s="94"/>
      <c r="K105" s="94"/>
      <c r="L105" s="94"/>
      <c r="M105" s="94"/>
      <c r="N105" s="94"/>
      <c r="O105" s="94"/>
      <c r="P105" s="94"/>
      <c r="Q105" s="94"/>
      <c r="R105" s="94"/>
    </row>
    <row r="106" spans="3:18" s="124" customFormat="1" ht="18.75" x14ac:dyDescent="0.3">
      <c r="E106" s="124">
        <v>27366</v>
      </c>
      <c r="F106" s="124">
        <f>SUM(G106:O106)</f>
        <v>27366</v>
      </c>
      <c r="G106" s="124">
        <v>9546</v>
      </c>
      <c r="H106" s="124">
        <v>2820</v>
      </c>
      <c r="I106" s="124">
        <v>15000</v>
      </c>
      <c r="J106" s="94"/>
      <c r="K106" s="94"/>
      <c r="L106" s="94"/>
      <c r="M106" s="94"/>
      <c r="N106" s="94"/>
      <c r="O106" s="94"/>
      <c r="P106" s="94"/>
      <c r="Q106" s="94"/>
      <c r="R106" s="94"/>
    </row>
    <row r="107" spans="3:18" s="124" customFormat="1" ht="18.75" x14ac:dyDescent="0.3">
      <c r="E107" s="124">
        <v>2865</v>
      </c>
      <c r="F107" s="124">
        <v>2865</v>
      </c>
      <c r="J107" s="94"/>
      <c r="K107" s="94">
        <v>2865</v>
      </c>
      <c r="L107" s="94"/>
      <c r="M107" s="94"/>
      <c r="N107" s="94"/>
      <c r="O107" s="94"/>
      <c r="P107" s="94"/>
      <c r="Q107" s="94"/>
      <c r="R107" s="94"/>
    </row>
    <row r="108" spans="3:18" s="124" customFormat="1" ht="18.75" x14ac:dyDescent="0.3">
      <c r="E108" s="124">
        <v>-5500</v>
      </c>
      <c r="F108" s="124">
        <v>-5500</v>
      </c>
      <c r="J108" s="94"/>
      <c r="K108" s="94"/>
      <c r="L108" s="94"/>
      <c r="M108" s="94"/>
      <c r="N108" s="94"/>
      <c r="O108" s="94"/>
      <c r="P108" s="94"/>
      <c r="Q108" s="94"/>
      <c r="R108" s="94"/>
    </row>
    <row r="109" spans="3:18" s="124" customFormat="1" ht="18.75" x14ac:dyDescent="0.3">
      <c r="C109" s="124" t="s">
        <v>520</v>
      </c>
      <c r="E109" s="124">
        <f t="shared" ref="E109:R109" si="16">SUM(E92:E108)</f>
        <v>27272</v>
      </c>
      <c r="F109" s="124">
        <f t="shared" si="16"/>
        <v>27272</v>
      </c>
      <c r="G109" s="124">
        <f t="shared" si="16"/>
        <v>10273</v>
      </c>
      <c r="H109" s="124">
        <f t="shared" si="16"/>
        <v>3027</v>
      </c>
      <c r="I109" s="124">
        <f t="shared" si="16"/>
        <v>16628</v>
      </c>
      <c r="J109" s="124">
        <f t="shared" si="16"/>
        <v>0</v>
      </c>
      <c r="K109" s="124">
        <f t="shared" si="16"/>
        <v>2881</v>
      </c>
      <c r="L109" s="124">
        <f t="shared" si="16"/>
        <v>0</v>
      </c>
      <c r="M109" s="124">
        <f t="shared" si="16"/>
        <v>185</v>
      </c>
      <c r="N109" s="124">
        <f t="shared" si="16"/>
        <v>-153</v>
      </c>
      <c r="O109" s="124">
        <f t="shared" si="16"/>
        <v>0</v>
      </c>
      <c r="P109" s="124">
        <f t="shared" si="16"/>
        <v>0</v>
      </c>
      <c r="Q109" s="124">
        <f t="shared" si="16"/>
        <v>0</v>
      </c>
      <c r="R109" s="124">
        <f t="shared" si="16"/>
        <v>0</v>
      </c>
    </row>
    <row r="110" spans="3:18" s="124" customFormat="1" ht="18.75" x14ac:dyDescent="0.3">
      <c r="C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</row>
    <row r="111" spans="3:18" s="124" customFormat="1" ht="18.75" x14ac:dyDescent="0.3">
      <c r="C111" s="94"/>
      <c r="E111" s="124">
        <v>119</v>
      </c>
      <c r="F111" s="124">
        <f>SUM(G111:O111)</f>
        <v>119</v>
      </c>
      <c r="G111" s="124">
        <v>88</v>
      </c>
      <c r="H111" s="124">
        <v>31</v>
      </c>
      <c r="I111" s="94"/>
      <c r="J111" s="94"/>
      <c r="K111" s="94"/>
      <c r="L111" s="94"/>
      <c r="M111" s="94"/>
      <c r="N111" s="94"/>
      <c r="O111" s="94"/>
      <c r="P111" s="94"/>
      <c r="Q111" s="94"/>
      <c r="R111" s="94"/>
    </row>
    <row r="112" spans="3:18" s="124" customFormat="1" ht="18.75" x14ac:dyDescent="0.3">
      <c r="C112" s="94"/>
      <c r="E112" s="124">
        <v>599</v>
      </c>
      <c r="F112" s="124">
        <f>SUM(G112:O112)</f>
        <v>599</v>
      </c>
      <c r="G112" s="124">
        <v>472</v>
      </c>
      <c r="H112" s="124">
        <v>127</v>
      </c>
      <c r="I112" s="94"/>
      <c r="J112" s="94"/>
      <c r="K112" s="94"/>
      <c r="L112" s="94"/>
      <c r="M112" s="94"/>
      <c r="N112" s="94"/>
      <c r="O112" s="94"/>
      <c r="P112" s="94"/>
      <c r="Q112" s="94"/>
      <c r="R112" s="94"/>
    </row>
    <row r="113" spans="1:18" s="124" customFormat="1" ht="18.75" x14ac:dyDescent="0.3">
      <c r="C113" s="94"/>
      <c r="E113" s="124">
        <v>381</v>
      </c>
      <c r="F113" s="124">
        <f>SUM(G113:O113)</f>
        <v>381</v>
      </c>
      <c r="G113" s="124">
        <v>300</v>
      </c>
      <c r="H113" s="124">
        <v>81</v>
      </c>
      <c r="I113" s="94"/>
      <c r="J113" s="94"/>
      <c r="K113" s="94"/>
      <c r="L113" s="94"/>
      <c r="M113" s="94"/>
      <c r="N113" s="94"/>
      <c r="O113" s="94"/>
      <c r="P113" s="94"/>
      <c r="Q113" s="94"/>
      <c r="R113" s="94"/>
    </row>
    <row r="114" spans="1:18" s="124" customFormat="1" ht="18.75" x14ac:dyDescent="0.3">
      <c r="C114" s="94"/>
      <c r="E114" s="124">
        <v>75</v>
      </c>
      <c r="F114" s="124">
        <f>SUM(G114:O114)</f>
        <v>75</v>
      </c>
      <c r="G114" s="124">
        <v>57</v>
      </c>
      <c r="H114" s="124">
        <v>18</v>
      </c>
      <c r="I114" s="94"/>
      <c r="J114" s="94"/>
      <c r="K114" s="94"/>
      <c r="L114" s="94"/>
      <c r="M114" s="94"/>
      <c r="N114" s="94"/>
      <c r="O114" s="94"/>
      <c r="P114" s="94"/>
      <c r="Q114" s="94"/>
      <c r="R114" s="94"/>
    </row>
    <row r="115" spans="1:18" s="124" customFormat="1" ht="18.75" x14ac:dyDescent="0.3">
      <c r="C115" s="94"/>
      <c r="E115" s="124">
        <v>38</v>
      </c>
      <c r="F115" s="124">
        <v>38</v>
      </c>
      <c r="G115" s="94"/>
      <c r="H115" s="94"/>
      <c r="I115" s="124">
        <v>32</v>
      </c>
      <c r="J115" s="94"/>
      <c r="K115" s="94"/>
      <c r="L115" s="94"/>
      <c r="M115" s="94"/>
      <c r="N115" s="94"/>
      <c r="O115" s="94"/>
      <c r="P115" s="94"/>
      <c r="Q115" s="94"/>
      <c r="R115" s="94"/>
    </row>
    <row r="116" spans="1:18" s="124" customFormat="1" ht="18.75" x14ac:dyDescent="0.3">
      <c r="C116" s="94"/>
      <c r="E116" s="124">
        <v>62</v>
      </c>
      <c r="F116" s="124">
        <f>SUM(G116:O116)</f>
        <v>62</v>
      </c>
      <c r="G116" s="124">
        <v>47</v>
      </c>
      <c r="H116" s="124">
        <v>15</v>
      </c>
      <c r="I116" s="94"/>
      <c r="J116" s="94"/>
      <c r="K116" s="94"/>
      <c r="L116" s="94"/>
      <c r="M116" s="94"/>
      <c r="N116" s="94"/>
      <c r="O116" s="94"/>
      <c r="P116" s="94"/>
      <c r="Q116" s="94"/>
      <c r="R116" s="94"/>
    </row>
    <row r="117" spans="1:18" s="124" customFormat="1" ht="18.75" x14ac:dyDescent="0.3">
      <c r="C117" s="94"/>
      <c r="E117" s="124">
        <v>124</v>
      </c>
      <c r="F117" s="124">
        <f>SUM(G117:O117)</f>
        <v>124</v>
      </c>
      <c r="G117" s="94"/>
      <c r="H117" s="124">
        <v>124</v>
      </c>
      <c r="I117" s="94"/>
      <c r="J117" s="94"/>
      <c r="K117" s="94"/>
      <c r="L117" s="94"/>
      <c r="M117" s="94"/>
      <c r="N117" s="94"/>
      <c r="O117" s="94"/>
      <c r="P117" s="94"/>
      <c r="Q117" s="94"/>
      <c r="R117" s="94"/>
    </row>
    <row r="118" spans="1:18" s="124" customFormat="1" ht="18.75" x14ac:dyDescent="0.3">
      <c r="C118" s="94"/>
      <c r="E118" s="124">
        <f t="shared" ref="E118:R118" si="17">SUM(E109:E117)</f>
        <v>28670</v>
      </c>
      <c r="F118" s="124">
        <f t="shared" si="17"/>
        <v>28670</v>
      </c>
      <c r="G118" s="124">
        <f t="shared" si="17"/>
        <v>11237</v>
      </c>
      <c r="H118" s="124">
        <f t="shared" si="17"/>
        <v>3423</v>
      </c>
      <c r="I118" s="124">
        <f t="shared" si="17"/>
        <v>16660</v>
      </c>
      <c r="J118" s="124">
        <f t="shared" si="17"/>
        <v>0</v>
      </c>
      <c r="K118" s="124">
        <f t="shared" si="17"/>
        <v>2881</v>
      </c>
      <c r="L118" s="124">
        <f t="shared" si="17"/>
        <v>0</v>
      </c>
      <c r="M118" s="124">
        <f t="shared" si="17"/>
        <v>185</v>
      </c>
      <c r="N118" s="124">
        <f t="shared" si="17"/>
        <v>-153</v>
      </c>
      <c r="O118" s="124">
        <f t="shared" si="17"/>
        <v>0</v>
      </c>
      <c r="P118" s="124">
        <f t="shared" si="17"/>
        <v>0</v>
      </c>
      <c r="Q118" s="124">
        <f t="shared" si="17"/>
        <v>0</v>
      </c>
      <c r="R118" s="124">
        <f t="shared" si="17"/>
        <v>0</v>
      </c>
    </row>
    <row r="119" spans="1:18" s="124" customFormat="1" ht="18.75" x14ac:dyDescent="0.3">
      <c r="C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</row>
    <row r="120" spans="1:18" s="123" customFormat="1" ht="18.75" x14ac:dyDescent="0.3">
      <c r="A120" s="124"/>
      <c r="B120" s="124"/>
      <c r="C120" s="124" t="s">
        <v>521</v>
      </c>
      <c r="E120" s="124" t="e">
        <f>#REF!+E118</f>
        <v>#REF!</v>
      </c>
      <c r="F120" s="124" t="e">
        <f>#REF!+F118</f>
        <v>#REF!</v>
      </c>
      <c r="G120" s="124" t="e">
        <f>#REF!+G118</f>
        <v>#REF!</v>
      </c>
      <c r="H120" s="124" t="e">
        <f>#REF!+H118</f>
        <v>#REF!</v>
      </c>
      <c r="I120" s="124" t="e">
        <f>#REF!+I118</f>
        <v>#REF!</v>
      </c>
      <c r="J120" s="124" t="e">
        <f>#REF!+J118</f>
        <v>#REF!</v>
      </c>
      <c r="K120" s="124" t="e">
        <f>#REF!+K118</f>
        <v>#REF!</v>
      </c>
      <c r="L120" s="124" t="e">
        <f>#REF!+L118</f>
        <v>#REF!</v>
      </c>
      <c r="M120" s="124" t="e">
        <f>#REF!+M118</f>
        <v>#REF!</v>
      </c>
      <c r="N120" s="124" t="e">
        <f>#REF!+N118</f>
        <v>#REF!</v>
      </c>
      <c r="O120" s="124" t="e">
        <f>#REF!+O118</f>
        <v>#REF!</v>
      </c>
      <c r="P120" s="124" t="e">
        <f>#REF!+P118</f>
        <v>#REF!</v>
      </c>
      <c r="Q120" s="124" t="e">
        <f>#REF!+Q118</f>
        <v>#REF!</v>
      </c>
      <c r="R120" s="124" t="e">
        <f>#REF!+R118</f>
        <v>#REF!</v>
      </c>
    </row>
  </sheetData>
  <mergeCells count="33">
    <mergeCell ref="A48:C48"/>
    <mergeCell ref="A33:C33"/>
    <mergeCell ref="A35:C35"/>
    <mergeCell ref="A40:C40"/>
    <mergeCell ref="A42:C42"/>
    <mergeCell ref="A44:C44"/>
    <mergeCell ref="A38:C38"/>
    <mergeCell ref="A9:C9"/>
    <mergeCell ref="M7:M8"/>
    <mergeCell ref="N7:N8"/>
    <mergeCell ref="A46:C46"/>
    <mergeCell ref="K7:K8"/>
    <mergeCell ref="L7:L8"/>
    <mergeCell ref="A25:C25"/>
    <mergeCell ref="A28:C28"/>
    <mergeCell ref="A30:C30"/>
    <mergeCell ref="A23:C23"/>
    <mergeCell ref="B1:C1"/>
    <mergeCell ref="B3:R3"/>
    <mergeCell ref="A6:D8"/>
    <mergeCell ref="E6:E8"/>
    <mergeCell ref="F6:F8"/>
    <mergeCell ref="G6:L6"/>
    <mergeCell ref="M6:P6"/>
    <mergeCell ref="Q6:R6"/>
    <mergeCell ref="G7:G8"/>
    <mergeCell ref="H7:H8"/>
    <mergeCell ref="I7:I8"/>
    <mergeCell ref="J7:J8"/>
    <mergeCell ref="R7:R8"/>
    <mergeCell ref="O7:O8"/>
    <mergeCell ref="P7:P8"/>
    <mergeCell ref="Q7:Q8"/>
  </mergeCells>
  <printOptions horizontalCentered="1"/>
  <pageMargins left="0.15748031496062992" right="0.15748031496062992" top="0.74803149606299213" bottom="0.74803149606299213" header="0.31496062992125984" footer="0.51181102362204722"/>
  <pageSetup paperSize="9" scale="30" firstPageNumber="0" fitToHeight="0" orientation="landscape" r:id="rId1"/>
  <headerFooter>
    <oddHeader xml:space="preserve">&amp;L&amp;18 5. melléklet a 24/2016.(XII.16.)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47"/>
  <sheetViews>
    <sheetView view="pageBreakPreview" topLeftCell="O1" zoomScale="57" zoomScaleNormal="100" zoomScaleSheetLayoutView="57" workbookViewId="0">
      <selection activeCell="D36" sqref="D36"/>
    </sheetView>
  </sheetViews>
  <sheetFormatPr defaultRowHeight="12.75" x14ac:dyDescent="0.2"/>
  <cols>
    <col min="1" max="1" width="49.7109375" style="503" bestFit="1" customWidth="1"/>
    <col min="2" max="2" width="19.85546875" style="503" bestFit="1" customWidth="1"/>
    <col min="3" max="3" width="10.42578125" style="503" bestFit="1" customWidth="1"/>
    <col min="4" max="4" width="16.5703125" style="503" bestFit="1" customWidth="1"/>
    <col min="5" max="5" width="18" style="503" bestFit="1" customWidth="1"/>
    <col min="6" max="6" width="17.5703125" style="503" bestFit="1" customWidth="1"/>
    <col min="7" max="7" width="11.28515625" style="503" bestFit="1" customWidth="1"/>
    <col min="8" max="8" width="10.85546875" style="503" bestFit="1" customWidth="1"/>
    <col min="9" max="9" width="11.85546875" style="503" bestFit="1" customWidth="1"/>
    <col min="10" max="12" width="14.42578125" style="503" bestFit="1" customWidth="1"/>
    <col min="13" max="13" width="18.28515625" style="503" bestFit="1" customWidth="1"/>
    <col min="14" max="14" width="15.42578125" style="503" bestFit="1" customWidth="1"/>
    <col min="15" max="15" width="12.5703125" style="503" bestFit="1" customWidth="1"/>
    <col min="16" max="16" width="14.42578125" style="503" bestFit="1" customWidth="1"/>
    <col min="17" max="17" width="14" style="503" bestFit="1" customWidth="1"/>
    <col min="18" max="18" width="14.7109375" style="503" bestFit="1" customWidth="1"/>
    <col min="19" max="19" width="54.7109375" style="503" customWidth="1"/>
    <col min="20" max="20" width="31.7109375" style="503" customWidth="1"/>
    <col min="21" max="21" width="27" style="503" customWidth="1"/>
    <col min="22" max="22" width="18.7109375" style="503" customWidth="1"/>
    <col min="23" max="23" width="21.140625" style="503" customWidth="1"/>
    <col min="24" max="24" width="18.5703125" style="503" customWidth="1"/>
    <col min="25" max="25" width="21.140625" style="503" customWidth="1"/>
    <col min="26" max="26" width="9.140625" style="503" hidden="1" customWidth="1"/>
    <col min="27" max="27" width="6.140625" style="503" customWidth="1"/>
    <col min="28" max="249" width="9.140625" style="503"/>
    <col min="250" max="250" width="25.7109375" style="503" customWidth="1"/>
    <col min="251" max="251" width="10" style="503" customWidth="1"/>
    <col min="252" max="253" width="6.7109375" style="503" customWidth="1"/>
    <col min="254" max="257" width="9.140625" style="503"/>
    <col min="258" max="258" width="7.140625" style="503" customWidth="1"/>
    <col min="259" max="259" width="5.5703125" style="503" customWidth="1"/>
    <col min="260" max="262" width="9.140625" style="503"/>
    <col min="263" max="263" width="8.140625" style="503" customWidth="1"/>
    <col min="264" max="264" width="6.85546875" style="503" customWidth="1"/>
    <col min="265" max="266" width="9" style="503" customWidth="1"/>
    <col min="267" max="267" width="9.140625" style="503"/>
    <col min="268" max="268" width="12.28515625" style="503" customWidth="1"/>
    <col min="269" max="270" width="10" style="503" bestFit="1" customWidth="1"/>
    <col min="271" max="272" width="9.140625" style="503"/>
    <col min="273" max="273" width="11" style="503" bestFit="1" customWidth="1"/>
    <col min="274" max="275" width="0" style="503" hidden="1" customWidth="1"/>
    <col min="276" max="276" width="9.140625" style="503"/>
    <col min="277" max="277" width="0" style="503" hidden="1" customWidth="1"/>
    <col min="278" max="505" width="9.140625" style="503"/>
    <col min="506" max="506" width="25.7109375" style="503" customWidth="1"/>
    <col min="507" max="507" width="10" style="503" customWidth="1"/>
    <col min="508" max="509" width="6.7109375" style="503" customWidth="1"/>
    <col min="510" max="513" width="9.140625" style="503"/>
    <col min="514" max="514" width="7.140625" style="503" customWidth="1"/>
    <col min="515" max="515" width="5.5703125" style="503" customWidth="1"/>
    <col min="516" max="518" width="9.140625" style="503"/>
    <col min="519" max="519" width="8.140625" style="503" customWidth="1"/>
    <col min="520" max="520" width="6.85546875" style="503" customWidth="1"/>
    <col min="521" max="522" width="9" style="503" customWidth="1"/>
    <col min="523" max="523" width="9.140625" style="503"/>
    <col min="524" max="524" width="12.28515625" style="503" customWidth="1"/>
    <col min="525" max="526" width="10" style="503" bestFit="1" customWidth="1"/>
    <col min="527" max="528" width="9.140625" style="503"/>
    <col min="529" max="529" width="11" style="503" bestFit="1" customWidth="1"/>
    <col min="530" max="531" width="0" style="503" hidden="1" customWidth="1"/>
    <col min="532" max="532" width="9.140625" style="503"/>
    <col min="533" max="533" width="0" style="503" hidden="1" customWidth="1"/>
    <col min="534" max="761" width="9.140625" style="503"/>
    <col min="762" max="762" width="25.7109375" style="503" customWidth="1"/>
    <col min="763" max="763" width="10" style="503" customWidth="1"/>
    <col min="764" max="765" width="6.7109375" style="503" customWidth="1"/>
    <col min="766" max="769" width="9.140625" style="503"/>
    <col min="770" max="770" width="7.140625" style="503" customWidth="1"/>
    <col min="771" max="771" width="5.5703125" style="503" customWidth="1"/>
    <col min="772" max="774" width="9.140625" style="503"/>
    <col min="775" max="775" width="8.140625" style="503" customWidth="1"/>
    <col min="776" max="776" width="6.85546875" style="503" customWidth="1"/>
    <col min="777" max="778" width="9" style="503" customWidth="1"/>
    <col min="779" max="779" width="9.140625" style="503"/>
    <col min="780" max="780" width="12.28515625" style="503" customWidth="1"/>
    <col min="781" max="782" width="10" style="503" bestFit="1" customWidth="1"/>
    <col min="783" max="784" width="9.140625" style="503"/>
    <col min="785" max="785" width="11" style="503" bestFit="1" customWidth="1"/>
    <col min="786" max="787" width="0" style="503" hidden="1" customWidth="1"/>
    <col min="788" max="788" width="9.140625" style="503"/>
    <col min="789" max="789" width="0" style="503" hidden="1" customWidth="1"/>
    <col min="790" max="1017" width="9.140625" style="503"/>
    <col min="1018" max="1018" width="25.7109375" style="503" customWidth="1"/>
    <col min="1019" max="1019" width="10" style="503" customWidth="1"/>
    <col min="1020" max="1021" width="6.7109375" style="503" customWidth="1"/>
    <col min="1022" max="1025" width="9.140625" style="503"/>
    <col min="1026" max="1026" width="7.140625" style="503" customWidth="1"/>
    <col min="1027" max="1027" width="5.5703125" style="503" customWidth="1"/>
    <col min="1028" max="1030" width="9.140625" style="503"/>
    <col min="1031" max="1031" width="8.140625" style="503" customWidth="1"/>
    <col min="1032" max="1032" width="6.85546875" style="503" customWidth="1"/>
    <col min="1033" max="1034" width="9" style="503" customWidth="1"/>
    <col min="1035" max="1035" width="9.140625" style="503"/>
    <col min="1036" max="1036" width="12.28515625" style="503" customWidth="1"/>
    <col min="1037" max="1038" width="10" style="503" bestFit="1" customWidth="1"/>
    <col min="1039" max="1040" width="9.140625" style="503"/>
    <col min="1041" max="1041" width="11" style="503" bestFit="1" customWidth="1"/>
    <col min="1042" max="1043" width="0" style="503" hidden="1" customWidth="1"/>
    <col min="1044" max="1044" width="9.140625" style="503"/>
    <col min="1045" max="1045" width="0" style="503" hidden="1" customWidth="1"/>
    <col min="1046" max="1273" width="9.140625" style="503"/>
    <col min="1274" max="1274" width="25.7109375" style="503" customWidth="1"/>
    <col min="1275" max="1275" width="10" style="503" customWidth="1"/>
    <col min="1276" max="1277" width="6.7109375" style="503" customWidth="1"/>
    <col min="1278" max="1281" width="9.140625" style="503"/>
    <col min="1282" max="1282" width="7.140625" style="503" customWidth="1"/>
    <col min="1283" max="1283" width="5.5703125" style="503" customWidth="1"/>
    <col min="1284" max="1286" width="9.140625" style="503"/>
    <col min="1287" max="1287" width="8.140625" style="503" customWidth="1"/>
    <col min="1288" max="1288" width="6.85546875" style="503" customWidth="1"/>
    <col min="1289" max="1290" width="9" style="503" customWidth="1"/>
    <col min="1291" max="1291" width="9.140625" style="503"/>
    <col min="1292" max="1292" width="12.28515625" style="503" customWidth="1"/>
    <col min="1293" max="1294" width="10" style="503" bestFit="1" customWidth="1"/>
    <col min="1295" max="1296" width="9.140625" style="503"/>
    <col min="1297" max="1297" width="11" style="503" bestFit="1" customWidth="1"/>
    <col min="1298" max="1299" width="0" style="503" hidden="1" customWidth="1"/>
    <col min="1300" max="1300" width="9.140625" style="503"/>
    <col min="1301" max="1301" width="0" style="503" hidden="1" customWidth="1"/>
    <col min="1302" max="1529" width="9.140625" style="503"/>
    <col min="1530" max="1530" width="25.7109375" style="503" customWidth="1"/>
    <col min="1531" max="1531" width="10" style="503" customWidth="1"/>
    <col min="1532" max="1533" width="6.7109375" style="503" customWidth="1"/>
    <col min="1534" max="1537" width="9.140625" style="503"/>
    <col min="1538" max="1538" width="7.140625" style="503" customWidth="1"/>
    <col min="1539" max="1539" width="5.5703125" style="503" customWidth="1"/>
    <col min="1540" max="1542" width="9.140625" style="503"/>
    <col min="1543" max="1543" width="8.140625" style="503" customWidth="1"/>
    <col min="1544" max="1544" width="6.85546875" style="503" customWidth="1"/>
    <col min="1545" max="1546" width="9" style="503" customWidth="1"/>
    <col min="1547" max="1547" width="9.140625" style="503"/>
    <col min="1548" max="1548" width="12.28515625" style="503" customWidth="1"/>
    <col min="1549" max="1550" width="10" style="503" bestFit="1" customWidth="1"/>
    <col min="1551" max="1552" width="9.140625" style="503"/>
    <col min="1553" max="1553" width="11" style="503" bestFit="1" customWidth="1"/>
    <col min="1554" max="1555" width="0" style="503" hidden="1" customWidth="1"/>
    <col min="1556" max="1556" width="9.140625" style="503"/>
    <col min="1557" max="1557" width="0" style="503" hidden="1" customWidth="1"/>
    <col min="1558" max="1785" width="9.140625" style="503"/>
    <col min="1786" max="1786" width="25.7109375" style="503" customWidth="1"/>
    <col min="1787" max="1787" width="10" style="503" customWidth="1"/>
    <col min="1788" max="1789" width="6.7109375" style="503" customWidth="1"/>
    <col min="1790" max="1793" width="9.140625" style="503"/>
    <col min="1794" max="1794" width="7.140625" style="503" customWidth="1"/>
    <col min="1795" max="1795" width="5.5703125" style="503" customWidth="1"/>
    <col min="1796" max="1798" width="9.140625" style="503"/>
    <col min="1799" max="1799" width="8.140625" style="503" customWidth="1"/>
    <col min="1800" max="1800" width="6.85546875" style="503" customWidth="1"/>
    <col min="1801" max="1802" width="9" style="503" customWidth="1"/>
    <col min="1803" max="1803" width="9.140625" style="503"/>
    <col min="1804" max="1804" width="12.28515625" style="503" customWidth="1"/>
    <col min="1805" max="1806" width="10" style="503" bestFit="1" customWidth="1"/>
    <col min="1807" max="1808" width="9.140625" style="503"/>
    <col min="1809" max="1809" width="11" style="503" bestFit="1" customWidth="1"/>
    <col min="1810" max="1811" width="0" style="503" hidden="1" customWidth="1"/>
    <col min="1812" max="1812" width="9.140625" style="503"/>
    <col min="1813" max="1813" width="0" style="503" hidden="1" customWidth="1"/>
    <col min="1814" max="2041" width="9.140625" style="503"/>
    <col min="2042" max="2042" width="25.7109375" style="503" customWidth="1"/>
    <col min="2043" max="2043" width="10" style="503" customWidth="1"/>
    <col min="2044" max="2045" width="6.7109375" style="503" customWidth="1"/>
    <col min="2046" max="2049" width="9.140625" style="503"/>
    <col min="2050" max="2050" width="7.140625" style="503" customWidth="1"/>
    <col min="2051" max="2051" width="5.5703125" style="503" customWidth="1"/>
    <col min="2052" max="2054" width="9.140625" style="503"/>
    <col min="2055" max="2055" width="8.140625" style="503" customWidth="1"/>
    <col min="2056" max="2056" width="6.85546875" style="503" customWidth="1"/>
    <col min="2057" max="2058" width="9" style="503" customWidth="1"/>
    <col min="2059" max="2059" width="9.140625" style="503"/>
    <col min="2060" max="2060" width="12.28515625" style="503" customWidth="1"/>
    <col min="2061" max="2062" width="10" style="503" bestFit="1" customWidth="1"/>
    <col min="2063" max="2064" width="9.140625" style="503"/>
    <col min="2065" max="2065" width="11" style="503" bestFit="1" customWidth="1"/>
    <col min="2066" max="2067" width="0" style="503" hidden="1" customWidth="1"/>
    <col min="2068" max="2068" width="9.140625" style="503"/>
    <col min="2069" max="2069" width="0" style="503" hidden="1" customWidth="1"/>
    <col min="2070" max="2297" width="9.140625" style="503"/>
    <col min="2298" max="2298" width="25.7109375" style="503" customWidth="1"/>
    <col min="2299" max="2299" width="10" style="503" customWidth="1"/>
    <col min="2300" max="2301" width="6.7109375" style="503" customWidth="1"/>
    <col min="2302" max="2305" width="9.140625" style="503"/>
    <col min="2306" max="2306" width="7.140625" style="503" customWidth="1"/>
    <col min="2307" max="2307" width="5.5703125" style="503" customWidth="1"/>
    <col min="2308" max="2310" width="9.140625" style="503"/>
    <col min="2311" max="2311" width="8.140625" style="503" customWidth="1"/>
    <col min="2312" max="2312" width="6.85546875" style="503" customWidth="1"/>
    <col min="2313" max="2314" width="9" style="503" customWidth="1"/>
    <col min="2315" max="2315" width="9.140625" style="503"/>
    <col min="2316" max="2316" width="12.28515625" style="503" customWidth="1"/>
    <col min="2317" max="2318" width="10" style="503" bestFit="1" customWidth="1"/>
    <col min="2319" max="2320" width="9.140625" style="503"/>
    <col min="2321" max="2321" width="11" style="503" bestFit="1" customWidth="1"/>
    <col min="2322" max="2323" width="0" style="503" hidden="1" customWidth="1"/>
    <col min="2324" max="2324" width="9.140625" style="503"/>
    <col min="2325" max="2325" width="0" style="503" hidden="1" customWidth="1"/>
    <col min="2326" max="2553" width="9.140625" style="503"/>
    <col min="2554" max="2554" width="25.7109375" style="503" customWidth="1"/>
    <col min="2555" max="2555" width="10" style="503" customWidth="1"/>
    <col min="2556" max="2557" width="6.7109375" style="503" customWidth="1"/>
    <col min="2558" max="2561" width="9.140625" style="503"/>
    <col min="2562" max="2562" width="7.140625" style="503" customWidth="1"/>
    <col min="2563" max="2563" width="5.5703125" style="503" customWidth="1"/>
    <col min="2564" max="2566" width="9.140625" style="503"/>
    <col min="2567" max="2567" width="8.140625" style="503" customWidth="1"/>
    <col min="2568" max="2568" width="6.85546875" style="503" customWidth="1"/>
    <col min="2569" max="2570" width="9" style="503" customWidth="1"/>
    <col min="2571" max="2571" width="9.140625" style="503"/>
    <col min="2572" max="2572" width="12.28515625" style="503" customWidth="1"/>
    <col min="2573" max="2574" width="10" style="503" bestFit="1" customWidth="1"/>
    <col min="2575" max="2576" width="9.140625" style="503"/>
    <col min="2577" max="2577" width="11" style="503" bestFit="1" customWidth="1"/>
    <col min="2578" max="2579" width="0" style="503" hidden="1" customWidth="1"/>
    <col min="2580" max="2580" width="9.140625" style="503"/>
    <col min="2581" max="2581" width="0" style="503" hidden="1" customWidth="1"/>
    <col min="2582" max="2809" width="9.140625" style="503"/>
    <col min="2810" max="2810" width="25.7109375" style="503" customWidth="1"/>
    <col min="2811" max="2811" width="10" style="503" customWidth="1"/>
    <col min="2812" max="2813" width="6.7109375" style="503" customWidth="1"/>
    <col min="2814" max="2817" width="9.140625" style="503"/>
    <col min="2818" max="2818" width="7.140625" style="503" customWidth="1"/>
    <col min="2819" max="2819" width="5.5703125" style="503" customWidth="1"/>
    <col min="2820" max="2822" width="9.140625" style="503"/>
    <col min="2823" max="2823" width="8.140625" style="503" customWidth="1"/>
    <col min="2824" max="2824" width="6.85546875" style="503" customWidth="1"/>
    <col min="2825" max="2826" width="9" style="503" customWidth="1"/>
    <col min="2827" max="2827" width="9.140625" style="503"/>
    <col min="2828" max="2828" width="12.28515625" style="503" customWidth="1"/>
    <col min="2829" max="2830" width="10" style="503" bestFit="1" customWidth="1"/>
    <col min="2831" max="2832" width="9.140625" style="503"/>
    <col min="2833" max="2833" width="11" style="503" bestFit="1" customWidth="1"/>
    <col min="2834" max="2835" width="0" style="503" hidden="1" customWidth="1"/>
    <col min="2836" max="2836" width="9.140625" style="503"/>
    <col min="2837" max="2837" width="0" style="503" hidden="1" customWidth="1"/>
    <col min="2838" max="3065" width="9.140625" style="503"/>
    <col min="3066" max="3066" width="25.7109375" style="503" customWidth="1"/>
    <col min="3067" max="3067" width="10" style="503" customWidth="1"/>
    <col min="3068" max="3069" width="6.7109375" style="503" customWidth="1"/>
    <col min="3070" max="3073" width="9.140625" style="503"/>
    <col min="3074" max="3074" width="7.140625" style="503" customWidth="1"/>
    <col min="3075" max="3075" width="5.5703125" style="503" customWidth="1"/>
    <col min="3076" max="3078" width="9.140625" style="503"/>
    <col min="3079" max="3079" width="8.140625" style="503" customWidth="1"/>
    <col min="3080" max="3080" width="6.85546875" style="503" customWidth="1"/>
    <col min="3081" max="3082" width="9" style="503" customWidth="1"/>
    <col min="3083" max="3083" width="9.140625" style="503"/>
    <col min="3084" max="3084" width="12.28515625" style="503" customWidth="1"/>
    <col min="3085" max="3086" width="10" style="503" bestFit="1" customWidth="1"/>
    <col min="3087" max="3088" width="9.140625" style="503"/>
    <col min="3089" max="3089" width="11" style="503" bestFit="1" customWidth="1"/>
    <col min="3090" max="3091" width="0" style="503" hidden="1" customWidth="1"/>
    <col min="3092" max="3092" width="9.140625" style="503"/>
    <col min="3093" max="3093" width="0" style="503" hidden="1" customWidth="1"/>
    <col min="3094" max="3321" width="9.140625" style="503"/>
    <col min="3322" max="3322" width="25.7109375" style="503" customWidth="1"/>
    <col min="3323" max="3323" width="10" style="503" customWidth="1"/>
    <col min="3324" max="3325" width="6.7109375" style="503" customWidth="1"/>
    <col min="3326" max="3329" width="9.140625" style="503"/>
    <col min="3330" max="3330" width="7.140625" style="503" customWidth="1"/>
    <col min="3331" max="3331" width="5.5703125" style="503" customWidth="1"/>
    <col min="3332" max="3334" width="9.140625" style="503"/>
    <col min="3335" max="3335" width="8.140625" style="503" customWidth="1"/>
    <col min="3336" max="3336" width="6.85546875" style="503" customWidth="1"/>
    <col min="3337" max="3338" width="9" style="503" customWidth="1"/>
    <col min="3339" max="3339" width="9.140625" style="503"/>
    <col min="3340" max="3340" width="12.28515625" style="503" customWidth="1"/>
    <col min="3341" max="3342" width="10" style="503" bestFit="1" customWidth="1"/>
    <col min="3343" max="3344" width="9.140625" style="503"/>
    <col min="3345" max="3345" width="11" style="503" bestFit="1" customWidth="1"/>
    <col min="3346" max="3347" width="0" style="503" hidden="1" customWidth="1"/>
    <col min="3348" max="3348" width="9.140625" style="503"/>
    <col min="3349" max="3349" width="0" style="503" hidden="1" customWidth="1"/>
    <col min="3350" max="3577" width="9.140625" style="503"/>
    <col min="3578" max="3578" width="25.7109375" style="503" customWidth="1"/>
    <col min="3579" max="3579" width="10" style="503" customWidth="1"/>
    <col min="3580" max="3581" width="6.7109375" style="503" customWidth="1"/>
    <col min="3582" max="3585" width="9.140625" style="503"/>
    <col min="3586" max="3586" width="7.140625" style="503" customWidth="1"/>
    <col min="3587" max="3587" width="5.5703125" style="503" customWidth="1"/>
    <col min="3588" max="3590" width="9.140625" style="503"/>
    <col min="3591" max="3591" width="8.140625" style="503" customWidth="1"/>
    <col min="3592" max="3592" width="6.85546875" style="503" customWidth="1"/>
    <col min="3593" max="3594" width="9" style="503" customWidth="1"/>
    <col min="3595" max="3595" width="9.140625" style="503"/>
    <col min="3596" max="3596" width="12.28515625" style="503" customWidth="1"/>
    <col min="3597" max="3598" width="10" style="503" bestFit="1" customWidth="1"/>
    <col min="3599" max="3600" width="9.140625" style="503"/>
    <col min="3601" max="3601" width="11" style="503" bestFit="1" customWidth="1"/>
    <col min="3602" max="3603" width="0" style="503" hidden="1" customWidth="1"/>
    <col min="3604" max="3604" width="9.140625" style="503"/>
    <col min="3605" max="3605" width="0" style="503" hidden="1" customWidth="1"/>
    <col min="3606" max="3833" width="9.140625" style="503"/>
    <col min="3834" max="3834" width="25.7109375" style="503" customWidth="1"/>
    <col min="3835" max="3835" width="10" style="503" customWidth="1"/>
    <col min="3836" max="3837" width="6.7109375" style="503" customWidth="1"/>
    <col min="3838" max="3841" width="9.140625" style="503"/>
    <col min="3842" max="3842" width="7.140625" style="503" customWidth="1"/>
    <col min="3843" max="3843" width="5.5703125" style="503" customWidth="1"/>
    <col min="3844" max="3846" width="9.140625" style="503"/>
    <col min="3847" max="3847" width="8.140625" style="503" customWidth="1"/>
    <col min="3848" max="3848" width="6.85546875" style="503" customWidth="1"/>
    <col min="3849" max="3850" width="9" style="503" customWidth="1"/>
    <col min="3851" max="3851" width="9.140625" style="503"/>
    <col min="3852" max="3852" width="12.28515625" style="503" customWidth="1"/>
    <col min="3853" max="3854" width="10" style="503" bestFit="1" customWidth="1"/>
    <col min="3855" max="3856" width="9.140625" style="503"/>
    <col min="3857" max="3857" width="11" style="503" bestFit="1" customWidth="1"/>
    <col min="3858" max="3859" width="0" style="503" hidden="1" customWidth="1"/>
    <col min="3860" max="3860" width="9.140625" style="503"/>
    <col min="3861" max="3861" width="0" style="503" hidden="1" customWidth="1"/>
    <col min="3862" max="4089" width="9.140625" style="503"/>
    <col min="4090" max="4090" width="25.7109375" style="503" customWidth="1"/>
    <col min="4091" max="4091" width="10" style="503" customWidth="1"/>
    <col min="4092" max="4093" width="6.7109375" style="503" customWidth="1"/>
    <col min="4094" max="4097" width="9.140625" style="503"/>
    <col min="4098" max="4098" width="7.140625" style="503" customWidth="1"/>
    <col min="4099" max="4099" width="5.5703125" style="503" customWidth="1"/>
    <col min="4100" max="4102" width="9.140625" style="503"/>
    <col min="4103" max="4103" width="8.140625" style="503" customWidth="1"/>
    <col min="4104" max="4104" width="6.85546875" style="503" customWidth="1"/>
    <col min="4105" max="4106" width="9" style="503" customWidth="1"/>
    <col min="4107" max="4107" width="9.140625" style="503"/>
    <col min="4108" max="4108" width="12.28515625" style="503" customWidth="1"/>
    <col min="4109" max="4110" width="10" style="503" bestFit="1" customWidth="1"/>
    <col min="4111" max="4112" width="9.140625" style="503"/>
    <col min="4113" max="4113" width="11" style="503" bestFit="1" customWidth="1"/>
    <col min="4114" max="4115" width="0" style="503" hidden="1" customWidth="1"/>
    <col min="4116" max="4116" width="9.140625" style="503"/>
    <col min="4117" max="4117" width="0" style="503" hidden="1" customWidth="1"/>
    <col min="4118" max="4345" width="9.140625" style="503"/>
    <col min="4346" max="4346" width="25.7109375" style="503" customWidth="1"/>
    <col min="4347" max="4347" width="10" style="503" customWidth="1"/>
    <col min="4348" max="4349" width="6.7109375" style="503" customWidth="1"/>
    <col min="4350" max="4353" width="9.140625" style="503"/>
    <col min="4354" max="4354" width="7.140625" style="503" customWidth="1"/>
    <col min="4355" max="4355" width="5.5703125" style="503" customWidth="1"/>
    <col min="4356" max="4358" width="9.140625" style="503"/>
    <col min="4359" max="4359" width="8.140625" style="503" customWidth="1"/>
    <col min="4360" max="4360" width="6.85546875" style="503" customWidth="1"/>
    <col min="4361" max="4362" width="9" style="503" customWidth="1"/>
    <col min="4363" max="4363" width="9.140625" style="503"/>
    <col min="4364" max="4364" width="12.28515625" style="503" customWidth="1"/>
    <col min="4365" max="4366" width="10" style="503" bestFit="1" customWidth="1"/>
    <col min="4367" max="4368" width="9.140625" style="503"/>
    <col min="4369" max="4369" width="11" style="503" bestFit="1" customWidth="1"/>
    <col min="4370" max="4371" width="0" style="503" hidden="1" customWidth="1"/>
    <col min="4372" max="4372" width="9.140625" style="503"/>
    <col min="4373" max="4373" width="0" style="503" hidden="1" customWidth="1"/>
    <col min="4374" max="4601" width="9.140625" style="503"/>
    <col min="4602" max="4602" width="25.7109375" style="503" customWidth="1"/>
    <col min="4603" max="4603" width="10" style="503" customWidth="1"/>
    <col min="4604" max="4605" width="6.7109375" style="503" customWidth="1"/>
    <col min="4606" max="4609" width="9.140625" style="503"/>
    <col min="4610" max="4610" width="7.140625" style="503" customWidth="1"/>
    <col min="4611" max="4611" width="5.5703125" style="503" customWidth="1"/>
    <col min="4612" max="4614" width="9.140625" style="503"/>
    <col min="4615" max="4615" width="8.140625" style="503" customWidth="1"/>
    <col min="4616" max="4616" width="6.85546875" style="503" customWidth="1"/>
    <col min="4617" max="4618" width="9" style="503" customWidth="1"/>
    <col min="4619" max="4619" width="9.140625" style="503"/>
    <col min="4620" max="4620" width="12.28515625" style="503" customWidth="1"/>
    <col min="4621" max="4622" width="10" style="503" bestFit="1" customWidth="1"/>
    <col min="4623" max="4624" width="9.140625" style="503"/>
    <col min="4625" max="4625" width="11" style="503" bestFit="1" customWidth="1"/>
    <col min="4626" max="4627" width="0" style="503" hidden="1" customWidth="1"/>
    <col min="4628" max="4628" width="9.140625" style="503"/>
    <col min="4629" max="4629" width="0" style="503" hidden="1" customWidth="1"/>
    <col min="4630" max="4857" width="9.140625" style="503"/>
    <col min="4858" max="4858" width="25.7109375" style="503" customWidth="1"/>
    <col min="4859" max="4859" width="10" style="503" customWidth="1"/>
    <col min="4860" max="4861" width="6.7109375" style="503" customWidth="1"/>
    <col min="4862" max="4865" width="9.140625" style="503"/>
    <col min="4866" max="4866" width="7.140625" style="503" customWidth="1"/>
    <col min="4867" max="4867" width="5.5703125" style="503" customWidth="1"/>
    <col min="4868" max="4870" width="9.140625" style="503"/>
    <col min="4871" max="4871" width="8.140625" style="503" customWidth="1"/>
    <col min="4872" max="4872" width="6.85546875" style="503" customWidth="1"/>
    <col min="4873" max="4874" width="9" style="503" customWidth="1"/>
    <col min="4875" max="4875" width="9.140625" style="503"/>
    <col min="4876" max="4876" width="12.28515625" style="503" customWidth="1"/>
    <col min="4877" max="4878" width="10" style="503" bestFit="1" customWidth="1"/>
    <col min="4879" max="4880" width="9.140625" style="503"/>
    <col min="4881" max="4881" width="11" style="503" bestFit="1" customWidth="1"/>
    <col min="4882" max="4883" width="0" style="503" hidden="1" customWidth="1"/>
    <col min="4884" max="4884" width="9.140625" style="503"/>
    <col min="4885" max="4885" width="0" style="503" hidden="1" customWidth="1"/>
    <col min="4886" max="5113" width="9.140625" style="503"/>
    <col min="5114" max="5114" width="25.7109375" style="503" customWidth="1"/>
    <col min="5115" max="5115" width="10" style="503" customWidth="1"/>
    <col min="5116" max="5117" width="6.7109375" style="503" customWidth="1"/>
    <col min="5118" max="5121" width="9.140625" style="503"/>
    <col min="5122" max="5122" width="7.140625" style="503" customWidth="1"/>
    <col min="5123" max="5123" width="5.5703125" style="503" customWidth="1"/>
    <col min="5124" max="5126" width="9.140625" style="503"/>
    <col min="5127" max="5127" width="8.140625" style="503" customWidth="1"/>
    <col min="5128" max="5128" width="6.85546875" style="503" customWidth="1"/>
    <col min="5129" max="5130" width="9" style="503" customWidth="1"/>
    <col min="5131" max="5131" width="9.140625" style="503"/>
    <col min="5132" max="5132" width="12.28515625" style="503" customWidth="1"/>
    <col min="5133" max="5134" width="10" style="503" bestFit="1" customWidth="1"/>
    <col min="5135" max="5136" width="9.140625" style="503"/>
    <col min="5137" max="5137" width="11" style="503" bestFit="1" customWidth="1"/>
    <col min="5138" max="5139" width="0" style="503" hidden="1" customWidth="1"/>
    <col min="5140" max="5140" width="9.140625" style="503"/>
    <col min="5141" max="5141" width="0" style="503" hidden="1" customWidth="1"/>
    <col min="5142" max="5369" width="9.140625" style="503"/>
    <col min="5370" max="5370" width="25.7109375" style="503" customWidth="1"/>
    <col min="5371" max="5371" width="10" style="503" customWidth="1"/>
    <col min="5372" max="5373" width="6.7109375" style="503" customWidth="1"/>
    <col min="5374" max="5377" width="9.140625" style="503"/>
    <col min="5378" max="5378" width="7.140625" style="503" customWidth="1"/>
    <col min="5379" max="5379" width="5.5703125" style="503" customWidth="1"/>
    <col min="5380" max="5382" width="9.140625" style="503"/>
    <col min="5383" max="5383" width="8.140625" style="503" customWidth="1"/>
    <col min="5384" max="5384" width="6.85546875" style="503" customWidth="1"/>
    <col min="5385" max="5386" width="9" style="503" customWidth="1"/>
    <col min="5387" max="5387" width="9.140625" style="503"/>
    <col min="5388" max="5388" width="12.28515625" style="503" customWidth="1"/>
    <col min="5389" max="5390" width="10" style="503" bestFit="1" customWidth="1"/>
    <col min="5391" max="5392" width="9.140625" style="503"/>
    <col min="5393" max="5393" width="11" style="503" bestFit="1" customWidth="1"/>
    <col min="5394" max="5395" width="0" style="503" hidden="1" customWidth="1"/>
    <col min="5396" max="5396" width="9.140625" style="503"/>
    <col min="5397" max="5397" width="0" style="503" hidden="1" customWidth="1"/>
    <col min="5398" max="5625" width="9.140625" style="503"/>
    <col min="5626" max="5626" width="25.7109375" style="503" customWidth="1"/>
    <col min="5627" max="5627" width="10" style="503" customWidth="1"/>
    <col min="5628" max="5629" width="6.7109375" style="503" customWidth="1"/>
    <col min="5630" max="5633" width="9.140625" style="503"/>
    <col min="5634" max="5634" width="7.140625" style="503" customWidth="1"/>
    <col min="5635" max="5635" width="5.5703125" style="503" customWidth="1"/>
    <col min="5636" max="5638" width="9.140625" style="503"/>
    <col min="5639" max="5639" width="8.140625" style="503" customWidth="1"/>
    <col min="5640" max="5640" width="6.85546875" style="503" customWidth="1"/>
    <col min="5641" max="5642" width="9" style="503" customWidth="1"/>
    <col min="5643" max="5643" width="9.140625" style="503"/>
    <col min="5644" max="5644" width="12.28515625" style="503" customWidth="1"/>
    <col min="5645" max="5646" width="10" style="503" bestFit="1" customWidth="1"/>
    <col min="5647" max="5648" width="9.140625" style="503"/>
    <col min="5649" max="5649" width="11" style="503" bestFit="1" customWidth="1"/>
    <col min="5650" max="5651" width="0" style="503" hidden="1" customWidth="1"/>
    <col min="5652" max="5652" width="9.140625" style="503"/>
    <col min="5653" max="5653" width="0" style="503" hidden="1" customWidth="1"/>
    <col min="5654" max="5881" width="9.140625" style="503"/>
    <col min="5882" max="5882" width="25.7109375" style="503" customWidth="1"/>
    <col min="5883" max="5883" width="10" style="503" customWidth="1"/>
    <col min="5884" max="5885" width="6.7109375" style="503" customWidth="1"/>
    <col min="5886" max="5889" width="9.140625" style="503"/>
    <col min="5890" max="5890" width="7.140625" style="503" customWidth="1"/>
    <col min="5891" max="5891" width="5.5703125" style="503" customWidth="1"/>
    <col min="5892" max="5894" width="9.140625" style="503"/>
    <col min="5895" max="5895" width="8.140625" style="503" customWidth="1"/>
    <col min="5896" max="5896" width="6.85546875" style="503" customWidth="1"/>
    <col min="5897" max="5898" width="9" style="503" customWidth="1"/>
    <col min="5899" max="5899" width="9.140625" style="503"/>
    <col min="5900" max="5900" width="12.28515625" style="503" customWidth="1"/>
    <col min="5901" max="5902" width="10" style="503" bestFit="1" customWidth="1"/>
    <col min="5903" max="5904" width="9.140625" style="503"/>
    <col min="5905" max="5905" width="11" style="503" bestFit="1" customWidth="1"/>
    <col min="5906" max="5907" width="0" style="503" hidden="1" customWidth="1"/>
    <col min="5908" max="5908" width="9.140625" style="503"/>
    <col min="5909" max="5909" width="0" style="503" hidden="1" customWidth="1"/>
    <col min="5910" max="6137" width="9.140625" style="503"/>
    <col min="6138" max="6138" width="25.7109375" style="503" customWidth="1"/>
    <col min="6139" max="6139" width="10" style="503" customWidth="1"/>
    <col min="6140" max="6141" width="6.7109375" style="503" customWidth="1"/>
    <col min="6142" max="6145" width="9.140625" style="503"/>
    <col min="6146" max="6146" width="7.140625" style="503" customWidth="1"/>
    <col min="6147" max="6147" width="5.5703125" style="503" customWidth="1"/>
    <col min="6148" max="6150" width="9.140625" style="503"/>
    <col min="6151" max="6151" width="8.140625" style="503" customWidth="1"/>
    <col min="6152" max="6152" width="6.85546875" style="503" customWidth="1"/>
    <col min="6153" max="6154" width="9" style="503" customWidth="1"/>
    <col min="6155" max="6155" width="9.140625" style="503"/>
    <col min="6156" max="6156" width="12.28515625" style="503" customWidth="1"/>
    <col min="6157" max="6158" width="10" style="503" bestFit="1" customWidth="1"/>
    <col min="6159" max="6160" width="9.140625" style="503"/>
    <col min="6161" max="6161" width="11" style="503" bestFit="1" customWidth="1"/>
    <col min="6162" max="6163" width="0" style="503" hidden="1" customWidth="1"/>
    <col min="6164" max="6164" width="9.140625" style="503"/>
    <col min="6165" max="6165" width="0" style="503" hidden="1" customWidth="1"/>
    <col min="6166" max="6393" width="9.140625" style="503"/>
    <col min="6394" max="6394" width="25.7109375" style="503" customWidth="1"/>
    <col min="6395" max="6395" width="10" style="503" customWidth="1"/>
    <col min="6396" max="6397" width="6.7109375" style="503" customWidth="1"/>
    <col min="6398" max="6401" width="9.140625" style="503"/>
    <col min="6402" max="6402" width="7.140625" style="503" customWidth="1"/>
    <col min="6403" max="6403" width="5.5703125" style="503" customWidth="1"/>
    <col min="6404" max="6406" width="9.140625" style="503"/>
    <col min="6407" max="6407" width="8.140625" style="503" customWidth="1"/>
    <col min="6408" max="6408" width="6.85546875" style="503" customWidth="1"/>
    <col min="6409" max="6410" width="9" style="503" customWidth="1"/>
    <col min="6411" max="6411" width="9.140625" style="503"/>
    <col min="6412" max="6412" width="12.28515625" style="503" customWidth="1"/>
    <col min="6413" max="6414" width="10" style="503" bestFit="1" customWidth="1"/>
    <col min="6415" max="6416" width="9.140625" style="503"/>
    <col min="6417" max="6417" width="11" style="503" bestFit="1" customWidth="1"/>
    <col min="6418" max="6419" width="0" style="503" hidden="1" customWidth="1"/>
    <col min="6420" max="6420" width="9.140625" style="503"/>
    <col min="6421" max="6421" width="0" style="503" hidden="1" customWidth="1"/>
    <col min="6422" max="6649" width="9.140625" style="503"/>
    <col min="6650" max="6650" width="25.7109375" style="503" customWidth="1"/>
    <col min="6651" max="6651" width="10" style="503" customWidth="1"/>
    <col min="6652" max="6653" width="6.7109375" style="503" customWidth="1"/>
    <col min="6654" max="6657" width="9.140625" style="503"/>
    <col min="6658" max="6658" width="7.140625" style="503" customWidth="1"/>
    <col min="6659" max="6659" width="5.5703125" style="503" customWidth="1"/>
    <col min="6660" max="6662" width="9.140625" style="503"/>
    <col min="6663" max="6663" width="8.140625" style="503" customWidth="1"/>
    <col min="6664" max="6664" width="6.85546875" style="503" customWidth="1"/>
    <col min="6665" max="6666" width="9" style="503" customWidth="1"/>
    <col min="6667" max="6667" width="9.140625" style="503"/>
    <col min="6668" max="6668" width="12.28515625" style="503" customWidth="1"/>
    <col min="6669" max="6670" width="10" style="503" bestFit="1" customWidth="1"/>
    <col min="6671" max="6672" width="9.140625" style="503"/>
    <col min="6673" max="6673" width="11" style="503" bestFit="1" customWidth="1"/>
    <col min="6674" max="6675" width="0" style="503" hidden="1" customWidth="1"/>
    <col min="6676" max="6676" width="9.140625" style="503"/>
    <col min="6677" max="6677" width="0" style="503" hidden="1" customWidth="1"/>
    <col min="6678" max="6905" width="9.140625" style="503"/>
    <col min="6906" max="6906" width="25.7109375" style="503" customWidth="1"/>
    <col min="6907" max="6907" width="10" style="503" customWidth="1"/>
    <col min="6908" max="6909" width="6.7109375" style="503" customWidth="1"/>
    <col min="6910" max="6913" width="9.140625" style="503"/>
    <col min="6914" max="6914" width="7.140625" style="503" customWidth="1"/>
    <col min="6915" max="6915" width="5.5703125" style="503" customWidth="1"/>
    <col min="6916" max="6918" width="9.140625" style="503"/>
    <col min="6919" max="6919" width="8.140625" style="503" customWidth="1"/>
    <col min="6920" max="6920" width="6.85546875" style="503" customWidth="1"/>
    <col min="6921" max="6922" width="9" style="503" customWidth="1"/>
    <col min="6923" max="6923" width="9.140625" style="503"/>
    <col min="6924" max="6924" width="12.28515625" style="503" customWidth="1"/>
    <col min="6925" max="6926" width="10" style="503" bestFit="1" customWidth="1"/>
    <col min="6927" max="6928" width="9.140625" style="503"/>
    <col min="6929" max="6929" width="11" style="503" bestFit="1" customWidth="1"/>
    <col min="6930" max="6931" width="0" style="503" hidden="1" customWidth="1"/>
    <col min="6932" max="6932" width="9.140625" style="503"/>
    <col min="6933" max="6933" width="0" style="503" hidden="1" customWidth="1"/>
    <col min="6934" max="7161" width="9.140625" style="503"/>
    <col min="7162" max="7162" width="25.7109375" style="503" customWidth="1"/>
    <col min="7163" max="7163" width="10" style="503" customWidth="1"/>
    <col min="7164" max="7165" width="6.7109375" style="503" customWidth="1"/>
    <col min="7166" max="7169" width="9.140625" style="503"/>
    <col min="7170" max="7170" width="7.140625" style="503" customWidth="1"/>
    <col min="7171" max="7171" width="5.5703125" style="503" customWidth="1"/>
    <col min="7172" max="7174" width="9.140625" style="503"/>
    <col min="7175" max="7175" width="8.140625" style="503" customWidth="1"/>
    <col min="7176" max="7176" width="6.85546875" style="503" customWidth="1"/>
    <col min="7177" max="7178" width="9" style="503" customWidth="1"/>
    <col min="7179" max="7179" width="9.140625" style="503"/>
    <col min="7180" max="7180" width="12.28515625" style="503" customWidth="1"/>
    <col min="7181" max="7182" width="10" style="503" bestFit="1" customWidth="1"/>
    <col min="7183" max="7184" width="9.140625" style="503"/>
    <col min="7185" max="7185" width="11" style="503" bestFit="1" customWidth="1"/>
    <col min="7186" max="7187" width="0" style="503" hidden="1" customWidth="1"/>
    <col min="7188" max="7188" width="9.140625" style="503"/>
    <col min="7189" max="7189" width="0" style="503" hidden="1" customWidth="1"/>
    <col min="7190" max="7417" width="9.140625" style="503"/>
    <col min="7418" max="7418" width="25.7109375" style="503" customWidth="1"/>
    <col min="7419" max="7419" width="10" style="503" customWidth="1"/>
    <col min="7420" max="7421" width="6.7109375" style="503" customWidth="1"/>
    <col min="7422" max="7425" width="9.140625" style="503"/>
    <col min="7426" max="7426" width="7.140625" style="503" customWidth="1"/>
    <col min="7427" max="7427" width="5.5703125" style="503" customWidth="1"/>
    <col min="7428" max="7430" width="9.140625" style="503"/>
    <col min="7431" max="7431" width="8.140625" style="503" customWidth="1"/>
    <col min="7432" max="7432" width="6.85546875" style="503" customWidth="1"/>
    <col min="7433" max="7434" width="9" style="503" customWidth="1"/>
    <col min="7435" max="7435" width="9.140625" style="503"/>
    <col min="7436" max="7436" width="12.28515625" style="503" customWidth="1"/>
    <col min="7437" max="7438" width="10" style="503" bestFit="1" customWidth="1"/>
    <col min="7439" max="7440" width="9.140625" style="503"/>
    <col min="7441" max="7441" width="11" style="503" bestFit="1" customWidth="1"/>
    <col min="7442" max="7443" width="0" style="503" hidden="1" customWidth="1"/>
    <col min="7444" max="7444" width="9.140625" style="503"/>
    <col min="7445" max="7445" width="0" style="503" hidden="1" customWidth="1"/>
    <col min="7446" max="7673" width="9.140625" style="503"/>
    <col min="7674" max="7674" width="25.7109375" style="503" customWidth="1"/>
    <col min="7675" max="7675" width="10" style="503" customWidth="1"/>
    <col min="7676" max="7677" width="6.7109375" style="503" customWidth="1"/>
    <col min="7678" max="7681" width="9.140625" style="503"/>
    <col min="7682" max="7682" width="7.140625" style="503" customWidth="1"/>
    <col min="7683" max="7683" width="5.5703125" style="503" customWidth="1"/>
    <col min="7684" max="7686" width="9.140625" style="503"/>
    <col min="7687" max="7687" width="8.140625" style="503" customWidth="1"/>
    <col min="7688" max="7688" width="6.85546875" style="503" customWidth="1"/>
    <col min="7689" max="7690" width="9" style="503" customWidth="1"/>
    <col min="7691" max="7691" width="9.140625" style="503"/>
    <col min="7692" max="7692" width="12.28515625" style="503" customWidth="1"/>
    <col min="7693" max="7694" width="10" style="503" bestFit="1" customWidth="1"/>
    <col min="7695" max="7696" width="9.140625" style="503"/>
    <col min="7697" max="7697" width="11" style="503" bestFit="1" customWidth="1"/>
    <col min="7698" max="7699" width="0" style="503" hidden="1" customWidth="1"/>
    <col min="7700" max="7700" width="9.140625" style="503"/>
    <col min="7701" max="7701" width="0" style="503" hidden="1" customWidth="1"/>
    <col min="7702" max="7929" width="9.140625" style="503"/>
    <col min="7930" max="7930" width="25.7109375" style="503" customWidth="1"/>
    <col min="7931" max="7931" width="10" style="503" customWidth="1"/>
    <col min="7932" max="7933" width="6.7109375" style="503" customWidth="1"/>
    <col min="7934" max="7937" width="9.140625" style="503"/>
    <col min="7938" max="7938" width="7.140625" style="503" customWidth="1"/>
    <col min="7939" max="7939" width="5.5703125" style="503" customWidth="1"/>
    <col min="7940" max="7942" width="9.140625" style="503"/>
    <col min="7943" max="7943" width="8.140625" style="503" customWidth="1"/>
    <col min="7944" max="7944" width="6.85546875" style="503" customWidth="1"/>
    <col min="7945" max="7946" width="9" style="503" customWidth="1"/>
    <col min="7947" max="7947" width="9.140625" style="503"/>
    <col min="7948" max="7948" width="12.28515625" style="503" customWidth="1"/>
    <col min="7949" max="7950" width="10" style="503" bestFit="1" customWidth="1"/>
    <col min="7951" max="7952" width="9.140625" style="503"/>
    <col min="7953" max="7953" width="11" style="503" bestFit="1" customWidth="1"/>
    <col min="7954" max="7955" width="0" style="503" hidden="1" customWidth="1"/>
    <col min="7956" max="7956" width="9.140625" style="503"/>
    <col min="7957" max="7957" width="0" style="503" hidden="1" customWidth="1"/>
    <col min="7958" max="8185" width="9.140625" style="503"/>
    <col min="8186" max="8186" width="25.7109375" style="503" customWidth="1"/>
    <col min="8187" max="8187" width="10" style="503" customWidth="1"/>
    <col min="8188" max="8189" width="6.7109375" style="503" customWidth="1"/>
    <col min="8190" max="8193" width="9.140625" style="503"/>
    <col min="8194" max="8194" width="7.140625" style="503" customWidth="1"/>
    <col min="8195" max="8195" width="5.5703125" style="503" customWidth="1"/>
    <col min="8196" max="8198" width="9.140625" style="503"/>
    <col min="8199" max="8199" width="8.140625" style="503" customWidth="1"/>
    <col min="8200" max="8200" width="6.85546875" style="503" customWidth="1"/>
    <col min="8201" max="8202" width="9" style="503" customWidth="1"/>
    <col min="8203" max="8203" width="9.140625" style="503"/>
    <col min="8204" max="8204" width="12.28515625" style="503" customWidth="1"/>
    <col min="8205" max="8206" width="10" style="503" bestFit="1" customWidth="1"/>
    <col min="8207" max="8208" width="9.140625" style="503"/>
    <col min="8209" max="8209" width="11" style="503" bestFit="1" customWidth="1"/>
    <col min="8210" max="8211" width="0" style="503" hidden="1" customWidth="1"/>
    <col min="8212" max="8212" width="9.140625" style="503"/>
    <col min="8213" max="8213" width="0" style="503" hidden="1" customWidth="1"/>
    <col min="8214" max="8441" width="9.140625" style="503"/>
    <col min="8442" max="8442" width="25.7109375" style="503" customWidth="1"/>
    <col min="8443" max="8443" width="10" style="503" customWidth="1"/>
    <col min="8444" max="8445" width="6.7109375" style="503" customWidth="1"/>
    <col min="8446" max="8449" width="9.140625" style="503"/>
    <col min="8450" max="8450" width="7.140625" style="503" customWidth="1"/>
    <col min="8451" max="8451" width="5.5703125" style="503" customWidth="1"/>
    <col min="8452" max="8454" width="9.140625" style="503"/>
    <col min="8455" max="8455" width="8.140625" style="503" customWidth="1"/>
    <col min="8456" max="8456" width="6.85546875" style="503" customWidth="1"/>
    <col min="8457" max="8458" width="9" style="503" customWidth="1"/>
    <col min="8459" max="8459" width="9.140625" style="503"/>
    <col min="8460" max="8460" width="12.28515625" style="503" customWidth="1"/>
    <col min="8461" max="8462" width="10" style="503" bestFit="1" customWidth="1"/>
    <col min="8463" max="8464" width="9.140625" style="503"/>
    <col min="8465" max="8465" width="11" style="503" bestFit="1" customWidth="1"/>
    <col min="8466" max="8467" width="0" style="503" hidden="1" customWidth="1"/>
    <col min="8468" max="8468" width="9.140625" style="503"/>
    <col min="8469" max="8469" width="0" style="503" hidden="1" customWidth="1"/>
    <col min="8470" max="8697" width="9.140625" style="503"/>
    <col min="8698" max="8698" width="25.7109375" style="503" customWidth="1"/>
    <col min="8699" max="8699" width="10" style="503" customWidth="1"/>
    <col min="8700" max="8701" width="6.7109375" style="503" customWidth="1"/>
    <col min="8702" max="8705" width="9.140625" style="503"/>
    <col min="8706" max="8706" width="7.140625" style="503" customWidth="1"/>
    <col min="8707" max="8707" width="5.5703125" style="503" customWidth="1"/>
    <col min="8708" max="8710" width="9.140625" style="503"/>
    <col min="8711" max="8711" width="8.140625" style="503" customWidth="1"/>
    <col min="8712" max="8712" width="6.85546875" style="503" customWidth="1"/>
    <col min="8713" max="8714" width="9" style="503" customWidth="1"/>
    <col min="8715" max="8715" width="9.140625" style="503"/>
    <col min="8716" max="8716" width="12.28515625" style="503" customWidth="1"/>
    <col min="8717" max="8718" width="10" style="503" bestFit="1" customWidth="1"/>
    <col min="8719" max="8720" width="9.140625" style="503"/>
    <col min="8721" max="8721" width="11" style="503" bestFit="1" customWidth="1"/>
    <col min="8722" max="8723" width="0" style="503" hidden="1" customWidth="1"/>
    <col min="8724" max="8724" width="9.140625" style="503"/>
    <col min="8725" max="8725" width="0" style="503" hidden="1" customWidth="1"/>
    <col min="8726" max="8953" width="9.140625" style="503"/>
    <col min="8954" max="8954" width="25.7109375" style="503" customWidth="1"/>
    <col min="8955" max="8955" width="10" style="503" customWidth="1"/>
    <col min="8956" max="8957" width="6.7109375" style="503" customWidth="1"/>
    <col min="8958" max="8961" width="9.140625" style="503"/>
    <col min="8962" max="8962" width="7.140625" style="503" customWidth="1"/>
    <col min="8963" max="8963" width="5.5703125" style="503" customWidth="1"/>
    <col min="8964" max="8966" width="9.140625" style="503"/>
    <col min="8967" max="8967" width="8.140625" style="503" customWidth="1"/>
    <col min="8968" max="8968" width="6.85546875" style="503" customWidth="1"/>
    <col min="8969" max="8970" width="9" style="503" customWidth="1"/>
    <col min="8971" max="8971" width="9.140625" style="503"/>
    <col min="8972" max="8972" width="12.28515625" style="503" customWidth="1"/>
    <col min="8973" max="8974" width="10" style="503" bestFit="1" customWidth="1"/>
    <col min="8975" max="8976" width="9.140625" style="503"/>
    <col min="8977" max="8977" width="11" style="503" bestFit="1" customWidth="1"/>
    <col min="8978" max="8979" width="0" style="503" hidden="1" customWidth="1"/>
    <col min="8980" max="8980" width="9.140625" style="503"/>
    <col min="8981" max="8981" width="0" style="503" hidden="1" customWidth="1"/>
    <col min="8982" max="9209" width="9.140625" style="503"/>
    <col min="9210" max="9210" width="25.7109375" style="503" customWidth="1"/>
    <col min="9211" max="9211" width="10" style="503" customWidth="1"/>
    <col min="9212" max="9213" width="6.7109375" style="503" customWidth="1"/>
    <col min="9214" max="9217" width="9.140625" style="503"/>
    <col min="9218" max="9218" width="7.140625" style="503" customWidth="1"/>
    <col min="9219" max="9219" width="5.5703125" style="503" customWidth="1"/>
    <col min="9220" max="9222" width="9.140625" style="503"/>
    <col min="9223" max="9223" width="8.140625" style="503" customWidth="1"/>
    <col min="9224" max="9224" width="6.85546875" style="503" customWidth="1"/>
    <col min="9225" max="9226" width="9" style="503" customWidth="1"/>
    <col min="9227" max="9227" width="9.140625" style="503"/>
    <col min="9228" max="9228" width="12.28515625" style="503" customWidth="1"/>
    <col min="9229" max="9230" width="10" style="503" bestFit="1" customWidth="1"/>
    <col min="9231" max="9232" width="9.140625" style="503"/>
    <col min="9233" max="9233" width="11" style="503" bestFit="1" customWidth="1"/>
    <col min="9234" max="9235" width="0" style="503" hidden="1" customWidth="1"/>
    <col min="9236" max="9236" width="9.140625" style="503"/>
    <col min="9237" max="9237" width="0" style="503" hidden="1" customWidth="1"/>
    <col min="9238" max="9465" width="9.140625" style="503"/>
    <col min="9466" max="9466" width="25.7109375" style="503" customWidth="1"/>
    <col min="9467" max="9467" width="10" style="503" customWidth="1"/>
    <col min="9468" max="9469" width="6.7109375" style="503" customWidth="1"/>
    <col min="9470" max="9473" width="9.140625" style="503"/>
    <col min="9474" max="9474" width="7.140625" style="503" customWidth="1"/>
    <col min="9475" max="9475" width="5.5703125" style="503" customWidth="1"/>
    <col min="9476" max="9478" width="9.140625" style="503"/>
    <col min="9479" max="9479" width="8.140625" style="503" customWidth="1"/>
    <col min="9480" max="9480" width="6.85546875" style="503" customWidth="1"/>
    <col min="9481" max="9482" width="9" style="503" customWidth="1"/>
    <col min="9483" max="9483" width="9.140625" style="503"/>
    <col min="9484" max="9484" width="12.28515625" style="503" customWidth="1"/>
    <col min="9485" max="9486" width="10" style="503" bestFit="1" customWidth="1"/>
    <col min="9487" max="9488" width="9.140625" style="503"/>
    <col min="9489" max="9489" width="11" style="503" bestFit="1" customWidth="1"/>
    <col min="9490" max="9491" width="0" style="503" hidden="1" customWidth="1"/>
    <col min="9492" max="9492" width="9.140625" style="503"/>
    <col min="9493" max="9493" width="0" style="503" hidden="1" customWidth="1"/>
    <col min="9494" max="9721" width="9.140625" style="503"/>
    <col min="9722" max="9722" width="25.7109375" style="503" customWidth="1"/>
    <col min="9723" max="9723" width="10" style="503" customWidth="1"/>
    <col min="9724" max="9725" width="6.7109375" style="503" customWidth="1"/>
    <col min="9726" max="9729" width="9.140625" style="503"/>
    <col min="9730" max="9730" width="7.140625" style="503" customWidth="1"/>
    <col min="9731" max="9731" width="5.5703125" style="503" customWidth="1"/>
    <col min="9732" max="9734" width="9.140625" style="503"/>
    <col min="9735" max="9735" width="8.140625" style="503" customWidth="1"/>
    <col min="9736" max="9736" width="6.85546875" style="503" customWidth="1"/>
    <col min="9737" max="9738" width="9" style="503" customWidth="1"/>
    <col min="9739" max="9739" width="9.140625" style="503"/>
    <col min="9740" max="9740" width="12.28515625" style="503" customWidth="1"/>
    <col min="9741" max="9742" width="10" style="503" bestFit="1" customWidth="1"/>
    <col min="9743" max="9744" width="9.140625" style="503"/>
    <col min="9745" max="9745" width="11" style="503" bestFit="1" customWidth="1"/>
    <col min="9746" max="9747" width="0" style="503" hidden="1" customWidth="1"/>
    <col min="9748" max="9748" width="9.140625" style="503"/>
    <col min="9749" max="9749" width="0" style="503" hidden="1" customWidth="1"/>
    <col min="9750" max="9977" width="9.140625" style="503"/>
    <col min="9978" max="9978" width="25.7109375" style="503" customWidth="1"/>
    <col min="9979" max="9979" width="10" style="503" customWidth="1"/>
    <col min="9980" max="9981" width="6.7109375" style="503" customWidth="1"/>
    <col min="9982" max="9985" width="9.140625" style="503"/>
    <col min="9986" max="9986" width="7.140625" style="503" customWidth="1"/>
    <col min="9987" max="9987" width="5.5703125" style="503" customWidth="1"/>
    <col min="9988" max="9990" width="9.140625" style="503"/>
    <col min="9991" max="9991" width="8.140625" style="503" customWidth="1"/>
    <col min="9992" max="9992" width="6.85546875" style="503" customWidth="1"/>
    <col min="9993" max="9994" width="9" style="503" customWidth="1"/>
    <col min="9995" max="9995" width="9.140625" style="503"/>
    <col min="9996" max="9996" width="12.28515625" style="503" customWidth="1"/>
    <col min="9997" max="9998" width="10" style="503" bestFit="1" customWidth="1"/>
    <col min="9999" max="10000" width="9.140625" style="503"/>
    <col min="10001" max="10001" width="11" style="503" bestFit="1" customWidth="1"/>
    <col min="10002" max="10003" width="0" style="503" hidden="1" customWidth="1"/>
    <col min="10004" max="10004" width="9.140625" style="503"/>
    <col min="10005" max="10005" width="0" style="503" hidden="1" customWidth="1"/>
    <col min="10006" max="10233" width="9.140625" style="503"/>
    <col min="10234" max="10234" width="25.7109375" style="503" customWidth="1"/>
    <col min="10235" max="10235" width="10" style="503" customWidth="1"/>
    <col min="10236" max="10237" width="6.7109375" style="503" customWidth="1"/>
    <col min="10238" max="10241" width="9.140625" style="503"/>
    <col min="10242" max="10242" width="7.140625" style="503" customWidth="1"/>
    <col min="10243" max="10243" width="5.5703125" style="503" customWidth="1"/>
    <col min="10244" max="10246" width="9.140625" style="503"/>
    <col min="10247" max="10247" width="8.140625" style="503" customWidth="1"/>
    <col min="10248" max="10248" width="6.85546875" style="503" customWidth="1"/>
    <col min="10249" max="10250" width="9" style="503" customWidth="1"/>
    <col min="10251" max="10251" width="9.140625" style="503"/>
    <col min="10252" max="10252" width="12.28515625" style="503" customWidth="1"/>
    <col min="10253" max="10254" width="10" style="503" bestFit="1" customWidth="1"/>
    <col min="10255" max="10256" width="9.140625" style="503"/>
    <col min="10257" max="10257" width="11" style="503" bestFit="1" customWidth="1"/>
    <col min="10258" max="10259" width="0" style="503" hidden="1" customWidth="1"/>
    <col min="10260" max="10260" width="9.140625" style="503"/>
    <col min="10261" max="10261" width="0" style="503" hidden="1" customWidth="1"/>
    <col min="10262" max="10489" width="9.140625" style="503"/>
    <col min="10490" max="10490" width="25.7109375" style="503" customWidth="1"/>
    <col min="10491" max="10491" width="10" style="503" customWidth="1"/>
    <col min="10492" max="10493" width="6.7109375" style="503" customWidth="1"/>
    <col min="10494" max="10497" width="9.140625" style="503"/>
    <col min="10498" max="10498" width="7.140625" style="503" customWidth="1"/>
    <col min="10499" max="10499" width="5.5703125" style="503" customWidth="1"/>
    <col min="10500" max="10502" width="9.140625" style="503"/>
    <col min="10503" max="10503" width="8.140625" style="503" customWidth="1"/>
    <col min="10504" max="10504" width="6.85546875" style="503" customWidth="1"/>
    <col min="10505" max="10506" width="9" style="503" customWidth="1"/>
    <col min="10507" max="10507" width="9.140625" style="503"/>
    <col min="10508" max="10508" width="12.28515625" style="503" customWidth="1"/>
    <col min="10509" max="10510" width="10" style="503" bestFit="1" customWidth="1"/>
    <col min="10511" max="10512" width="9.140625" style="503"/>
    <col min="10513" max="10513" width="11" style="503" bestFit="1" customWidth="1"/>
    <col min="10514" max="10515" width="0" style="503" hidden="1" customWidth="1"/>
    <col min="10516" max="10516" width="9.140625" style="503"/>
    <col min="10517" max="10517" width="0" style="503" hidden="1" customWidth="1"/>
    <col min="10518" max="10745" width="9.140625" style="503"/>
    <col min="10746" max="10746" width="25.7109375" style="503" customWidth="1"/>
    <col min="10747" max="10747" width="10" style="503" customWidth="1"/>
    <col min="10748" max="10749" width="6.7109375" style="503" customWidth="1"/>
    <col min="10750" max="10753" width="9.140625" style="503"/>
    <col min="10754" max="10754" width="7.140625" style="503" customWidth="1"/>
    <col min="10755" max="10755" width="5.5703125" style="503" customWidth="1"/>
    <col min="10756" max="10758" width="9.140625" style="503"/>
    <col min="10759" max="10759" width="8.140625" style="503" customWidth="1"/>
    <col min="10760" max="10760" width="6.85546875" style="503" customWidth="1"/>
    <col min="10761" max="10762" width="9" style="503" customWidth="1"/>
    <col min="10763" max="10763" width="9.140625" style="503"/>
    <col min="10764" max="10764" width="12.28515625" style="503" customWidth="1"/>
    <col min="10765" max="10766" width="10" style="503" bestFit="1" customWidth="1"/>
    <col min="10767" max="10768" width="9.140625" style="503"/>
    <col min="10769" max="10769" width="11" style="503" bestFit="1" customWidth="1"/>
    <col min="10770" max="10771" width="0" style="503" hidden="1" customWidth="1"/>
    <col min="10772" max="10772" width="9.140625" style="503"/>
    <col min="10773" max="10773" width="0" style="503" hidden="1" customWidth="1"/>
    <col min="10774" max="11001" width="9.140625" style="503"/>
    <col min="11002" max="11002" width="25.7109375" style="503" customWidth="1"/>
    <col min="11003" max="11003" width="10" style="503" customWidth="1"/>
    <col min="11004" max="11005" width="6.7109375" style="503" customWidth="1"/>
    <col min="11006" max="11009" width="9.140625" style="503"/>
    <col min="11010" max="11010" width="7.140625" style="503" customWidth="1"/>
    <col min="11011" max="11011" width="5.5703125" style="503" customWidth="1"/>
    <col min="11012" max="11014" width="9.140625" style="503"/>
    <col min="11015" max="11015" width="8.140625" style="503" customWidth="1"/>
    <col min="11016" max="11016" width="6.85546875" style="503" customWidth="1"/>
    <col min="11017" max="11018" width="9" style="503" customWidth="1"/>
    <col min="11019" max="11019" width="9.140625" style="503"/>
    <col min="11020" max="11020" width="12.28515625" style="503" customWidth="1"/>
    <col min="11021" max="11022" width="10" style="503" bestFit="1" customWidth="1"/>
    <col min="11023" max="11024" width="9.140625" style="503"/>
    <col min="11025" max="11025" width="11" style="503" bestFit="1" customWidth="1"/>
    <col min="11026" max="11027" width="0" style="503" hidden="1" customWidth="1"/>
    <col min="11028" max="11028" width="9.140625" style="503"/>
    <col min="11029" max="11029" width="0" style="503" hidden="1" customWidth="1"/>
    <col min="11030" max="11257" width="9.140625" style="503"/>
    <col min="11258" max="11258" width="25.7109375" style="503" customWidth="1"/>
    <col min="11259" max="11259" width="10" style="503" customWidth="1"/>
    <col min="11260" max="11261" width="6.7109375" style="503" customWidth="1"/>
    <col min="11262" max="11265" width="9.140625" style="503"/>
    <col min="11266" max="11266" width="7.140625" style="503" customWidth="1"/>
    <col min="11267" max="11267" width="5.5703125" style="503" customWidth="1"/>
    <col min="11268" max="11270" width="9.140625" style="503"/>
    <col min="11271" max="11271" width="8.140625" style="503" customWidth="1"/>
    <col min="11272" max="11272" width="6.85546875" style="503" customWidth="1"/>
    <col min="11273" max="11274" width="9" style="503" customWidth="1"/>
    <col min="11275" max="11275" width="9.140625" style="503"/>
    <col min="11276" max="11276" width="12.28515625" style="503" customWidth="1"/>
    <col min="11277" max="11278" width="10" style="503" bestFit="1" customWidth="1"/>
    <col min="11279" max="11280" width="9.140625" style="503"/>
    <col min="11281" max="11281" width="11" style="503" bestFit="1" customWidth="1"/>
    <col min="11282" max="11283" width="0" style="503" hidden="1" customWidth="1"/>
    <col min="11284" max="11284" width="9.140625" style="503"/>
    <col min="11285" max="11285" width="0" style="503" hidden="1" customWidth="1"/>
    <col min="11286" max="11513" width="9.140625" style="503"/>
    <col min="11514" max="11514" width="25.7109375" style="503" customWidth="1"/>
    <col min="11515" max="11515" width="10" style="503" customWidth="1"/>
    <col min="11516" max="11517" width="6.7109375" style="503" customWidth="1"/>
    <col min="11518" max="11521" width="9.140625" style="503"/>
    <col min="11522" max="11522" width="7.140625" style="503" customWidth="1"/>
    <col min="11523" max="11523" width="5.5703125" style="503" customWidth="1"/>
    <col min="11524" max="11526" width="9.140625" style="503"/>
    <col min="11527" max="11527" width="8.140625" style="503" customWidth="1"/>
    <col min="11528" max="11528" width="6.85546875" style="503" customWidth="1"/>
    <col min="11529" max="11530" width="9" style="503" customWidth="1"/>
    <col min="11531" max="11531" width="9.140625" style="503"/>
    <col min="11532" max="11532" width="12.28515625" style="503" customWidth="1"/>
    <col min="11533" max="11534" width="10" style="503" bestFit="1" customWidth="1"/>
    <col min="11535" max="11536" width="9.140625" style="503"/>
    <col min="11537" max="11537" width="11" style="503" bestFit="1" customWidth="1"/>
    <col min="11538" max="11539" width="0" style="503" hidden="1" customWidth="1"/>
    <col min="11540" max="11540" width="9.140625" style="503"/>
    <col min="11541" max="11541" width="0" style="503" hidden="1" customWidth="1"/>
    <col min="11542" max="11769" width="9.140625" style="503"/>
    <col min="11770" max="11770" width="25.7109375" style="503" customWidth="1"/>
    <col min="11771" max="11771" width="10" style="503" customWidth="1"/>
    <col min="11772" max="11773" width="6.7109375" style="503" customWidth="1"/>
    <col min="11774" max="11777" width="9.140625" style="503"/>
    <col min="11778" max="11778" width="7.140625" style="503" customWidth="1"/>
    <col min="11779" max="11779" width="5.5703125" style="503" customWidth="1"/>
    <col min="11780" max="11782" width="9.140625" style="503"/>
    <col min="11783" max="11783" width="8.140625" style="503" customWidth="1"/>
    <col min="11784" max="11784" width="6.85546875" style="503" customWidth="1"/>
    <col min="11785" max="11786" width="9" style="503" customWidth="1"/>
    <col min="11787" max="11787" width="9.140625" style="503"/>
    <col min="11788" max="11788" width="12.28515625" style="503" customWidth="1"/>
    <col min="11789" max="11790" width="10" style="503" bestFit="1" customWidth="1"/>
    <col min="11791" max="11792" width="9.140625" style="503"/>
    <col min="11793" max="11793" width="11" style="503" bestFit="1" customWidth="1"/>
    <col min="11794" max="11795" width="0" style="503" hidden="1" customWidth="1"/>
    <col min="11796" max="11796" width="9.140625" style="503"/>
    <col min="11797" max="11797" width="0" style="503" hidden="1" customWidth="1"/>
    <col min="11798" max="12025" width="9.140625" style="503"/>
    <col min="12026" max="12026" width="25.7109375" style="503" customWidth="1"/>
    <col min="12027" max="12027" width="10" style="503" customWidth="1"/>
    <col min="12028" max="12029" width="6.7109375" style="503" customWidth="1"/>
    <col min="12030" max="12033" width="9.140625" style="503"/>
    <col min="12034" max="12034" width="7.140625" style="503" customWidth="1"/>
    <col min="12035" max="12035" width="5.5703125" style="503" customWidth="1"/>
    <col min="12036" max="12038" width="9.140625" style="503"/>
    <col min="12039" max="12039" width="8.140625" style="503" customWidth="1"/>
    <col min="12040" max="12040" width="6.85546875" style="503" customWidth="1"/>
    <col min="12041" max="12042" width="9" style="503" customWidth="1"/>
    <col min="12043" max="12043" width="9.140625" style="503"/>
    <col min="12044" max="12044" width="12.28515625" style="503" customWidth="1"/>
    <col min="12045" max="12046" width="10" style="503" bestFit="1" customWidth="1"/>
    <col min="12047" max="12048" width="9.140625" style="503"/>
    <col min="12049" max="12049" width="11" style="503" bestFit="1" customWidth="1"/>
    <col min="12050" max="12051" width="0" style="503" hidden="1" customWidth="1"/>
    <col min="12052" max="12052" width="9.140625" style="503"/>
    <col min="12053" max="12053" width="0" style="503" hidden="1" customWidth="1"/>
    <col min="12054" max="12281" width="9.140625" style="503"/>
    <col min="12282" max="12282" width="25.7109375" style="503" customWidth="1"/>
    <col min="12283" max="12283" width="10" style="503" customWidth="1"/>
    <col min="12284" max="12285" width="6.7109375" style="503" customWidth="1"/>
    <col min="12286" max="12289" width="9.140625" style="503"/>
    <col min="12290" max="12290" width="7.140625" style="503" customWidth="1"/>
    <col min="12291" max="12291" width="5.5703125" style="503" customWidth="1"/>
    <col min="12292" max="12294" width="9.140625" style="503"/>
    <col min="12295" max="12295" width="8.140625" style="503" customWidth="1"/>
    <col min="12296" max="12296" width="6.85546875" style="503" customWidth="1"/>
    <col min="12297" max="12298" width="9" style="503" customWidth="1"/>
    <col min="12299" max="12299" width="9.140625" style="503"/>
    <col min="12300" max="12300" width="12.28515625" style="503" customWidth="1"/>
    <col min="12301" max="12302" width="10" style="503" bestFit="1" customWidth="1"/>
    <col min="12303" max="12304" width="9.140625" style="503"/>
    <col min="12305" max="12305" width="11" style="503" bestFit="1" customWidth="1"/>
    <col min="12306" max="12307" width="0" style="503" hidden="1" customWidth="1"/>
    <col min="12308" max="12308" width="9.140625" style="503"/>
    <col min="12309" max="12309" width="0" style="503" hidden="1" customWidth="1"/>
    <col min="12310" max="12537" width="9.140625" style="503"/>
    <col min="12538" max="12538" width="25.7109375" style="503" customWidth="1"/>
    <col min="12539" max="12539" width="10" style="503" customWidth="1"/>
    <col min="12540" max="12541" width="6.7109375" style="503" customWidth="1"/>
    <col min="12542" max="12545" width="9.140625" style="503"/>
    <col min="12546" max="12546" width="7.140625" style="503" customWidth="1"/>
    <col min="12547" max="12547" width="5.5703125" style="503" customWidth="1"/>
    <col min="12548" max="12550" width="9.140625" style="503"/>
    <col min="12551" max="12551" width="8.140625" style="503" customWidth="1"/>
    <col min="12552" max="12552" width="6.85546875" style="503" customWidth="1"/>
    <col min="12553" max="12554" width="9" style="503" customWidth="1"/>
    <col min="12555" max="12555" width="9.140625" style="503"/>
    <col min="12556" max="12556" width="12.28515625" style="503" customWidth="1"/>
    <col min="12557" max="12558" width="10" style="503" bestFit="1" customWidth="1"/>
    <col min="12559" max="12560" width="9.140625" style="503"/>
    <col min="12561" max="12561" width="11" style="503" bestFit="1" customWidth="1"/>
    <col min="12562" max="12563" width="0" style="503" hidden="1" customWidth="1"/>
    <col min="12564" max="12564" width="9.140625" style="503"/>
    <col min="12565" max="12565" width="0" style="503" hidden="1" customWidth="1"/>
    <col min="12566" max="12793" width="9.140625" style="503"/>
    <col min="12794" max="12794" width="25.7109375" style="503" customWidth="1"/>
    <col min="12795" max="12795" width="10" style="503" customWidth="1"/>
    <col min="12796" max="12797" width="6.7109375" style="503" customWidth="1"/>
    <col min="12798" max="12801" width="9.140625" style="503"/>
    <col min="12802" max="12802" width="7.140625" style="503" customWidth="1"/>
    <col min="12803" max="12803" width="5.5703125" style="503" customWidth="1"/>
    <col min="12804" max="12806" width="9.140625" style="503"/>
    <col min="12807" max="12807" width="8.140625" style="503" customWidth="1"/>
    <col min="12808" max="12808" width="6.85546875" style="503" customWidth="1"/>
    <col min="12809" max="12810" width="9" style="503" customWidth="1"/>
    <col min="12811" max="12811" width="9.140625" style="503"/>
    <col min="12812" max="12812" width="12.28515625" style="503" customWidth="1"/>
    <col min="12813" max="12814" width="10" style="503" bestFit="1" customWidth="1"/>
    <col min="12815" max="12816" width="9.140625" style="503"/>
    <col min="12817" max="12817" width="11" style="503" bestFit="1" customWidth="1"/>
    <col min="12818" max="12819" width="0" style="503" hidden="1" customWidth="1"/>
    <col min="12820" max="12820" width="9.140625" style="503"/>
    <col min="12821" max="12821" width="0" style="503" hidden="1" customWidth="1"/>
    <col min="12822" max="13049" width="9.140625" style="503"/>
    <col min="13050" max="13050" width="25.7109375" style="503" customWidth="1"/>
    <col min="13051" max="13051" width="10" style="503" customWidth="1"/>
    <col min="13052" max="13053" width="6.7109375" style="503" customWidth="1"/>
    <col min="13054" max="13057" width="9.140625" style="503"/>
    <col min="13058" max="13058" width="7.140625" style="503" customWidth="1"/>
    <col min="13059" max="13059" width="5.5703125" style="503" customWidth="1"/>
    <col min="13060" max="13062" width="9.140625" style="503"/>
    <col min="13063" max="13063" width="8.140625" style="503" customWidth="1"/>
    <col min="13064" max="13064" width="6.85546875" style="503" customWidth="1"/>
    <col min="13065" max="13066" width="9" style="503" customWidth="1"/>
    <col min="13067" max="13067" width="9.140625" style="503"/>
    <col min="13068" max="13068" width="12.28515625" style="503" customWidth="1"/>
    <col min="13069" max="13070" width="10" style="503" bestFit="1" customWidth="1"/>
    <col min="13071" max="13072" width="9.140625" style="503"/>
    <col min="13073" max="13073" width="11" style="503" bestFit="1" customWidth="1"/>
    <col min="13074" max="13075" width="0" style="503" hidden="1" customWidth="1"/>
    <col min="13076" max="13076" width="9.140625" style="503"/>
    <col min="13077" max="13077" width="0" style="503" hidden="1" customWidth="1"/>
    <col min="13078" max="13305" width="9.140625" style="503"/>
    <col min="13306" max="13306" width="25.7109375" style="503" customWidth="1"/>
    <col min="13307" max="13307" width="10" style="503" customWidth="1"/>
    <col min="13308" max="13309" width="6.7109375" style="503" customWidth="1"/>
    <col min="13310" max="13313" width="9.140625" style="503"/>
    <col min="13314" max="13314" width="7.140625" style="503" customWidth="1"/>
    <col min="13315" max="13315" width="5.5703125" style="503" customWidth="1"/>
    <col min="13316" max="13318" width="9.140625" style="503"/>
    <col min="13319" max="13319" width="8.140625" style="503" customWidth="1"/>
    <col min="13320" max="13320" width="6.85546875" style="503" customWidth="1"/>
    <col min="13321" max="13322" width="9" style="503" customWidth="1"/>
    <col min="13323" max="13323" width="9.140625" style="503"/>
    <col min="13324" max="13324" width="12.28515625" style="503" customWidth="1"/>
    <col min="13325" max="13326" width="10" style="503" bestFit="1" customWidth="1"/>
    <col min="13327" max="13328" width="9.140625" style="503"/>
    <col min="13329" max="13329" width="11" style="503" bestFit="1" customWidth="1"/>
    <col min="13330" max="13331" width="0" style="503" hidden="1" customWidth="1"/>
    <col min="13332" max="13332" width="9.140625" style="503"/>
    <col min="13333" max="13333" width="0" style="503" hidden="1" customWidth="1"/>
    <col min="13334" max="13561" width="9.140625" style="503"/>
    <col min="13562" max="13562" width="25.7109375" style="503" customWidth="1"/>
    <col min="13563" max="13563" width="10" style="503" customWidth="1"/>
    <col min="13564" max="13565" width="6.7109375" style="503" customWidth="1"/>
    <col min="13566" max="13569" width="9.140625" style="503"/>
    <col min="13570" max="13570" width="7.140625" style="503" customWidth="1"/>
    <col min="13571" max="13571" width="5.5703125" style="503" customWidth="1"/>
    <col min="13572" max="13574" width="9.140625" style="503"/>
    <col min="13575" max="13575" width="8.140625" style="503" customWidth="1"/>
    <col min="13576" max="13576" width="6.85546875" style="503" customWidth="1"/>
    <col min="13577" max="13578" width="9" style="503" customWidth="1"/>
    <col min="13579" max="13579" width="9.140625" style="503"/>
    <col min="13580" max="13580" width="12.28515625" style="503" customWidth="1"/>
    <col min="13581" max="13582" width="10" style="503" bestFit="1" customWidth="1"/>
    <col min="13583" max="13584" width="9.140625" style="503"/>
    <col min="13585" max="13585" width="11" style="503" bestFit="1" customWidth="1"/>
    <col min="13586" max="13587" width="0" style="503" hidden="1" customWidth="1"/>
    <col min="13588" max="13588" width="9.140625" style="503"/>
    <col min="13589" max="13589" width="0" style="503" hidden="1" customWidth="1"/>
    <col min="13590" max="13817" width="9.140625" style="503"/>
    <col min="13818" max="13818" width="25.7109375" style="503" customWidth="1"/>
    <col min="13819" max="13819" width="10" style="503" customWidth="1"/>
    <col min="13820" max="13821" width="6.7109375" style="503" customWidth="1"/>
    <col min="13822" max="13825" width="9.140625" style="503"/>
    <col min="13826" max="13826" width="7.140625" style="503" customWidth="1"/>
    <col min="13827" max="13827" width="5.5703125" style="503" customWidth="1"/>
    <col min="13828" max="13830" width="9.140625" style="503"/>
    <col min="13831" max="13831" width="8.140625" style="503" customWidth="1"/>
    <col min="13832" max="13832" width="6.85546875" style="503" customWidth="1"/>
    <col min="13833" max="13834" width="9" style="503" customWidth="1"/>
    <col min="13835" max="13835" width="9.140625" style="503"/>
    <col min="13836" max="13836" width="12.28515625" style="503" customWidth="1"/>
    <col min="13837" max="13838" width="10" style="503" bestFit="1" customWidth="1"/>
    <col min="13839" max="13840" width="9.140625" style="503"/>
    <col min="13841" max="13841" width="11" style="503" bestFit="1" customWidth="1"/>
    <col min="13842" max="13843" width="0" style="503" hidden="1" customWidth="1"/>
    <col min="13844" max="13844" width="9.140625" style="503"/>
    <col min="13845" max="13845" width="0" style="503" hidden="1" customWidth="1"/>
    <col min="13846" max="14073" width="9.140625" style="503"/>
    <col min="14074" max="14074" width="25.7109375" style="503" customWidth="1"/>
    <col min="14075" max="14075" width="10" style="503" customWidth="1"/>
    <col min="14076" max="14077" width="6.7109375" style="503" customWidth="1"/>
    <col min="14078" max="14081" width="9.140625" style="503"/>
    <col min="14082" max="14082" width="7.140625" style="503" customWidth="1"/>
    <col min="14083" max="14083" width="5.5703125" style="503" customWidth="1"/>
    <col min="14084" max="14086" width="9.140625" style="503"/>
    <col min="14087" max="14087" width="8.140625" style="503" customWidth="1"/>
    <col min="14088" max="14088" width="6.85546875" style="503" customWidth="1"/>
    <col min="14089" max="14090" width="9" style="503" customWidth="1"/>
    <col min="14091" max="14091" width="9.140625" style="503"/>
    <col min="14092" max="14092" width="12.28515625" style="503" customWidth="1"/>
    <col min="14093" max="14094" width="10" style="503" bestFit="1" customWidth="1"/>
    <col min="14095" max="14096" width="9.140625" style="503"/>
    <col min="14097" max="14097" width="11" style="503" bestFit="1" customWidth="1"/>
    <col min="14098" max="14099" width="0" style="503" hidden="1" customWidth="1"/>
    <col min="14100" max="14100" width="9.140625" style="503"/>
    <col min="14101" max="14101" width="0" style="503" hidden="1" customWidth="1"/>
    <col min="14102" max="14329" width="9.140625" style="503"/>
    <col min="14330" max="14330" width="25.7109375" style="503" customWidth="1"/>
    <col min="14331" max="14331" width="10" style="503" customWidth="1"/>
    <col min="14332" max="14333" width="6.7109375" style="503" customWidth="1"/>
    <col min="14334" max="14337" width="9.140625" style="503"/>
    <col min="14338" max="14338" width="7.140625" style="503" customWidth="1"/>
    <col min="14339" max="14339" width="5.5703125" style="503" customWidth="1"/>
    <col min="14340" max="14342" width="9.140625" style="503"/>
    <col min="14343" max="14343" width="8.140625" style="503" customWidth="1"/>
    <col min="14344" max="14344" width="6.85546875" style="503" customWidth="1"/>
    <col min="14345" max="14346" width="9" style="503" customWidth="1"/>
    <col min="14347" max="14347" width="9.140625" style="503"/>
    <col min="14348" max="14348" width="12.28515625" style="503" customWidth="1"/>
    <col min="14349" max="14350" width="10" style="503" bestFit="1" customWidth="1"/>
    <col min="14351" max="14352" width="9.140625" style="503"/>
    <col min="14353" max="14353" width="11" style="503" bestFit="1" customWidth="1"/>
    <col min="14354" max="14355" width="0" style="503" hidden="1" customWidth="1"/>
    <col min="14356" max="14356" width="9.140625" style="503"/>
    <col min="14357" max="14357" width="0" style="503" hidden="1" customWidth="1"/>
    <col min="14358" max="14585" width="9.140625" style="503"/>
    <col min="14586" max="14586" width="25.7109375" style="503" customWidth="1"/>
    <col min="14587" max="14587" width="10" style="503" customWidth="1"/>
    <col min="14588" max="14589" width="6.7109375" style="503" customWidth="1"/>
    <col min="14590" max="14593" width="9.140625" style="503"/>
    <col min="14594" max="14594" width="7.140625" style="503" customWidth="1"/>
    <col min="14595" max="14595" width="5.5703125" style="503" customWidth="1"/>
    <col min="14596" max="14598" width="9.140625" style="503"/>
    <col min="14599" max="14599" width="8.140625" style="503" customWidth="1"/>
    <col min="14600" max="14600" width="6.85546875" style="503" customWidth="1"/>
    <col min="14601" max="14602" width="9" style="503" customWidth="1"/>
    <col min="14603" max="14603" width="9.140625" style="503"/>
    <col min="14604" max="14604" width="12.28515625" style="503" customWidth="1"/>
    <col min="14605" max="14606" width="10" style="503" bestFit="1" customWidth="1"/>
    <col min="14607" max="14608" width="9.140625" style="503"/>
    <col min="14609" max="14609" width="11" style="503" bestFit="1" customWidth="1"/>
    <col min="14610" max="14611" width="0" style="503" hidden="1" customWidth="1"/>
    <col min="14612" max="14612" width="9.140625" style="503"/>
    <col min="14613" max="14613" width="0" style="503" hidden="1" customWidth="1"/>
    <col min="14614" max="14841" width="9.140625" style="503"/>
    <col min="14842" max="14842" width="25.7109375" style="503" customWidth="1"/>
    <col min="14843" max="14843" width="10" style="503" customWidth="1"/>
    <col min="14844" max="14845" width="6.7109375" style="503" customWidth="1"/>
    <col min="14846" max="14849" width="9.140625" style="503"/>
    <col min="14850" max="14850" width="7.140625" style="503" customWidth="1"/>
    <col min="14851" max="14851" width="5.5703125" style="503" customWidth="1"/>
    <col min="14852" max="14854" width="9.140625" style="503"/>
    <col min="14855" max="14855" width="8.140625" style="503" customWidth="1"/>
    <col min="14856" max="14856" width="6.85546875" style="503" customWidth="1"/>
    <col min="14857" max="14858" width="9" style="503" customWidth="1"/>
    <col min="14859" max="14859" width="9.140625" style="503"/>
    <col min="14860" max="14860" width="12.28515625" style="503" customWidth="1"/>
    <col min="14861" max="14862" width="10" style="503" bestFit="1" customWidth="1"/>
    <col min="14863" max="14864" width="9.140625" style="503"/>
    <col min="14865" max="14865" width="11" style="503" bestFit="1" customWidth="1"/>
    <col min="14866" max="14867" width="0" style="503" hidden="1" customWidth="1"/>
    <col min="14868" max="14868" width="9.140625" style="503"/>
    <col min="14869" max="14869" width="0" style="503" hidden="1" customWidth="1"/>
    <col min="14870" max="15097" width="9.140625" style="503"/>
    <col min="15098" max="15098" width="25.7109375" style="503" customWidth="1"/>
    <col min="15099" max="15099" width="10" style="503" customWidth="1"/>
    <col min="15100" max="15101" width="6.7109375" style="503" customWidth="1"/>
    <col min="15102" max="15105" width="9.140625" style="503"/>
    <col min="15106" max="15106" width="7.140625" style="503" customWidth="1"/>
    <col min="15107" max="15107" width="5.5703125" style="503" customWidth="1"/>
    <col min="15108" max="15110" width="9.140625" style="503"/>
    <col min="15111" max="15111" width="8.140625" style="503" customWidth="1"/>
    <col min="15112" max="15112" width="6.85546875" style="503" customWidth="1"/>
    <col min="15113" max="15114" width="9" style="503" customWidth="1"/>
    <col min="15115" max="15115" width="9.140625" style="503"/>
    <col min="15116" max="15116" width="12.28515625" style="503" customWidth="1"/>
    <col min="15117" max="15118" width="10" style="503" bestFit="1" customWidth="1"/>
    <col min="15119" max="15120" width="9.140625" style="503"/>
    <col min="15121" max="15121" width="11" style="503" bestFit="1" customWidth="1"/>
    <col min="15122" max="15123" width="0" style="503" hidden="1" customWidth="1"/>
    <col min="15124" max="15124" width="9.140625" style="503"/>
    <col min="15125" max="15125" width="0" style="503" hidden="1" customWidth="1"/>
    <col min="15126" max="15353" width="9.140625" style="503"/>
    <col min="15354" max="15354" width="25.7109375" style="503" customWidth="1"/>
    <col min="15355" max="15355" width="10" style="503" customWidth="1"/>
    <col min="15356" max="15357" width="6.7109375" style="503" customWidth="1"/>
    <col min="15358" max="15361" width="9.140625" style="503"/>
    <col min="15362" max="15362" width="7.140625" style="503" customWidth="1"/>
    <col min="15363" max="15363" width="5.5703125" style="503" customWidth="1"/>
    <col min="15364" max="15366" width="9.140625" style="503"/>
    <col min="15367" max="15367" width="8.140625" style="503" customWidth="1"/>
    <col min="15368" max="15368" width="6.85546875" style="503" customWidth="1"/>
    <col min="15369" max="15370" width="9" style="503" customWidth="1"/>
    <col min="15371" max="15371" width="9.140625" style="503"/>
    <col min="15372" max="15372" width="12.28515625" style="503" customWidth="1"/>
    <col min="15373" max="15374" width="10" style="503" bestFit="1" customWidth="1"/>
    <col min="15375" max="15376" width="9.140625" style="503"/>
    <col min="15377" max="15377" width="11" style="503" bestFit="1" customWidth="1"/>
    <col min="15378" max="15379" width="0" style="503" hidden="1" customWidth="1"/>
    <col min="15380" max="15380" width="9.140625" style="503"/>
    <col min="15381" max="15381" width="0" style="503" hidden="1" customWidth="1"/>
    <col min="15382" max="15609" width="9.140625" style="503"/>
    <col min="15610" max="15610" width="25.7109375" style="503" customWidth="1"/>
    <col min="15611" max="15611" width="10" style="503" customWidth="1"/>
    <col min="15612" max="15613" width="6.7109375" style="503" customWidth="1"/>
    <col min="15614" max="15617" width="9.140625" style="503"/>
    <col min="15618" max="15618" width="7.140625" style="503" customWidth="1"/>
    <col min="15619" max="15619" width="5.5703125" style="503" customWidth="1"/>
    <col min="15620" max="15622" width="9.140625" style="503"/>
    <col min="15623" max="15623" width="8.140625" style="503" customWidth="1"/>
    <col min="15624" max="15624" width="6.85546875" style="503" customWidth="1"/>
    <col min="15625" max="15626" width="9" style="503" customWidth="1"/>
    <col min="15627" max="15627" width="9.140625" style="503"/>
    <col min="15628" max="15628" width="12.28515625" style="503" customWidth="1"/>
    <col min="15629" max="15630" width="10" style="503" bestFit="1" customWidth="1"/>
    <col min="15631" max="15632" width="9.140625" style="503"/>
    <col min="15633" max="15633" width="11" style="503" bestFit="1" customWidth="1"/>
    <col min="15634" max="15635" width="0" style="503" hidden="1" customWidth="1"/>
    <col min="15636" max="15636" width="9.140625" style="503"/>
    <col min="15637" max="15637" width="0" style="503" hidden="1" customWidth="1"/>
    <col min="15638" max="15865" width="9.140625" style="503"/>
    <col min="15866" max="15866" width="25.7109375" style="503" customWidth="1"/>
    <col min="15867" max="15867" width="10" style="503" customWidth="1"/>
    <col min="15868" max="15869" width="6.7109375" style="503" customWidth="1"/>
    <col min="15870" max="15873" width="9.140625" style="503"/>
    <col min="15874" max="15874" width="7.140625" style="503" customWidth="1"/>
    <col min="15875" max="15875" width="5.5703125" style="503" customWidth="1"/>
    <col min="15876" max="15878" width="9.140625" style="503"/>
    <col min="15879" max="15879" width="8.140625" style="503" customWidth="1"/>
    <col min="15880" max="15880" width="6.85546875" style="503" customWidth="1"/>
    <col min="15881" max="15882" width="9" style="503" customWidth="1"/>
    <col min="15883" max="15883" width="9.140625" style="503"/>
    <col min="15884" max="15884" width="12.28515625" style="503" customWidth="1"/>
    <col min="15885" max="15886" width="10" style="503" bestFit="1" customWidth="1"/>
    <col min="15887" max="15888" width="9.140625" style="503"/>
    <col min="15889" max="15889" width="11" style="503" bestFit="1" customWidth="1"/>
    <col min="15890" max="15891" width="0" style="503" hidden="1" customWidth="1"/>
    <col min="15892" max="15892" width="9.140625" style="503"/>
    <col min="15893" max="15893" width="0" style="503" hidden="1" customWidth="1"/>
    <col min="15894" max="16121" width="9.140625" style="503"/>
    <col min="16122" max="16122" width="25.7109375" style="503" customWidth="1"/>
    <col min="16123" max="16123" width="10" style="503" customWidth="1"/>
    <col min="16124" max="16125" width="6.7109375" style="503" customWidth="1"/>
    <col min="16126" max="16129" width="9.140625" style="503"/>
    <col min="16130" max="16130" width="7.140625" style="503" customWidth="1"/>
    <col min="16131" max="16131" width="5.5703125" style="503" customWidth="1"/>
    <col min="16132" max="16134" width="9.140625" style="503"/>
    <col min="16135" max="16135" width="8.140625" style="503" customWidth="1"/>
    <col min="16136" max="16136" width="6.85546875" style="503" customWidth="1"/>
    <col min="16137" max="16138" width="9" style="503" customWidth="1"/>
    <col min="16139" max="16139" width="9.140625" style="503"/>
    <col min="16140" max="16140" width="12.28515625" style="503" customWidth="1"/>
    <col min="16141" max="16142" width="10" style="503" bestFit="1" customWidth="1"/>
    <col min="16143" max="16144" width="9.140625" style="503"/>
    <col min="16145" max="16145" width="11" style="503" bestFit="1" customWidth="1"/>
    <col min="16146" max="16147" width="0" style="503" hidden="1" customWidth="1"/>
    <col min="16148" max="16148" width="9.140625" style="503"/>
    <col min="16149" max="16149" width="0" style="503" hidden="1" customWidth="1"/>
    <col min="16150" max="16384" width="9.140625" style="503"/>
  </cols>
  <sheetData>
    <row r="1" spans="1:27" ht="25.5" customHeight="1" x14ac:dyDescent="0.2">
      <c r="A1" s="720" t="s">
        <v>820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681" t="s">
        <v>183</v>
      </c>
      <c r="S1" s="720" t="s">
        <v>821</v>
      </c>
      <c r="T1" s="720"/>
      <c r="U1" s="720"/>
      <c r="V1" s="720"/>
      <c r="W1" s="720"/>
      <c r="X1" s="720"/>
      <c r="Y1" s="682" t="s">
        <v>183</v>
      </c>
    </row>
    <row r="2" spans="1:27" ht="12.75" customHeight="1" x14ac:dyDescent="0.2">
      <c r="A2" s="721" t="s">
        <v>145</v>
      </c>
      <c r="B2" s="721" t="s">
        <v>146</v>
      </c>
      <c r="C2" s="668"/>
      <c r="D2" s="721" t="s">
        <v>822</v>
      </c>
      <c r="E2" s="724" t="s">
        <v>823</v>
      </c>
      <c r="F2" s="721" t="s">
        <v>824</v>
      </c>
      <c r="G2" s="724" t="s">
        <v>28</v>
      </c>
      <c r="H2" s="724" t="s">
        <v>150</v>
      </c>
      <c r="I2" s="724" t="s">
        <v>825</v>
      </c>
      <c r="J2" s="724"/>
      <c r="K2" s="724" t="s">
        <v>826</v>
      </c>
      <c r="L2" s="724"/>
      <c r="M2" s="724" t="s">
        <v>33</v>
      </c>
      <c r="N2" s="724" t="s">
        <v>147</v>
      </c>
      <c r="O2" s="724"/>
      <c r="P2" s="668"/>
      <c r="Q2" s="668"/>
      <c r="R2" s="724" t="s">
        <v>827</v>
      </c>
      <c r="S2" s="721" t="s">
        <v>145</v>
      </c>
      <c r="T2" s="725" t="s">
        <v>100</v>
      </c>
      <c r="U2" s="725"/>
      <c r="V2" s="725"/>
      <c r="W2" s="725" t="s">
        <v>101</v>
      </c>
      <c r="X2" s="725"/>
      <c r="Y2" s="724" t="s">
        <v>149</v>
      </c>
    </row>
    <row r="3" spans="1:27" ht="51" customHeight="1" x14ac:dyDescent="0.2">
      <c r="A3" s="722"/>
      <c r="B3" s="723"/>
      <c r="C3" s="668"/>
      <c r="D3" s="723"/>
      <c r="E3" s="724"/>
      <c r="F3" s="722"/>
      <c r="G3" s="724"/>
      <c r="H3" s="724"/>
      <c r="I3" s="668" t="s">
        <v>828</v>
      </c>
      <c r="J3" s="668" t="s">
        <v>829</v>
      </c>
      <c r="K3" s="668" t="s">
        <v>828</v>
      </c>
      <c r="L3" s="668" t="s">
        <v>829</v>
      </c>
      <c r="M3" s="724"/>
      <c r="N3" s="668" t="s">
        <v>830</v>
      </c>
      <c r="O3" s="668" t="s">
        <v>405</v>
      </c>
      <c r="P3" s="668" t="s">
        <v>831</v>
      </c>
      <c r="Q3" s="668" t="s">
        <v>148</v>
      </c>
      <c r="R3" s="724"/>
      <c r="S3" s="722"/>
      <c r="T3" s="668" t="s">
        <v>151</v>
      </c>
      <c r="U3" s="668" t="s">
        <v>152</v>
      </c>
      <c r="V3" s="668" t="s">
        <v>102</v>
      </c>
      <c r="W3" s="668" t="s">
        <v>64</v>
      </c>
      <c r="X3" s="668" t="s">
        <v>65</v>
      </c>
      <c r="Y3" s="724"/>
      <c r="AA3" s="504" t="s">
        <v>221</v>
      </c>
    </row>
    <row r="4" spans="1:27" ht="20.25" x14ac:dyDescent="0.2">
      <c r="A4" s="669" t="s">
        <v>153</v>
      </c>
      <c r="B4" s="669" t="s">
        <v>106</v>
      </c>
      <c r="C4" s="670" t="s">
        <v>3</v>
      </c>
      <c r="D4" s="670"/>
      <c r="E4" s="671">
        <v>585</v>
      </c>
      <c r="F4" s="671"/>
      <c r="G4" s="671">
        <v>1500</v>
      </c>
      <c r="H4" s="671">
        <v>563</v>
      </c>
      <c r="I4" s="671">
        <v>0</v>
      </c>
      <c r="J4" s="671">
        <v>0</v>
      </c>
      <c r="K4" s="671">
        <v>0</v>
      </c>
      <c r="L4" s="671">
        <v>0</v>
      </c>
      <c r="M4" s="671">
        <v>0</v>
      </c>
      <c r="N4" s="671">
        <v>0</v>
      </c>
      <c r="O4" s="671">
        <v>0</v>
      </c>
      <c r="P4" s="671">
        <v>91700</v>
      </c>
      <c r="Q4" s="671">
        <v>2648</v>
      </c>
      <c r="R4" s="671">
        <v>94348</v>
      </c>
      <c r="S4" s="669" t="s">
        <v>153</v>
      </c>
      <c r="T4" s="671">
        <v>66512</v>
      </c>
      <c r="U4" s="671">
        <v>14546</v>
      </c>
      <c r="V4" s="671">
        <v>12407</v>
      </c>
      <c r="W4" s="671">
        <v>883</v>
      </c>
      <c r="X4" s="671">
        <v>0</v>
      </c>
      <c r="Y4" s="671">
        <v>94348</v>
      </c>
      <c r="AA4" s="505" t="e">
        <v>#REF!</v>
      </c>
    </row>
    <row r="5" spans="1:27" ht="20.25" hidden="1" x14ac:dyDescent="0.2">
      <c r="A5" s="669" t="s">
        <v>832</v>
      </c>
      <c r="B5" s="669" t="s">
        <v>106</v>
      </c>
      <c r="C5" s="670" t="s">
        <v>3</v>
      </c>
      <c r="D5" s="670"/>
      <c r="E5" s="671">
        <v>0</v>
      </c>
      <c r="F5" s="671"/>
      <c r="G5" s="671">
        <v>0</v>
      </c>
      <c r="H5" s="671">
        <v>0</v>
      </c>
      <c r="I5" s="671">
        <v>0</v>
      </c>
      <c r="J5" s="671">
        <v>0</v>
      </c>
      <c r="K5" s="671">
        <v>0</v>
      </c>
      <c r="L5" s="671">
        <v>0</v>
      </c>
      <c r="M5" s="671">
        <v>0</v>
      </c>
      <c r="N5" s="671">
        <v>0</v>
      </c>
      <c r="O5" s="671">
        <v>0</v>
      </c>
      <c r="P5" s="671">
        <v>0</v>
      </c>
      <c r="Q5" s="671">
        <v>0</v>
      </c>
      <c r="R5" s="671">
        <v>0</v>
      </c>
      <c r="S5" s="669" t="s">
        <v>832</v>
      </c>
      <c r="T5" s="671">
        <v>0</v>
      </c>
      <c r="U5" s="671">
        <v>0</v>
      </c>
      <c r="V5" s="671">
        <v>0</v>
      </c>
      <c r="W5" s="671">
        <v>0</v>
      </c>
      <c r="X5" s="671">
        <v>0</v>
      </c>
      <c r="Y5" s="671">
        <v>0</v>
      </c>
      <c r="AA5" s="505" t="e">
        <v>#REF!</v>
      </c>
    </row>
    <row r="6" spans="1:27" ht="20.25" x14ac:dyDescent="0.2">
      <c r="A6" s="669" t="s">
        <v>833</v>
      </c>
      <c r="B6" s="669" t="s">
        <v>106</v>
      </c>
      <c r="C6" s="670" t="s">
        <v>3</v>
      </c>
      <c r="D6" s="670"/>
      <c r="E6" s="671">
        <v>48</v>
      </c>
      <c r="F6" s="671"/>
      <c r="G6" s="671">
        <v>302</v>
      </c>
      <c r="H6" s="671">
        <v>95</v>
      </c>
      <c r="I6" s="671">
        <v>0</v>
      </c>
      <c r="J6" s="671">
        <v>0</v>
      </c>
      <c r="K6" s="671">
        <v>0</v>
      </c>
      <c r="L6" s="671">
        <v>0</v>
      </c>
      <c r="M6" s="671">
        <v>0</v>
      </c>
      <c r="N6" s="671">
        <v>0</v>
      </c>
      <c r="O6" s="671">
        <v>0</v>
      </c>
      <c r="P6" s="671">
        <v>32521</v>
      </c>
      <c r="Q6" s="671">
        <v>445</v>
      </c>
      <c r="R6" s="671">
        <v>32966</v>
      </c>
      <c r="S6" s="669" t="s">
        <v>833</v>
      </c>
      <c r="T6" s="671">
        <v>22022</v>
      </c>
      <c r="U6" s="671">
        <v>4795</v>
      </c>
      <c r="V6" s="671">
        <v>5649</v>
      </c>
      <c r="W6" s="671">
        <v>0</v>
      </c>
      <c r="X6" s="671">
        <v>500</v>
      </c>
      <c r="Y6" s="671">
        <v>32966</v>
      </c>
      <c r="AA6" s="505" t="e">
        <v>#REF!</v>
      </c>
    </row>
    <row r="7" spans="1:27" ht="20.25" hidden="1" x14ac:dyDescent="0.2">
      <c r="A7" s="669" t="s">
        <v>834</v>
      </c>
      <c r="B7" s="669" t="s">
        <v>106</v>
      </c>
      <c r="C7" s="670" t="s">
        <v>3</v>
      </c>
      <c r="D7" s="670"/>
      <c r="E7" s="671">
        <v>0</v>
      </c>
      <c r="F7" s="671"/>
      <c r="G7" s="671">
        <v>0</v>
      </c>
      <c r="H7" s="671">
        <v>0</v>
      </c>
      <c r="I7" s="671">
        <v>0</v>
      </c>
      <c r="J7" s="671">
        <v>0</v>
      </c>
      <c r="K7" s="671">
        <v>0</v>
      </c>
      <c r="L7" s="671">
        <v>0</v>
      </c>
      <c r="M7" s="671">
        <v>0</v>
      </c>
      <c r="N7" s="671">
        <v>0</v>
      </c>
      <c r="O7" s="671">
        <v>0</v>
      </c>
      <c r="P7" s="671">
        <v>0</v>
      </c>
      <c r="Q7" s="671">
        <v>0</v>
      </c>
      <c r="R7" s="671">
        <v>0</v>
      </c>
      <c r="S7" s="669" t="s">
        <v>834</v>
      </c>
      <c r="T7" s="671">
        <v>0</v>
      </c>
      <c r="U7" s="671">
        <v>0</v>
      </c>
      <c r="V7" s="671">
        <v>0</v>
      </c>
      <c r="W7" s="671">
        <v>0</v>
      </c>
      <c r="X7" s="671">
        <v>0</v>
      </c>
      <c r="Y7" s="671">
        <v>0</v>
      </c>
      <c r="AA7" s="505" t="e">
        <v>#REF!</v>
      </c>
    </row>
    <row r="8" spans="1:27" ht="20.25" x14ac:dyDescent="0.2">
      <c r="A8" s="669" t="s">
        <v>154</v>
      </c>
      <c r="B8" s="669" t="s">
        <v>106</v>
      </c>
      <c r="C8" s="670" t="s">
        <v>3</v>
      </c>
      <c r="D8" s="670"/>
      <c r="E8" s="671">
        <v>324</v>
      </c>
      <c r="F8" s="671"/>
      <c r="G8" s="671">
        <v>1774</v>
      </c>
      <c r="H8" s="671">
        <v>566</v>
      </c>
      <c r="I8" s="671">
        <v>0</v>
      </c>
      <c r="J8" s="671">
        <v>0</v>
      </c>
      <c r="K8" s="671">
        <v>0</v>
      </c>
      <c r="L8" s="671">
        <v>0</v>
      </c>
      <c r="M8" s="671">
        <v>0</v>
      </c>
      <c r="N8" s="671">
        <v>0</v>
      </c>
      <c r="O8" s="671">
        <v>0</v>
      </c>
      <c r="P8" s="671">
        <v>75364</v>
      </c>
      <c r="Q8" s="671">
        <v>2664</v>
      </c>
      <c r="R8" s="671">
        <v>78028</v>
      </c>
      <c r="S8" s="669" t="s">
        <v>154</v>
      </c>
      <c r="T8" s="671">
        <v>55004</v>
      </c>
      <c r="U8" s="671">
        <v>12019</v>
      </c>
      <c r="V8" s="671">
        <v>10405</v>
      </c>
      <c r="W8" s="671">
        <v>0</v>
      </c>
      <c r="X8" s="671">
        <v>600</v>
      </c>
      <c r="Y8" s="671">
        <v>78028</v>
      </c>
      <c r="AA8" s="505" t="e">
        <v>#REF!</v>
      </c>
    </row>
    <row r="9" spans="1:27" ht="20.25" x14ac:dyDescent="0.2">
      <c r="A9" s="669" t="s">
        <v>155</v>
      </c>
      <c r="B9" s="669" t="s">
        <v>106</v>
      </c>
      <c r="C9" s="670" t="s">
        <v>3</v>
      </c>
      <c r="D9" s="670"/>
      <c r="E9" s="671">
        <v>1602</v>
      </c>
      <c r="F9" s="671"/>
      <c r="G9" s="671">
        <v>2466</v>
      </c>
      <c r="H9" s="671">
        <v>1098</v>
      </c>
      <c r="I9" s="671">
        <v>0</v>
      </c>
      <c r="J9" s="671">
        <v>0</v>
      </c>
      <c r="K9" s="671">
        <v>0</v>
      </c>
      <c r="L9" s="671">
        <v>0</v>
      </c>
      <c r="M9" s="671">
        <v>0</v>
      </c>
      <c r="N9" s="671">
        <v>0</v>
      </c>
      <c r="O9" s="671">
        <v>0</v>
      </c>
      <c r="P9" s="671">
        <v>100991</v>
      </c>
      <c r="Q9" s="671">
        <v>5166</v>
      </c>
      <c r="R9" s="671">
        <v>106157</v>
      </c>
      <c r="S9" s="669" t="s">
        <v>155</v>
      </c>
      <c r="T9" s="671">
        <v>71459</v>
      </c>
      <c r="U9" s="671">
        <v>15372</v>
      </c>
      <c r="V9" s="671">
        <v>17849</v>
      </c>
      <c r="W9" s="671">
        <v>800</v>
      </c>
      <c r="X9" s="671">
        <v>677</v>
      </c>
      <c r="Y9" s="671">
        <v>106157</v>
      </c>
      <c r="AA9" s="505" t="e">
        <v>#REF!</v>
      </c>
    </row>
    <row r="10" spans="1:27" ht="20.25" x14ac:dyDescent="0.2">
      <c r="A10" s="669" t="s">
        <v>156</v>
      </c>
      <c r="B10" s="669" t="s">
        <v>106</v>
      </c>
      <c r="C10" s="670" t="s">
        <v>3</v>
      </c>
      <c r="D10" s="671">
        <v>0</v>
      </c>
      <c r="E10" s="671">
        <v>293</v>
      </c>
      <c r="F10" s="671"/>
      <c r="G10" s="671">
        <v>1433</v>
      </c>
      <c r="H10" s="671">
        <v>466</v>
      </c>
      <c r="I10" s="671">
        <v>0</v>
      </c>
      <c r="J10" s="671">
        <v>0</v>
      </c>
      <c r="K10" s="671">
        <v>0</v>
      </c>
      <c r="L10" s="671">
        <v>0</v>
      </c>
      <c r="M10" s="671">
        <v>0</v>
      </c>
      <c r="N10" s="671">
        <v>0</v>
      </c>
      <c r="O10" s="671">
        <v>0</v>
      </c>
      <c r="P10" s="671">
        <v>58566</v>
      </c>
      <c r="Q10" s="671">
        <v>2192</v>
      </c>
      <c r="R10" s="671">
        <v>60758</v>
      </c>
      <c r="S10" s="669" t="s">
        <v>156</v>
      </c>
      <c r="T10" s="671">
        <v>39074</v>
      </c>
      <c r="U10" s="671">
        <v>8461</v>
      </c>
      <c r="V10" s="671">
        <v>8828</v>
      </c>
      <c r="W10" s="671">
        <v>2595</v>
      </c>
      <c r="X10" s="671">
        <v>1800</v>
      </c>
      <c r="Y10" s="671">
        <v>60758</v>
      </c>
      <c r="AA10" s="505" t="e">
        <v>#REF!</v>
      </c>
    </row>
    <row r="11" spans="1:27" ht="20.25" x14ac:dyDescent="0.2">
      <c r="A11" s="669" t="s">
        <v>157</v>
      </c>
      <c r="B11" s="669" t="s">
        <v>106</v>
      </c>
      <c r="C11" s="670" t="s">
        <v>3</v>
      </c>
      <c r="D11" s="670"/>
      <c r="E11" s="671">
        <v>110</v>
      </c>
      <c r="F11" s="671"/>
      <c r="G11" s="671">
        <v>1933</v>
      </c>
      <c r="H11" s="671">
        <v>852</v>
      </c>
      <c r="I11" s="671">
        <v>0</v>
      </c>
      <c r="J11" s="671">
        <v>0</v>
      </c>
      <c r="K11" s="671">
        <v>0</v>
      </c>
      <c r="L11" s="671">
        <v>0</v>
      </c>
      <c r="M11" s="671">
        <v>0</v>
      </c>
      <c r="N11" s="671">
        <v>0</v>
      </c>
      <c r="O11" s="671">
        <v>0</v>
      </c>
      <c r="P11" s="671">
        <v>82626</v>
      </c>
      <c r="Q11" s="671">
        <v>2895</v>
      </c>
      <c r="R11" s="671">
        <v>85521</v>
      </c>
      <c r="S11" s="669" t="s">
        <v>157</v>
      </c>
      <c r="T11" s="671">
        <v>58885</v>
      </c>
      <c r="U11" s="671">
        <v>12868</v>
      </c>
      <c r="V11" s="671">
        <v>10528</v>
      </c>
      <c r="W11" s="671">
        <v>2140</v>
      </c>
      <c r="X11" s="671">
        <v>1100</v>
      </c>
      <c r="Y11" s="671">
        <v>85521</v>
      </c>
      <c r="AA11" s="505" t="e">
        <v>#REF!</v>
      </c>
    </row>
    <row r="12" spans="1:27" ht="20.25" x14ac:dyDescent="0.2">
      <c r="A12" s="669" t="s">
        <v>835</v>
      </c>
      <c r="B12" s="669" t="s">
        <v>106</v>
      </c>
      <c r="C12" s="670" t="s">
        <v>3</v>
      </c>
      <c r="D12" s="670"/>
      <c r="E12" s="671">
        <v>0</v>
      </c>
      <c r="F12" s="671"/>
      <c r="G12" s="671">
        <v>529</v>
      </c>
      <c r="H12" s="671">
        <v>143</v>
      </c>
      <c r="I12" s="671">
        <v>0</v>
      </c>
      <c r="J12" s="671">
        <v>0</v>
      </c>
      <c r="K12" s="671">
        <v>0</v>
      </c>
      <c r="L12" s="671">
        <v>0</v>
      </c>
      <c r="M12" s="671">
        <v>0</v>
      </c>
      <c r="N12" s="671">
        <v>0</v>
      </c>
      <c r="O12" s="671">
        <v>0</v>
      </c>
      <c r="P12" s="671">
        <v>15892</v>
      </c>
      <c r="Q12" s="671">
        <v>672</v>
      </c>
      <c r="R12" s="671">
        <v>16564</v>
      </c>
      <c r="S12" s="669" t="s">
        <v>835</v>
      </c>
      <c r="T12" s="671">
        <v>11082</v>
      </c>
      <c r="U12" s="671">
        <v>2438</v>
      </c>
      <c r="V12" s="671">
        <v>3044</v>
      </c>
      <c r="W12" s="671">
        <v>0</v>
      </c>
      <c r="X12" s="671">
        <v>0</v>
      </c>
      <c r="Y12" s="671">
        <v>16564</v>
      </c>
      <c r="AA12" s="505" t="e">
        <v>#REF!</v>
      </c>
    </row>
    <row r="13" spans="1:27" ht="25.5" customHeight="1" x14ac:dyDescent="0.2">
      <c r="A13" s="669" t="s">
        <v>527</v>
      </c>
      <c r="B13" s="669" t="s">
        <v>106</v>
      </c>
      <c r="C13" s="670" t="s">
        <v>3</v>
      </c>
      <c r="D13" s="670"/>
      <c r="E13" s="671">
        <v>15624</v>
      </c>
      <c r="F13" s="671"/>
      <c r="G13" s="671">
        <v>8585</v>
      </c>
      <c r="H13" s="671">
        <v>4846</v>
      </c>
      <c r="I13" s="671">
        <v>0</v>
      </c>
      <c r="J13" s="671">
        <v>0</v>
      </c>
      <c r="K13" s="671">
        <v>0</v>
      </c>
      <c r="L13" s="671">
        <v>0</v>
      </c>
      <c r="M13" s="671">
        <v>0</v>
      </c>
      <c r="N13" s="671">
        <v>0</v>
      </c>
      <c r="O13" s="671">
        <v>0</v>
      </c>
      <c r="P13" s="671">
        <v>127376</v>
      </c>
      <c r="Q13" s="671">
        <v>29055</v>
      </c>
      <c r="R13" s="671">
        <v>156431</v>
      </c>
      <c r="S13" s="669" t="s">
        <v>836</v>
      </c>
      <c r="T13" s="671">
        <v>97409</v>
      </c>
      <c r="U13" s="671">
        <v>22173</v>
      </c>
      <c r="V13" s="671">
        <v>34676</v>
      </c>
      <c r="W13" s="671">
        <v>2173</v>
      </c>
      <c r="X13" s="671">
        <v>0</v>
      </c>
      <c r="Y13" s="671">
        <v>156431</v>
      </c>
      <c r="AA13" s="505" t="e">
        <v>#REF!</v>
      </c>
    </row>
    <row r="14" spans="1:27" ht="20.25" x14ac:dyDescent="0.2">
      <c r="A14" s="669" t="s">
        <v>158</v>
      </c>
      <c r="B14" s="669" t="s">
        <v>106</v>
      </c>
      <c r="C14" s="670" t="s">
        <v>3</v>
      </c>
      <c r="D14" s="670"/>
      <c r="E14" s="671">
        <v>0</v>
      </c>
      <c r="F14" s="671"/>
      <c r="G14" s="671">
        <v>18060</v>
      </c>
      <c r="H14" s="671">
        <v>4876</v>
      </c>
      <c r="I14" s="671">
        <v>0</v>
      </c>
      <c r="J14" s="671">
        <v>0</v>
      </c>
      <c r="K14" s="671">
        <v>0</v>
      </c>
      <c r="L14" s="671">
        <v>0</v>
      </c>
      <c r="M14" s="671">
        <v>0</v>
      </c>
      <c r="N14" s="671">
        <v>0</v>
      </c>
      <c r="O14" s="671">
        <v>0</v>
      </c>
      <c r="P14" s="671">
        <v>45215</v>
      </c>
      <c r="Q14" s="671">
        <v>22936</v>
      </c>
      <c r="R14" s="671">
        <v>68151</v>
      </c>
      <c r="S14" s="669" t="s">
        <v>158</v>
      </c>
      <c r="T14" s="671">
        <v>0</v>
      </c>
      <c r="U14" s="671">
        <v>0</v>
      </c>
      <c r="V14" s="671">
        <v>68151</v>
      </c>
      <c r="W14" s="671">
        <v>0</v>
      </c>
      <c r="X14" s="671">
        <v>0</v>
      </c>
      <c r="Y14" s="671">
        <v>68151</v>
      </c>
      <c r="AA14" s="505" t="e">
        <v>#REF!</v>
      </c>
    </row>
    <row r="15" spans="1:27" ht="20.25" x14ac:dyDescent="0.2">
      <c r="A15" s="669" t="s">
        <v>159</v>
      </c>
      <c r="B15" s="669" t="s">
        <v>106</v>
      </c>
      <c r="C15" s="670" t="s">
        <v>3</v>
      </c>
      <c r="D15" s="670"/>
      <c r="E15" s="671">
        <v>0</v>
      </c>
      <c r="F15" s="671"/>
      <c r="G15" s="671">
        <v>0</v>
      </c>
      <c r="H15" s="671">
        <v>0</v>
      </c>
      <c r="I15" s="671">
        <v>0</v>
      </c>
      <c r="J15" s="671">
        <v>0</v>
      </c>
      <c r="K15" s="671">
        <v>0</v>
      </c>
      <c r="L15" s="671">
        <v>0</v>
      </c>
      <c r="M15" s="671">
        <v>0</v>
      </c>
      <c r="N15" s="671">
        <v>0</v>
      </c>
      <c r="O15" s="671">
        <v>0</v>
      </c>
      <c r="P15" s="671">
        <v>0</v>
      </c>
      <c r="Q15" s="671">
        <v>0</v>
      </c>
      <c r="R15" s="671">
        <v>0</v>
      </c>
      <c r="S15" s="669" t="s">
        <v>159</v>
      </c>
      <c r="T15" s="671">
        <v>0</v>
      </c>
      <c r="U15" s="671">
        <v>0</v>
      </c>
      <c r="V15" s="671">
        <v>0</v>
      </c>
      <c r="W15" s="671">
        <v>0</v>
      </c>
      <c r="X15" s="671">
        <v>0</v>
      </c>
      <c r="Y15" s="671">
        <v>0</v>
      </c>
      <c r="AA15" s="505" t="e">
        <v>#REF!</v>
      </c>
    </row>
    <row r="16" spans="1:27" ht="20.25" x14ac:dyDescent="0.2">
      <c r="A16" s="669" t="s">
        <v>160</v>
      </c>
      <c r="B16" s="669" t="s">
        <v>106</v>
      </c>
      <c r="C16" s="670" t="s">
        <v>3</v>
      </c>
      <c r="D16" s="670"/>
      <c r="E16" s="671">
        <v>0</v>
      </c>
      <c r="F16" s="671"/>
      <c r="G16" s="671">
        <v>12792</v>
      </c>
      <c r="H16" s="671">
        <v>3454</v>
      </c>
      <c r="I16" s="671">
        <v>0</v>
      </c>
      <c r="J16" s="671">
        <v>0</v>
      </c>
      <c r="K16" s="671">
        <v>0</v>
      </c>
      <c r="L16" s="671">
        <v>0</v>
      </c>
      <c r="M16" s="671">
        <v>0</v>
      </c>
      <c r="N16" s="671">
        <v>0</v>
      </c>
      <c r="O16" s="671">
        <v>0</v>
      </c>
      <c r="P16" s="671">
        <v>19529</v>
      </c>
      <c r="Q16" s="671">
        <v>16246</v>
      </c>
      <c r="R16" s="671">
        <v>35775</v>
      </c>
      <c r="S16" s="669" t="s">
        <v>160</v>
      </c>
      <c r="T16" s="671">
        <v>0</v>
      </c>
      <c r="U16" s="671">
        <v>0</v>
      </c>
      <c r="V16" s="671">
        <v>35775</v>
      </c>
      <c r="W16" s="671">
        <v>0</v>
      </c>
      <c r="X16" s="671">
        <v>0</v>
      </c>
      <c r="Y16" s="671">
        <v>35775</v>
      </c>
      <c r="AA16" s="505" t="e">
        <v>#REF!</v>
      </c>
    </row>
    <row r="17" spans="1:27" ht="20.25" x14ac:dyDescent="0.2">
      <c r="A17" s="672" t="s">
        <v>161</v>
      </c>
      <c r="B17" s="669" t="s">
        <v>106</v>
      </c>
      <c r="C17" s="670" t="s">
        <v>3</v>
      </c>
      <c r="D17" s="670"/>
      <c r="E17" s="671">
        <v>0</v>
      </c>
      <c r="F17" s="671"/>
      <c r="G17" s="671">
        <v>30852</v>
      </c>
      <c r="H17" s="671">
        <v>8330</v>
      </c>
      <c r="I17" s="671">
        <v>0</v>
      </c>
      <c r="J17" s="671">
        <v>0</v>
      </c>
      <c r="K17" s="671">
        <v>0</v>
      </c>
      <c r="L17" s="671">
        <v>0</v>
      </c>
      <c r="M17" s="671">
        <v>0</v>
      </c>
      <c r="N17" s="671">
        <v>0</v>
      </c>
      <c r="O17" s="671">
        <v>0</v>
      </c>
      <c r="P17" s="671">
        <v>64744</v>
      </c>
      <c r="Q17" s="671">
        <v>39182</v>
      </c>
      <c r="R17" s="671">
        <v>103926</v>
      </c>
      <c r="S17" s="672" t="s">
        <v>161</v>
      </c>
      <c r="T17" s="671">
        <v>0</v>
      </c>
      <c r="U17" s="671">
        <v>0</v>
      </c>
      <c r="V17" s="671">
        <v>103926</v>
      </c>
      <c r="W17" s="671">
        <v>0</v>
      </c>
      <c r="X17" s="671">
        <v>0</v>
      </c>
      <c r="Y17" s="671">
        <v>103926</v>
      </c>
      <c r="Z17" s="503">
        <v>0</v>
      </c>
      <c r="AA17" s="505"/>
    </row>
    <row r="18" spans="1:27" ht="20.25" x14ac:dyDescent="0.2">
      <c r="A18" s="669" t="s">
        <v>162</v>
      </c>
      <c r="B18" s="669" t="s">
        <v>106</v>
      </c>
      <c r="C18" s="670" t="s">
        <v>3</v>
      </c>
      <c r="D18" s="670"/>
      <c r="E18" s="671">
        <v>3000</v>
      </c>
      <c r="F18" s="671"/>
      <c r="G18" s="671">
        <v>19371</v>
      </c>
      <c r="H18" s="671">
        <v>5230</v>
      </c>
      <c r="I18" s="671">
        <v>0</v>
      </c>
      <c r="J18" s="671">
        <v>0</v>
      </c>
      <c r="K18" s="671">
        <v>0</v>
      </c>
      <c r="L18" s="671">
        <v>0</v>
      </c>
      <c r="M18" s="671">
        <v>0</v>
      </c>
      <c r="N18" s="671">
        <v>0</v>
      </c>
      <c r="O18" s="671">
        <v>0</v>
      </c>
      <c r="P18" s="671">
        <v>75336</v>
      </c>
      <c r="Q18" s="671">
        <v>27601</v>
      </c>
      <c r="R18" s="671">
        <v>102937</v>
      </c>
      <c r="S18" s="669" t="s">
        <v>162</v>
      </c>
      <c r="T18" s="671">
        <v>0</v>
      </c>
      <c r="U18" s="671">
        <v>0</v>
      </c>
      <c r="V18" s="671">
        <v>102937</v>
      </c>
      <c r="W18" s="671">
        <v>0</v>
      </c>
      <c r="X18" s="671">
        <v>0</v>
      </c>
      <c r="Y18" s="671">
        <v>102937</v>
      </c>
      <c r="AA18" s="505" t="e">
        <v>#REF!</v>
      </c>
    </row>
    <row r="19" spans="1:27" ht="40.5" x14ac:dyDescent="0.2">
      <c r="A19" s="669" t="s">
        <v>163</v>
      </c>
      <c r="B19" s="669" t="s">
        <v>106</v>
      </c>
      <c r="C19" s="670" t="s">
        <v>3</v>
      </c>
      <c r="D19" s="670"/>
      <c r="E19" s="671">
        <v>0</v>
      </c>
      <c r="F19" s="671"/>
      <c r="G19" s="671">
        <v>7943</v>
      </c>
      <c r="H19" s="671">
        <v>1716</v>
      </c>
      <c r="I19" s="671">
        <v>0</v>
      </c>
      <c r="J19" s="671">
        <v>0</v>
      </c>
      <c r="K19" s="671">
        <v>0</v>
      </c>
      <c r="L19" s="671">
        <v>0</v>
      </c>
      <c r="M19" s="671">
        <v>0</v>
      </c>
      <c r="N19" s="671">
        <v>0</v>
      </c>
      <c r="O19" s="671">
        <v>0</v>
      </c>
      <c r="P19" s="671">
        <v>17763</v>
      </c>
      <c r="Q19" s="671">
        <v>9659</v>
      </c>
      <c r="R19" s="671">
        <v>27422</v>
      </c>
      <c r="S19" s="669" t="s">
        <v>163</v>
      </c>
      <c r="T19" s="671">
        <v>0</v>
      </c>
      <c r="U19" s="671">
        <v>0</v>
      </c>
      <c r="V19" s="671">
        <v>27422</v>
      </c>
      <c r="W19" s="671">
        <v>0</v>
      </c>
      <c r="X19" s="671">
        <v>0</v>
      </c>
      <c r="Y19" s="671">
        <v>27422</v>
      </c>
      <c r="AA19" s="505" t="e">
        <v>#REF!</v>
      </c>
    </row>
    <row r="20" spans="1:27" s="506" customFormat="1" ht="20.25" x14ac:dyDescent="0.2">
      <c r="A20" s="672" t="s">
        <v>164</v>
      </c>
      <c r="B20" s="669" t="s">
        <v>106</v>
      </c>
      <c r="C20" s="670" t="s">
        <v>3</v>
      </c>
      <c r="D20" s="670"/>
      <c r="E20" s="671">
        <v>3000</v>
      </c>
      <c r="F20" s="671"/>
      <c r="G20" s="671">
        <v>27314</v>
      </c>
      <c r="H20" s="671">
        <v>6946</v>
      </c>
      <c r="I20" s="671">
        <v>0</v>
      </c>
      <c r="J20" s="671">
        <v>0</v>
      </c>
      <c r="K20" s="671">
        <v>0</v>
      </c>
      <c r="L20" s="671">
        <v>0</v>
      </c>
      <c r="M20" s="671">
        <v>0</v>
      </c>
      <c r="N20" s="671">
        <v>0</v>
      </c>
      <c r="O20" s="671">
        <v>0</v>
      </c>
      <c r="P20" s="671">
        <v>93099</v>
      </c>
      <c r="Q20" s="671">
        <v>37260</v>
      </c>
      <c r="R20" s="671">
        <v>130359</v>
      </c>
      <c r="S20" s="672" t="s">
        <v>164</v>
      </c>
      <c r="T20" s="671">
        <v>0</v>
      </c>
      <c r="U20" s="671">
        <v>0</v>
      </c>
      <c r="V20" s="671">
        <v>130359</v>
      </c>
      <c r="W20" s="671">
        <v>0</v>
      </c>
      <c r="X20" s="671">
        <v>0</v>
      </c>
      <c r="Y20" s="671">
        <v>130359</v>
      </c>
      <c r="AA20" s="505" t="e">
        <v>#REF!</v>
      </c>
    </row>
    <row r="21" spans="1:27" ht="20.25" x14ac:dyDescent="0.2">
      <c r="A21" s="669" t="s">
        <v>165</v>
      </c>
      <c r="B21" s="669" t="s">
        <v>106</v>
      </c>
      <c r="C21" s="670" t="s">
        <v>3</v>
      </c>
      <c r="D21" s="670"/>
      <c r="E21" s="671">
        <v>0</v>
      </c>
      <c r="F21" s="671"/>
      <c r="G21" s="671">
        <v>0</v>
      </c>
      <c r="H21" s="671">
        <v>0</v>
      </c>
      <c r="I21" s="671">
        <v>0</v>
      </c>
      <c r="J21" s="671">
        <v>0</v>
      </c>
      <c r="K21" s="671">
        <v>0</v>
      </c>
      <c r="L21" s="671">
        <v>0</v>
      </c>
      <c r="M21" s="671">
        <v>0</v>
      </c>
      <c r="N21" s="671">
        <v>0</v>
      </c>
      <c r="O21" s="671">
        <v>0</v>
      </c>
      <c r="P21" s="671">
        <v>308</v>
      </c>
      <c r="Q21" s="671">
        <v>0</v>
      </c>
      <c r="R21" s="671">
        <v>308</v>
      </c>
      <c r="S21" s="669" t="s">
        <v>165</v>
      </c>
      <c r="T21" s="671">
        <v>0</v>
      </c>
      <c r="U21" s="671">
        <v>0</v>
      </c>
      <c r="V21" s="671">
        <v>308</v>
      </c>
      <c r="W21" s="671">
        <v>0</v>
      </c>
      <c r="X21" s="671">
        <v>0</v>
      </c>
      <c r="Y21" s="671">
        <v>308</v>
      </c>
      <c r="AA21" s="505" t="e">
        <v>#REF!</v>
      </c>
    </row>
    <row r="22" spans="1:27" ht="20.25" x14ac:dyDescent="0.2">
      <c r="A22" s="669" t="s">
        <v>166</v>
      </c>
      <c r="B22" s="669" t="s">
        <v>106</v>
      </c>
      <c r="C22" s="670" t="s">
        <v>3</v>
      </c>
      <c r="D22" s="670"/>
      <c r="E22" s="671">
        <v>0</v>
      </c>
      <c r="F22" s="671"/>
      <c r="G22" s="671">
        <v>3670</v>
      </c>
      <c r="H22" s="671">
        <v>990</v>
      </c>
      <c r="I22" s="671">
        <v>0</v>
      </c>
      <c r="J22" s="671">
        <v>0</v>
      </c>
      <c r="K22" s="671">
        <v>0</v>
      </c>
      <c r="L22" s="671">
        <v>0</v>
      </c>
      <c r="M22" s="671">
        <v>0</v>
      </c>
      <c r="N22" s="671">
        <v>0</v>
      </c>
      <c r="O22" s="671">
        <v>0</v>
      </c>
      <c r="P22" s="671">
        <v>18939</v>
      </c>
      <c r="Q22" s="671">
        <v>4660</v>
      </c>
      <c r="R22" s="671">
        <v>23599</v>
      </c>
      <c r="S22" s="669" t="s">
        <v>166</v>
      </c>
      <c r="T22" s="671">
        <v>0</v>
      </c>
      <c r="U22" s="671">
        <v>0</v>
      </c>
      <c r="V22" s="671">
        <v>23599</v>
      </c>
      <c r="W22" s="671">
        <v>0</v>
      </c>
      <c r="X22" s="671">
        <v>0</v>
      </c>
      <c r="Y22" s="671">
        <v>23599</v>
      </c>
      <c r="AA22" s="505"/>
    </row>
    <row r="23" spans="1:27" ht="20.25" x14ac:dyDescent="0.2">
      <c r="A23" s="669" t="s">
        <v>167</v>
      </c>
      <c r="B23" s="669" t="s">
        <v>106</v>
      </c>
      <c r="C23" s="670" t="s">
        <v>3</v>
      </c>
      <c r="D23" s="670"/>
      <c r="E23" s="671">
        <v>0</v>
      </c>
      <c r="F23" s="671"/>
      <c r="G23" s="671">
        <v>3495</v>
      </c>
      <c r="H23" s="671">
        <v>944</v>
      </c>
      <c r="I23" s="671">
        <v>0</v>
      </c>
      <c r="J23" s="671">
        <v>0</v>
      </c>
      <c r="K23" s="671">
        <v>0</v>
      </c>
      <c r="L23" s="671">
        <v>0</v>
      </c>
      <c r="M23" s="671">
        <v>0</v>
      </c>
      <c r="N23" s="671">
        <v>0</v>
      </c>
      <c r="O23" s="671">
        <v>0</v>
      </c>
      <c r="P23" s="671">
        <v>6891</v>
      </c>
      <c r="Q23" s="671">
        <v>4439</v>
      </c>
      <c r="R23" s="671">
        <v>11330</v>
      </c>
      <c r="S23" s="669" t="s">
        <v>167</v>
      </c>
      <c r="T23" s="671">
        <v>0</v>
      </c>
      <c r="U23" s="671">
        <v>0</v>
      </c>
      <c r="V23" s="671">
        <v>11330</v>
      </c>
      <c r="W23" s="671">
        <v>0</v>
      </c>
      <c r="X23" s="671">
        <v>0</v>
      </c>
      <c r="Y23" s="671">
        <v>11330</v>
      </c>
      <c r="AA23" s="505"/>
    </row>
    <row r="24" spans="1:27" ht="40.5" x14ac:dyDescent="0.2">
      <c r="A24" s="669" t="s">
        <v>168</v>
      </c>
      <c r="B24" s="669" t="s">
        <v>169</v>
      </c>
      <c r="C24" s="670" t="s">
        <v>3</v>
      </c>
      <c r="D24" s="670"/>
      <c r="E24" s="671">
        <v>366</v>
      </c>
      <c r="F24" s="671"/>
      <c r="G24" s="671">
        <v>0</v>
      </c>
      <c r="H24" s="671">
        <v>17331</v>
      </c>
      <c r="I24" s="671">
        <v>0</v>
      </c>
      <c r="J24" s="671">
        <v>0</v>
      </c>
      <c r="K24" s="671">
        <v>0</v>
      </c>
      <c r="L24" s="671">
        <v>0</v>
      </c>
      <c r="M24" s="671">
        <v>0</v>
      </c>
      <c r="N24" s="671">
        <v>0</v>
      </c>
      <c r="O24" s="671">
        <v>0</v>
      </c>
      <c r="P24" s="671">
        <v>34788</v>
      </c>
      <c r="Q24" s="671">
        <v>17697</v>
      </c>
      <c r="R24" s="671">
        <v>52485</v>
      </c>
      <c r="S24" s="669" t="s">
        <v>168</v>
      </c>
      <c r="T24" s="671">
        <v>36099</v>
      </c>
      <c r="U24" s="671">
        <v>7571</v>
      </c>
      <c r="V24" s="671">
        <v>6915</v>
      </c>
      <c r="W24" s="671">
        <v>1900</v>
      </c>
      <c r="X24" s="671">
        <v>0</v>
      </c>
      <c r="Y24" s="671">
        <v>52485</v>
      </c>
      <c r="AA24" s="505"/>
    </row>
    <row r="25" spans="1:27" ht="22.5" customHeight="1" x14ac:dyDescent="0.2">
      <c r="A25" s="669" t="s">
        <v>170</v>
      </c>
      <c r="B25" s="669"/>
      <c r="C25" s="670" t="s">
        <v>3</v>
      </c>
      <c r="D25" s="671">
        <v>0</v>
      </c>
      <c r="E25" s="671">
        <v>3366</v>
      </c>
      <c r="F25" s="671"/>
      <c r="G25" s="671">
        <v>65331</v>
      </c>
      <c r="H25" s="671">
        <v>34541</v>
      </c>
      <c r="I25" s="671">
        <v>0</v>
      </c>
      <c r="J25" s="671">
        <v>0</v>
      </c>
      <c r="K25" s="671">
        <v>0</v>
      </c>
      <c r="L25" s="671">
        <v>0</v>
      </c>
      <c r="M25" s="671">
        <v>0</v>
      </c>
      <c r="N25" s="671">
        <v>0</v>
      </c>
      <c r="O25" s="671">
        <v>0</v>
      </c>
      <c r="P25" s="671">
        <v>218769</v>
      </c>
      <c r="Q25" s="671">
        <v>103238</v>
      </c>
      <c r="R25" s="671">
        <v>322007</v>
      </c>
      <c r="S25" s="669" t="s">
        <v>170</v>
      </c>
      <c r="T25" s="671">
        <v>36099</v>
      </c>
      <c r="U25" s="671">
        <v>7571</v>
      </c>
      <c r="V25" s="671">
        <v>276437</v>
      </c>
      <c r="W25" s="671">
        <v>1900</v>
      </c>
      <c r="X25" s="671">
        <v>0</v>
      </c>
      <c r="Y25" s="671">
        <v>322007</v>
      </c>
      <c r="AA25" s="505"/>
    </row>
    <row r="26" spans="1:27" ht="22.5" customHeight="1" x14ac:dyDescent="0.2">
      <c r="A26" s="669" t="s">
        <v>171</v>
      </c>
      <c r="B26" s="669" t="s">
        <v>106</v>
      </c>
      <c r="C26" s="670" t="s">
        <v>3</v>
      </c>
      <c r="D26" s="671">
        <v>2000</v>
      </c>
      <c r="E26" s="671">
        <v>28285</v>
      </c>
      <c r="F26" s="671">
        <v>300</v>
      </c>
      <c r="G26" s="671">
        <v>0</v>
      </c>
      <c r="H26" s="671">
        <v>9918</v>
      </c>
      <c r="I26" s="671">
        <v>0</v>
      </c>
      <c r="J26" s="671">
        <v>0</v>
      </c>
      <c r="K26" s="671">
        <v>0</v>
      </c>
      <c r="L26" s="671">
        <v>800</v>
      </c>
      <c r="M26" s="671">
        <v>0</v>
      </c>
      <c r="N26" s="671">
        <v>0</v>
      </c>
      <c r="O26" s="671">
        <v>0</v>
      </c>
      <c r="P26" s="671">
        <v>147021</v>
      </c>
      <c r="Q26" s="671">
        <v>41303</v>
      </c>
      <c r="R26" s="671">
        <v>188324</v>
      </c>
      <c r="S26" s="669" t="s">
        <v>171</v>
      </c>
      <c r="T26" s="671">
        <v>114950</v>
      </c>
      <c r="U26" s="671">
        <v>26535</v>
      </c>
      <c r="V26" s="671">
        <v>29839</v>
      </c>
      <c r="W26" s="671">
        <v>10000</v>
      </c>
      <c r="X26" s="671">
        <v>7000</v>
      </c>
      <c r="Y26" s="671">
        <v>188324</v>
      </c>
      <c r="AA26" s="505"/>
    </row>
    <row r="27" spans="1:27" ht="18" customHeight="1" x14ac:dyDescent="0.2">
      <c r="A27" s="669" t="s">
        <v>172</v>
      </c>
      <c r="B27" s="669" t="s">
        <v>106</v>
      </c>
      <c r="C27" s="670" t="s">
        <v>3</v>
      </c>
      <c r="D27" s="670"/>
      <c r="E27" s="671">
        <v>1230</v>
      </c>
      <c r="F27" s="671"/>
      <c r="G27" s="671">
        <v>0</v>
      </c>
      <c r="H27" s="671">
        <v>332</v>
      </c>
      <c r="I27" s="671">
        <v>0</v>
      </c>
      <c r="J27" s="671">
        <v>0</v>
      </c>
      <c r="K27" s="671">
        <v>0</v>
      </c>
      <c r="L27" s="671">
        <v>0</v>
      </c>
      <c r="M27" s="671">
        <v>0</v>
      </c>
      <c r="N27" s="671">
        <v>0</v>
      </c>
      <c r="O27" s="671">
        <v>0</v>
      </c>
      <c r="P27" s="671">
        <v>34975</v>
      </c>
      <c r="Q27" s="671">
        <v>1562</v>
      </c>
      <c r="R27" s="671">
        <v>36537</v>
      </c>
      <c r="S27" s="669" t="s">
        <v>172</v>
      </c>
      <c r="T27" s="671">
        <v>24309</v>
      </c>
      <c r="U27" s="671">
        <v>5087</v>
      </c>
      <c r="V27" s="671">
        <v>6141</v>
      </c>
      <c r="W27" s="671">
        <v>1000</v>
      </c>
      <c r="X27" s="671">
        <v>0</v>
      </c>
      <c r="Y27" s="671">
        <v>36537</v>
      </c>
      <c r="AA27" s="505" t="e">
        <v>#REF!</v>
      </c>
    </row>
    <row r="28" spans="1:27" s="506" customFormat="1" ht="37.5" customHeight="1" x14ac:dyDescent="0.2">
      <c r="A28" s="672" t="s">
        <v>173</v>
      </c>
      <c r="B28" s="669" t="s">
        <v>106</v>
      </c>
      <c r="C28" s="670" t="s">
        <v>3</v>
      </c>
      <c r="D28" s="670"/>
      <c r="E28" s="671">
        <v>0</v>
      </c>
      <c r="F28" s="671">
        <v>1256</v>
      </c>
      <c r="G28" s="671">
        <v>0</v>
      </c>
      <c r="H28" s="671">
        <v>0</v>
      </c>
      <c r="I28" s="671">
        <v>0</v>
      </c>
      <c r="J28" s="671">
        <v>0</v>
      </c>
      <c r="K28" s="671">
        <v>70168</v>
      </c>
      <c r="L28" s="671">
        <v>0</v>
      </c>
      <c r="M28" s="671">
        <v>0</v>
      </c>
      <c r="N28" s="671">
        <v>0</v>
      </c>
      <c r="O28" s="671">
        <v>0</v>
      </c>
      <c r="P28" s="671">
        <v>234</v>
      </c>
      <c r="Q28" s="671">
        <v>71424</v>
      </c>
      <c r="R28" s="671">
        <v>71658</v>
      </c>
      <c r="S28" s="672" t="s">
        <v>173</v>
      </c>
      <c r="T28" s="671">
        <v>49981</v>
      </c>
      <c r="U28" s="671">
        <v>10801</v>
      </c>
      <c r="V28" s="671">
        <v>10072</v>
      </c>
      <c r="W28" s="671">
        <v>804</v>
      </c>
      <c r="X28" s="671">
        <v>0</v>
      </c>
      <c r="Y28" s="671">
        <v>71658</v>
      </c>
      <c r="AA28" s="507" t="e">
        <v>#REF!</v>
      </c>
    </row>
    <row r="29" spans="1:27" s="506" customFormat="1" ht="33" customHeight="1" x14ac:dyDescent="0.2">
      <c r="A29" s="672" t="s">
        <v>837</v>
      </c>
      <c r="B29" s="669" t="s">
        <v>838</v>
      </c>
      <c r="C29" s="670" t="s">
        <v>3</v>
      </c>
      <c r="D29" s="671">
        <v>2000</v>
      </c>
      <c r="E29" s="671">
        <v>51467</v>
      </c>
      <c r="F29" s="671">
        <v>1556</v>
      </c>
      <c r="G29" s="671">
        <v>83853</v>
      </c>
      <c r="H29" s="671">
        <v>53420</v>
      </c>
      <c r="I29" s="671">
        <v>0</v>
      </c>
      <c r="J29" s="671">
        <v>0</v>
      </c>
      <c r="K29" s="671">
        <v>70168</v>
      </c>
      <c r="L29" s="671">
        <v>800</v>
      </c>
      <c r="M29" s="671">
        <v>0</v>
      </c>
      <c r="N29" s="671">
        <v>0</v>
      </c>
      <c r="O29" s="671">
        <v>0</v>
      </c>
      <c r="P29" s="671">
        <v>986035</v>
      </c>
      <c r="Q29" s="671">
        <v>263264</v>
      </c>
      <c r="R29" s="671">
        <v>1249299</v>
      </c>
      <c r="S29" s="672" t="s">
        <v>837</v>
      </c>
      <c r="T29" s="671">
        <v>646786</v>
      </c>
      <c r="U29" s="671">
        <v>142666</v>
      </c>
      <c r="V29" s="671">
        <v>425875</v>
      </c>
      <c r="W29" s="671">
        <v>22295</v>
      </c>
      <c r="X29" s="671">
        <v>11677</v>
      </c>
      <c r="Y29" s="671">
        <v>1249299</v>
      </c>
      <c r="AA29" s="505" t="e">
        <v>#REF!</v>
      </c>
    </row>
    <row r="30" spans="1:27" ht="21.75" hidden="1" customHeight="1" x14ac:dyDescent="0.3">
      <c r="A30" s="673" t="s">
        <v>839</v>
      </c>
      <c r="B30" s="673"/>
      <c r="C30" s="670">
        <v>0</v>
      </c>
      <c r="D30" s="674"/>
      <c r="E30" s="673">
        <v>111711</v>
      </c>
      <c r="F30" s="673"/>
      <c r="G30" s="673"/>
      <c r="H30" s="673">
        <v>32796</v>
      </c>
      <c r="I30" s="673">
        <v>2300</v>
      </c>
      <c r="J30" s="673">
        <v>0</v>
      </c>
      <c r="K30" s="673">
        <v>46595</v>
      </c>
      <c r="L30" s="673"/>
      <c r="M30" s="673">
        <v>750</v>
      </c>
      <c r="N30" s="673"/>
      <c r="O30" s="673"/>
      <c r="P30" s="671">
        <v>1360395</v>
      </c>
      <c r="Q30" s="671">
        <v>194152</v>
      </c>
      <c r="R30" s="671">
        <v>1554547</v>
      </c>
      <c r="S30" s="673" t="s">
        <v>839</v>
      </c>
      <c r="T30" s="675">
        <v>861570</v>
      </c>
      <c r="U30" s="675">
        <v>229288</v>
      </c>
      <c r="V30" s="675">
        <v>447550</v>
      </c>
      <c r="W30" s="675">
        <v>6719</v>
      </c>
      <c r="X30" s="675">
        <v>0</v>
      </c>
      <c r="Y30" s="675">
        <v>1554547</v>
      </c>
      <c r="AA30" s="505"/>
    </row>
    <row r="31" spans="1:27" s="506" customFormat="1" ht="21.75" hidden="1" customHeight="1" x14ac:dyDescent="0.3">
      <c r="A31" s="676" t="s">
        <v>840</v>
      </c>
      <c r="B31" s="676"/>
      <c r="C31" s="670" t="e">
        <v>#REF!</v>
      </c>
      <c r="D31" s="674"/>
      <c r="E31" s="675">
        <v>-60244</v>
      </c>
      <c r="F31" s="675"/>
      <c r="G31" s="675">
        <v>83853</v>
      </c>
      <c r="H31" s="675">
        <v>20624</v>
      </c>
      <c r="I31" s="675">
        <v>-2300</v>
      </c>
      <c r="J31" s="675">
        <v>0</v>
      </c>
      <c r="K31" s="675">
        <v>23573</v>
      </c>
      <c r="L31" s="675">
        <v>800</v>
      </c>
      <c r="M31" s="675">
        <v>-750</v>
      </c>
      <c r="N31" s="675">
        <v>0</v>
      </c>
      <c r="O31" s="675">
        <v>0</v>
      </c>
      <c r="P31" s="671">
        <v>-370804</v>
      </c>
      <c r="Q31" s="671">
        <v>65556</v>
      </c>
      <c r="R31" s="671">
        <v>-305248</v>
      </c>
      <c r="S31" s="676" t="s">
        <v>840</v>
      </c>
      <c r="T31" s="675">
        <v>-214784</v>
      </c>
      <c r="U31" s="675">
        <v>-86622</v>
      </c>
      <c r="V31" s="675">
        <v>-21675</v>
      </c>
      <c r="W31" s="675">
        <v>15576</v>
      </c>
      <c r="X31" s="675">
        <v>11677</v>
      </c>
      <c r="Y31" s="675">
        <v>-305248</v>
      </c>
      <c r="Z31" s="507">
        <v>0</v>
      </c>
      <c r="AA31" s="507" t="e">
        <v>#REF!</v>
      </c>
    </row>
    <row r="32" spans="1:27" ht="21.75" hidden="1" customHeight="1" x14ac:dyDescent="0.3">
      <c r="A32" s="673" t="s">
        <v>841</v>
      </c>
      <c r="B32" s="673"/>
      <c r="C32" s="670" t="e">
        <v>#REF!</v>
      </c>
      <c r="D32" s="674"/>
      <c r="E32" s="673"/>
      <c r="F32" s="673"/>
      <c r="G32" s="673"/>
      <c r="H32" s="673"/>
      <c r="I32" s="673"/>
      <c r="J32" s="673"/>
      <c r="K32" s="673"/>
      <c r="L32" s="673"/>
      <c r="M32" s="673"/>
      <c r="N32" s="673"/>
      <c r="O32" s="673"/>
      <c r="P32" s="671">
        <v>0</v>
      </c>
      <c r="Q32" s="671">
        <v>0</v>
      </c>
      <c r="R32" s="671">
        <v>0</v>
      </c>
      <c r="S32" s="673" t="s">
        <v>841</v>
      </c>
      <c r="T32" s="675">
        <v>600</v>
      </c>
      <c r="U32" s="675">
        <v>162</v>
      </c>
      <c r="V32" s="675"/>
      <c r="W32" s="675"/>
      <c r="X32" s="675"/>
      <c r="Y32" s="675"/>
      <c r="AA32" s="505"/>
    </row>
    <row r="33" spans="1:27" ht="21.75" hidden="1" customHeight="1" x14ac:dyDescent="0.3">
      <c r="A33" s="673" t="s">
        <v>842</v>
      </c>
      <c r="B33" s="673"/>
      <c r="C33" s="670" t="e">
        <v>#REF!</v>
      </c>
      <c r="D33" s="674"/>
      <c r="E33" s="673"/>
      <c r="F33" s="673"/>
      <c r="G33" s="673"/>
      <c r="H33" s="673"/>
      <c r="I33" s="673"/>
      <c r="J33" s="673"/>
      <c r="K33" s="673"/>
      <c r="L33" s="673"/>
      <c r="M33" s="673"/>
      <c r="N33" s="673"/>
      <c r="O33" s="673"/>
      <c r="P33" s="671">
        <v>0</v>
      </c>
      <c r="Q33" s="671">
        <v>0</v>
      </c>
      <c r="R33" s="671">
        <v>0</v>
      </c>
      <c r="S33" s="673" t="s">
        <v>842</v>
      </c>
      <c r="T33" s="675">
        <v>12399</v>
      </c>
      <c r="U33" s="675">
        <v>3348</v>
      </c>
      <c r="V33" s="675"/>
      <c r="W33" s="675"/>
      <c r="X33" s="675"/>
      <c r="Y33" s="675"/>
      <c r="AA33" s="505"/>
    </row>
    <row r="34" spans="1:27" ht="21.75" hidden="1" customHeight="1" x14ac:dyDescent="0.3">
      <c r="A34" s="673" t="s">
        <v>843</v>
      </c>
      <c r="B34" s="673"/>
      <c r="C34" s="670" t="e">
        <v>#REF!</v>
      </c>
      <c r="D34" s="674"/>
      <c r="E34" s="673"/>
      <c r="F34" s="673"/>
      <c r="G34" s="673"/>
      <c r="H34" s="673"/>
      <c r="I34" s="673"/>
      <c r="J34" s="673"/>
      <c r="K34" s="673"/>
      <c r="L34" s="673"/>
      <c r="M34" s="673"/>
      <c r="N34" s="673"/>
      <c r="O34" s="673"/>
      <c r="P34" s="671">
        <v>0</v>
      </c>
      <c r="Q34" s="671">
        <v>0</v>
      </c>
      <c r="R34" s="671">
        <v>0</v>
      </c>
      <c r="S34" s="673" t="s">
        <v>843</v>
      </c>
      <c r="T34" s="675">
        <v>-1000</v>
      </c>
      <c r="U34" s="677">
        <v>-270</v>
      </c>
      <c r="V34" s="675"/>
      <c r="W34" s="675"/>
      <c r="X34" s="675"/>
      <c r="Y34" s="675"/>
      <c r="AA34" s="505"/>
    </row>
    <row r="35" spans="1:27" ht="21.75" hidden="1" customHeight="1" x14ac:dyDescent="0.3">
      <c r="A35" s="673" t="s">
        <v>844</v>
      </c>
      <c r="B35" s="673"/>
      <c r="C35" s="670" t="e">
        <v>#REF!</v>
      </c>
      <c r="D35" s="674"/>
      <c r="E35" s="673"/>
      <c r="F35" s="673"/>
      <c r="G35" s="673"/>
      <c r="H35" s="673"/>
      <c r="I35" s="673"/>
      <c r="J35" s="673"/>
      <c r="K35" s="673"/>
      <c r="L35" s="673"/>
      <c r="M35" s="673"/>
      <c r="N35" s="673"/>
      <c r="O35" s="673"/>
      <c r="P35" s="671">
        <v>0</v>
      </c>
      <c r="Q35" s="671">
        <v>0</v>
      </c>
      <c r="R35" s="671">
        <v>0</v>
      </c>
      <c r="S35" s="673" t="s">
        <v>844</v>
      </c>
      <c r="T35" s="675">
        <v>190</v>
      </c>
      <c r="U35" s="677"/>
      <c r="V35" s="675"/>
      <c r="W35" s="675"/>
      <c r="X35" s="675"/>
      <c r="Y35" s="675"/>
      <c r="AA35" s="505"/>
    </row>
    <row r="36" spans="1:27" ht="21.75" hidden="1" customHeight="1" x14ac:dyDescent="0.3">
      <c r="A36" s="673" t="s">
        <v>845</v>
      </c>
      <c r="B36" s="673"/>
      <c r="C36" s="670">
        <v>0</v>
      </c>
      <c r="D36" s="674"/>
      <c r="E36" s="673"/>
      <c r="F36" s="673"/>
      <c r="G36" s="673"/>
      <c r="H36" s="673"/>
      <c r="I36" s="673"/>
      <c r="J36" s="673"/>
      <c r="K36" s="673"/>
      <c r="L36" s="673"/>
      <c r="M36" s="673"/>
      <c r="N36" s="673"/>
      <c r="O36" s="673"/>
      <c r="P36" s="671">
        <v>0</v>
      </c>
      <c r="Q36" s="671">
        <v>0</v>
      </c>
      <c r="R36" s="671">
        <v>0</v>
      </c>
      <c r="S36" s="673" t="s">
        <v>845</v>
      </c>
      <c r="T36" s="675">
        <v>105</v>
      </c>
      <c r="U36" s="675">
        <v>0</v>
      </c>
      <c r="V36" s="675"/>
      <c r="W36" s="675"/>
      <c r="X36" s="675"/>
      <c r="Y36" s="675"/>
    </row>
    <row r="37" spans="1:27" ht="21.75" hidden="1" customHeight="1" x14ac:dyDescent="0.3">
      <c r="A37" s="673" t="s">
        <v>846</v>
      </c>
      <c r="B37" s="673"/>
      <c r="C37" s="670">
        <v>0</v>
      </c>
      <c r="D37" s="674"/>
      <c r="E37" s="673"/>
      <c r="F37" s="673"/>
      <c r="G37" s="673"/>
      <c r="H37" s="673"/>
      <c r="I37" s="673"/>
      <c r="J37" s="673"/>
      <c r="K37" s="673"/>
      <c r="L37" s="673"/>
      <c r="M37" s="673"/>
      <c r="N37" s="673"/>
      <c r="O37" s="673"/>
      <c r="P37" s="671">
        <v>0</v>
      </c>
      <c r="Q37" s="671">
        <v>0</v>
      </c>
      <c r="R37" s="671">
        <v>0</v>
      </c>
      <c r="S37" s="673" t="s">
        <v>846</v>
      </c>
      <c r="T37" s="675">
        <v>1355</v>
      </c>
      <c r="U37" s="675">
        <v>366</v>
      </c>
      <c r="V37" s="675"/>
      <c r="W37" s="675"/>
      <c r="X37" s="675"/>
      <c r="Y37" s="675"/>
    </row>
    <row r="38" spans="1:27" ht="21.75" hidden="1" customHeight="1" x14ac:dyDescent="0.3">
      <c r="A38" s="673" t="s">
        <v>847</v>
      </c>
      <c r="B38" s="673"/>
      <c r="C38" s="670">
        <v>0</v>
      </c>
      <c r="D38" s="674"/>
      <c r="E38" s="673"/>
      <c r="F38" s="673"/>
      <c r="G38" s="673"/>
      <c r="H38" s="673"/>
      <c r="I38" s="673"/>
      <c r="J38" s="673"/>
      <c r="K38" s="673"/>
      <c r="L38" s="673"/>
      <c r="M38" s="673"/>
      <c r="N38" s="673"/>
      <c r="O38" s="673"/>
      <c r="P38" s="671">
        <v>0</v>
      </c>
      <c r="Q38" s="671">
        <v>0</v>
      </c>
      <c r="R38" s="671">
        <v>0</v>
      </c>
      <c r="S38" s="673" t="s">
        <v>847</v>
      </c>
      <c r="T38" s="675">
        <v>-1983</v>
      </c>
      <c r="U38" s="675">
        <v>-535</v>
      </c>
      <c r="V38" s="675"/>
      <c r="W38" s="675"/>
      <c r="X38" s="675"/>
      <c r="Y38" s="675"/>
    </row>
    <row r="39" spans="1:27" ht="21.75" hidden="1" customHeight="1" x14ac:dyDescent="0.3">
      <c r="A39" s="673" t="s">
        <v>848</v>
      </c>
      <c r="B39" s="673"/>
      <c r="C39" s="670">
        <v>0</v>
      </c>
      <c r="D39" s="674"/>
      <c r="E39" s="673"/>
      <c r="F39" s="673"/>
      <c r="G39" s="673"/>
      <c r="H39" s="673"/>
      <c r="I39" s="673"/>
      <c r="J39" s="673"/>
      <c r="K39" s="673"/>
      <c r="L39" s="673"/>
      <c r="M39" s="673"/>
      <c r="N39" s="673"/>
      <c r="O39" s="673"/>
      <c r="P39" s="671">
        <v>0</v>
      </c>
      <c r="Q39" s="671">
        <v>0</v>
      </c>
      <c r="R39" s="671">
        <v>0</v>
      </c>
      <c r="S39" s="673" t="s">
        <v>848</v>
      </c>
      <c r="T39" s="675">
        <v>-385</v>
      </c>
      <c r="U39" s="675">
        <v>-104</v>
      </c>
      <c r="V39" s="675"/>
      <c r="W39" s="675"/>
      <c r="X39" s="675"/>
      <c r="Y39" s="675"/>
    </row>
    <row r="40" spans="1:27" ht="21.75" hidden="1" customHeight="1" x14ac:dyDescent="0.3">
      <c r="A40" s="673" t="s">
        <v>849</v>
      </c>
      <c r="B40" s="673"/>
      <c r="C40" s="670">
        <v>0</v>
      </c>
      <c r="D40" s="674"/>
      <c r="E40" s="673"/>
      <c r="F40" s="673"/>
      <c r="G40" s="673"/>
      <c r="H40" s="673"/>
      <c r="I40" s="673"/>
      <c r="J40" s="673"/>
      <c r="K40" s="673"/>
      <c r="L40" s="673"/>
      <c r="M40" s="673"/>
      <c r="N40" s="673"/>
      <c r="O40" s="673"/>
      <c r="P40" s="671">
        <v>0</v>
      </c>
      <c r="Q40" s="671">
        <v>0</v>
      </c>
      <c r="R40" s="671">
        <v>0</v>
      </c>
      <c r="S40" s="673" t="s">
        <v>849</v>
      </c>
      <c r="T40" s="675">
        <v>614</v>
      </c>
      <c r="U40" s="675"/>
      <c r="V40" s="675"/>
      <c r="W40" s="675"/>
      <c r="X40" s="675"/>
      <c r="Y40" s="675"/>
    </row>
    <row r="41" spans="1:27" ht="21.75" hidden="1" customHeight="1" x14ac:dyDescent="0.3">
      <c r="A41" s="673"/>
      <c r="B41" s="673"/>
      <c r="C41" s="670">
        <v>0</v>
      </c>
      <c r="D41" s="674"/>
      <c r="E41" s="673"/>
      <c r="F41" s="673"/>
      <c r="G41" s="673"/>
      <c r="H41" s="673"/>
      <c r="I41" s="673"/>
      <c r="J41" s="673"/>
      <c r="K41" s="673"/>
      <c r="L41" s="673"/>
      <c r="M41" s="673"/>
      <c r="N41" s="673"/>
      <c r="O41" s="673"/>
      <c r="P41" s="671">
        <v>0</v>
      </c>
      <c r="Q41" s="671">
        <v>0</v>
      </c>
      <c r="R41" s="671">
        <v>0</v>
      </c>
      <c r="S41" s="673"/>
      <c r="T41" s="675"/>
      <c r="U41" s="675"/>
      <c r="V41" s="675"/>
      <c r="W41" s="675"/>
      <c r="X41" s="675"/>
      <c r="Y41" s="675"/>
    </row>
    <row r="42" spans="1:27" ht="21.75" hidden="1" customHeight="1" x14ac:dyDescent="0.3">
      <c r="A42" s="673"/>
      <c r="B42" s="673"/>
      <c r="C42" s="670">
        <v>0</v>
      </c>
      <c r="D42" s="674"/>
      <c r="E42" s="673"/>
      <c r="F42" s="673"/>
      <c r="G42" s="673"/>
      <c r="H42" s="673"/>
      <c r="I42" s="673"/>
      <c r="J42" s="673"/>
      <c r="K42" s="673"/>
      <c r="L42" s="673"/>
      <c r="M42" s="673"/>
      <c r="N42" s="673"/>
      <c r="O42" s="673"/>
      <c r="P42" s="671">
        <v>0</v>
      </c>
      <c r="Q42" s="671">
        <v>0</v>
      </c>
      <c r="R42" s="671">
        <v>0</v>
      </c>
      <c r="S42" s="673"/>
      <c r="T42" s="675">
        <v>11895</v>
      </c>
      <c r="U42" s="675">
        <v>2967</v>
      </c>
      <c r="V42" s="675"/>
      <c r="W42" s="675"/>
      <c r="X42" s="675"/>
      <c r="Y42" s="675"/>
    </row>
    <row r="43" spans="1:27" ht="21.75" hidden="1" customHeight="1" x14ac:dyDescent="0.3">
      <c r="A43" s="673"/>
      <c r="B43" s="673"/>
      <c r="C43" s="670">
        <v>0</v>
      </c>
      <c r="D43" s="674"/>
      <c r="E43" s="673"/>
      <c r="F43" s="673"/>
      <c r="G43" s="673"/>
      <c r="H43" s="673"/>
      <c r="I43" s="673"/>
      <c r="J43" s="673"/>
      <c r="K43" s="673"/>
      <c r="L43" s="673"/>
      <c r="M43" s="673"/>
      <c r="N43" s="673"/>
      <c r="O43" s="673"/>
      <c r="P43" s="671">
        <v>0</v>
      </c>
      <c r="Q43" s="671">
        <v>0</v>
      </c>
      <c r="R43" s="671">
        <v>0</v>
      </c>
      <c r="S43" s="673"/>
      <c r="T43" s="675"/>
      <c r="U43" s="675"/>
      <c r="V43" s="675"/>
      <c r="W43" s="675"/>
      <c r="X43" s="675"/>
      <c r="Y43" s="675"/>
    </row>
    <row r="44" spans="1:27" ht="21.75" hidden="1" customHeight="1" x14ac:dyDescent="0.3">
      <c r="A44" s="673"/>
      <c r="B44" s="673"/>
      <c r="C44" s="670">
        <v>0</v>
      </c>
      <c r="D44" s="674"/>
      <c r="E44" s="673"/>
      <c r="F44" s="673"/>
      <c r="G44" s="673"/>
      <c r="H44" s="673"/>
      <c r="I44" s="673"/>
      <c r="J44" s="673"/>
      <c r="K44" s="673"/>
      <c r="L44" s="673"/>
      <c r="M44" s="673"/>
      <c r="N44" s="673"/>
      <c r="O44" s="673"/>
      <c r="P44" s="671">
        <v>1555185</v>
      </c>
      <c r="Q44" s="671">
        <v>0</v>
      </c>
      <c r="R44" s="671">
        <v>1555185</v>
      </c>
      <c r="S44" s="673"/>
      <c r="T44" s="675">
        <v>869558</v>
      </c>
      <c r="U44" s="675">
        <v>231427</v>
      </c>
      <c r="V44" s="675">
        <v>447481</v>
      </c>
      <c r="W44" s="675">
        <v>6719</v>
      </c>
      <c r="X44" s="675"/>
      <c r="Y44" s="675">
        <v>1555185</v>
      </c>
    </row>
    <row r="45" spans="1:27" ht="21.75" hidden="1" customHeight="1" x14ac:dyDescent="0.3">
      <c r="A45" s="673"/>
      <c r="B45" s="673"/>
      <c r="C45" s="670">
        <v>0</v>
      </c>
      <c r="D45" s="674"/>
      <c r="E45" s="673"/>
      <c r="F45" s="673"/>
      <c r="G45" s="673"/>
      <c r="H45" s="673"/>
      <c r="I45" s="673"/>
      <c r="J45" s="673"/>
      <c r="K45" s="673"/>
      <c r="L45" s="673"/>
      <c r="M45" s="673"/>
      <c r="N45" s="673"/>
      <c r="O45" s="673"/>
      <c r="P45" s="671">
        <v>0</v>
      </c>
      <c r="Q45" s="671">
        <v>0</v>
      </c>
      <c r="R45" s="671">
        <v>0</v>
      </c>
      <c r="S45" s="673"/>
      <c r="T45" s="675"/>
      <c r="U45" s="675"/>
      <c r="V45" s="675"/>
      <c r="W45" s="675"/>
      <c r="X45" s="675"/>
      <c r="Y45" s="675"/>
    </row>
    <row r="46" spans="1:27" ht="40.5" x14ac:dyDescent="0.3">
      <c r="A46" s="678" t="s">
        <v>175</v>
      </c>
      <c r="B46" s="679" t="s">
        <v>176</v>
      </c>
      <c r="C46" s="670" t="s">
        <v>3</v>
      </c>
      <c r="D46" s="680">
        <v>2000</v>
      </c>
      <c r="E46" s="680">
        <v>51101</v>
      </c>
      <c r="F46" s="680">
        <v>1556</v>
      </c>
      <c r="G46" s="680">
        <v>83853</v>
      </c>
      <c r="H46" s="680">
        <v>36089</v>
      </c>
      <c r="I46" s="680">
        <v>0</v>
      </c>
      <c r="J46" s="680">
        <v>0</v>
      </c>
      <c r="K46" s="680">
        <v>70168</v>
      </c>
      <c r="L46" s="680">
        <v>800</v>
      </c>
      <c r="M46" s="680">
        <v>0</v>
      </c>
      <c r="N46" s="680">
        <v>0</v>
      </c>
      <c r="O46" s="680">
        <v>0</v>
      </c>
      <c r="P46" s="671">
        <v>951247</v>
      </c>
      <c r="Q46" s="671">
        <v>245567</v>
      </c>
      <c r="R46" s="671">
        <v>1196814</v>
      </c>
      <c r="S46" s="678" t="s">
        <v>175</v>
      </c>
      <c r="T46" s="680">
        <v>610687</v>
      </c>
      <c r="U46" s="680">
        <v>135095</v>
      </c>
      <c r="V46" s="680">
        <v>418960</v>
      </c>
      <c r="W46" s="680">
        <v>20395</v>
      </c>
      <c r="X46" s="680">
        <v>11677</v>
      </c>
      <c r="Y46" s="680">
        <v>1196814</v>
      </c>
    </row>
    <row r="47" spans="1:27" ht="40.5" x14ac:dyDescent="0.3">
      <c r="A47" s="678" t="s">
        <v>177</v>
      </c>
      <c r="B47" s="669" t="s">
        <v>169</v>
      </c>
      <c r="C47" s="670" t="s">
        <v>3</v>
      </c>
      <c r="D47" s="680">
        <v>0</v>
      </c>
      <c r="E47" s="680">
        <v>366</v>
      </c>
      <c r="F47" s="680">
        <v>0</v>
      </c>
      <c r="G47" s="680">
        <v>0</v>
      </c>
      <c r="H47" s="680">
        <v>17331</v>
      </c>
      <c r="I47" s="680">
        <v>0</v>
      </c>
      <c r="J47" s="680">
        <v>0</v>
      </c>
      <c r="K47" s="680">
        <v>0</v>
      </c>
      <c r="L47" s="680">
        <v>0</v>
      </c>
      <c r="M47" s="680">
        <v>0</v>
      </c>
      <c r="N47" s="680">
        <v>0</v>
      </c>
      <c r="O47" s="680">
        <v>0</v>
      </c>
      <c r="P47" s="671">
        <v>34788</v>
      </c>
      <c r="Q47" s="671">
        <v>17697</v>
      </c>
      <c r="R47" s="671">
        <v>52485</v>
      </c>
      <c r="S47" s="678" t="s">
        <v>177</v>
      </c>
      <c r="T47" s="680">
        <v>36099</v>
      </c>
      <c r="U47" s="680">
        <v>7571</v>
      </c>
      <c r="V47" s="680">
        <v>6915</v>
      </c>
      <c r="W47" s="680">
        <v>1900</v>
      </c>
      <c r="X47" s="680">
        <v>0</v>
      </c>
      <c r="Y47" s="680">
        <v>52485</v>
      </c>
    </row>
  </sheetData>
  <mergeCells count="18">
    <mergeCell ref="Y2:Y3"/>
    <mergeCell ref="K2:L2"/>
    <mergeCell ref="M2:M3"/>
    <mergeCell ref="N2:O2"/>
    <mergeCell ref="R2:R3"/>
    <mergeCell ref="S2:S3"/>
    <mergeCell ref="T2:V2"/>
    <mergeCell ref="A1:Q1"/>
    <mergeCell ref="S1:X1"/>
    <mergeCell ref="A2:A3"/>
    <mergeCell ref="B2:B3"/>
    <mergeCell ref="D2:D3"/>
    <mergeCell ref="E2:E3"/>
    <mergeCell ref="F2:F3"/>
    <mergeCell ref="G2:G3"/>
    <mergeCell ref="H2:H3"/>
    <mergeCell ref="I2:J2"/>
    <mergeCell ref="W2:X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&amp;L&amp;14 6. melléklet a 24/2016.(XII.16.) önkormányzati rendelethez</oddHeader>
  </headerFooter>
  <colBreaks count="1" manualBreakCount="1">
    <brk id="18" max="4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19"/>
  <sheetViews>
    <sheetView view="pageBreakPreview" zoomScale="90" zoomScaleNormal="100" zoomScaleSheetLayoutView="90" workbookViewId="0">
      <selection activeCell="D36" sqref="D36"/>
    </sheetView>
  </sheetViews>
  <sheetFormatPr defaultRowHeight="12.75" x14ac:dyDescent="0.2"/>
  <cols>
    <col min="1" max="1" width="89.42578125" customWidth="1"/>
    <col min="2" max="2" width="13" hidden="1" customWidth="1"/>
    <col min="3" max="3" width="10" hidden="1" customWidth="1"/>
    <col min="4" max="4" width="10.140625" hidden="1" customWidth="1"/>
    <col min="5" max="5" width="11.140625" hidden="1" customWidth="1"/>
    <col min="6" max="6" width="12.140625" customWidth="1"/>
  </cols>
  <sheetData>
    <row r="1" spans="1:6" ht="14.25" x14ac:dyDescent="0.2">
      <c r="A1" s="726" t="s">
        <v>544</v>
      </c>
      <c r="B1" s="726"/>
      <c r="C1" s="726"/>
      <c r="D1" s="726"/>
      <c r="E1" s="726"/>
      <c r="F1" s="726"/>
    </row>
    <row r="2" spans="1:6" ht="14.25" x14ac:dyDescent="0.2">
      <c r="A2" s="727" t="s">
        <v>183</v>
      </c>
      <c r="B2" s="727"/>
      <c r="C2" s="727"/>
      <c r="D2" s="727"/>
      <c r="E2" s="727"/>
      <c r="F2" s="727"/>
    </row>
    <row r="3" spans="1:6" ht="15" thickBot="1" x14ac:dyDescent="0.25">
      <c r="A3" s="170"/>
      <c r="B3" s="171"/>
      <c r="C3" s="288"/>
    </row>
    <row r="4" spans="1:6" ht="15" customHeight="1" x14ac:dyDescent="0.2">
      <c r="A4" s="262" t="s">
        <v>2</v>
      </c>
      <c r="B4" s="263" t="s">
        <v>759</v>
      </c>
      <c r="C4" s="254" t="s">
        <v>760</v>
      </c>
      <c r="D4" s="254" t="s">
        <v>761</v>
      </c>
      <c r="E4" s="254" t="s">
        <v>766</v>
      </c>
      <c r="F4" s="254" t="s">
        <v>3</v>
      </c>
    </row>
    <row r="5" spans="1:6" ht="15" hidden="1" x14ac:dyDescent="0.25">
      <c r="A5" s="260"/>
      <c r="B5" s="264"/>
      <c r="C5" s="289"/>
      <c r="D5" s="289"/>
      <c r="E5" s="289"/>
      <c r="F5" s="289"/>
    </row>
    <row r="6" spans="1:6" ht="14.25" x14ac:dyDescent="0.2">
      <c r="A6" s="265" t="s">
        <v>71</v>
      </c>
      <c r="B6" s="266">
        <f>SUM(B8,B21)</f>
        <v>2373680</v>
      </c>
      <c r="C6" s="267">
        <f>SUM(C8,C21)</f>
        <v>2035886</v>
      </c>
      <c r="D6" s="267">
        <f>SUM(D8,D21)</f>
        <v>1798153</v>
      </c>
      <c r="E6" s="267">
        <f>SUM(E8,E21)</f>
        <v>1654093</v>
      </c>
      <c r="F6" s="267">
        <f>SUM(F8,F21)</f>
        <v>259597</v>
      </c>
    </row>
    <row r="7" spans="1:6" ht="15" hidden="1" x14ac:dyDescent="0.25">
      <c r="A7" s="260"/>
      <c r="B7" s="264"/>
      <c r="C7" s="289"/>
      <c r="D7" s="289"/>
      <c r="E7" s="289"/>
      <c r="F7" s="289"/>
    </row>
    <row r="8" spans="1:6" ht="14.25" hidden="1" x14ac:dyDescent="0.2">
      <c r="A8" s="265" t="s">
        <v>178</v>
      </c>
      <c r="B8" s="266">
        <f>SUM(B9:B19)</f>
        <v>1389496</v>
      </c>
      <c r="C8" s="267">
        <f>SUM(C9:C19)</f>
        <v>1389496</v>
      </c>
      <c r="D8" s="267">
        <f>SUM(D9:D19)</f>
        <v>1389496</v>
      </c>
      <c r="E8" s="267">
        <f>SUM(E9:E19)</f>
        <v>1389496</v>
      </c>
      <c r="F8" s="267">
        <f>SUM(F9:F19)</f>
        <v>0</v>
      </c>
    </row>
    <row r="9" spans="1:6" ht="45" hidden="1" x14ac:dyDescent="0.25">
      <c r="A9" s="256" t="s">
        <v>556</v>
      </c>
      <c r="B9" s="268">
        <v>130771</v>
      </c>
      <c r="C9" s="255">
        <v>130771</v>
      </c>
      <c r="D9" s="255">
        <v>130771</v>
      </c>
      <c r="E9" s="255">
        <v>130771</v>
      </c>
      <c r="F9" s="255">
        <v>0</v>
      </c>
    </row>
    <row r="10" spans="1:6" ht="15" hidden="1" x14ac:dyDescent="0.25">
      <c r="A10" s="256" t="s">
        <v>557</v>
      </c>
      <c r="B10" s="268">
        <v>181465</v>
      </c>
      <c r="C10" s="255">
        <v>181465</v>
      </c>
      <c r="D10" s="255">
        <v>181465</v>
      </c>
      <c r="E10" s="255">
        <v>181465</v>
      </c>
      <c r="F10" s="255">
        <v>0</v>
      </c>
    </row>
    <row r="11" spans="1:6" ht="29.25" hidden="1" customHeight="1" x14ac:dyDescent="0.25">
      <c r="A11" s="293" t="s">
        <v>558</v>
      </c>
      <c r="B11" s="268">
        <v>230180</v>
      </c>
      <c r="C11" s="255">
        <v>230180</v>
      </c>
      <c r="D11" s="255">
        <v>230180</v>
      </c>
      <c r="E11" s="255">
        <v>230180</v>
      </c>
      <c r="F11" s="255">
        <v>0</v>
      </c>
    </row>
    <row r="12" spans="1:6" ht="30" hidden="1" x14ac:dyDescent="0.25">
      <c r="A12" s="256" t="s">
        <v>706</v>
      </c>
      <c r="B12" s="268">
        <v>169405</v>
      </c>
      <c r="C12" s="255">
        <v>169405</v>
      </c>
      <c r="D12" s="255">
        <v>169405</v>
      </c>
      <c r="E12" s="255">
        <v>169405</v>
      </c>
      <c r="F12" s="255">
        <v>0</v>
      </c>
    </row>
    <row r="13" spans="1:6" ht="15" hidden="1" x14ac:dyDescent="0.25">
      <c r="A13" s="256" t="s">
        <v>738</v>
      </c>
      <c r="B13" s="268">
        <v>400000</v>
      </c>
      <c r="C13" s="255">
        <v>400000</v>
      </c>
      <c r="D13" s="255">
        <v>400000</v>
      </c>
      <c r="E13" s="255">
        <v>400000</v>
      </c>
      <c r="F13" s="255">
        <v>0</v>
      </c>
    </row>
    <row r="14" spans="1:6" ht="15" hidden="1" x14ac:dyDescent="0.25">
      <c r="A14" s="256" t="s">
        <v>714</v>
      </c>
      <c r="B14" s="268">
        <v>90000</v>
      </c>
      <c r="C14" s="255">
        <v>90000</v>
      </c>
      <c r="D14" s="255">
        <v>90000</v>
      </c>
      <c r="E14" s="255">
        <v>90000</v>
      </c>
      <c r="F14" s="255">
        <v>0</v>
      </c>
    </row>
    <row r="15" spans="1:6" ht="15" hidden="1" x14ac:dyDescent="0.25">
      <c r="A15" s="293" t="s">
        <v>715</v>
      </c>
      <c r="B15" s="268">
        <v>70000</v>
      </c>
      <c r="C15" s="255">
        <v>70000</v>
      </c>
      <c r="D15" s="255">
        <v>70000</v>
      </c>
      <c r="E15" s="255">
        <v>70000</v>
      </c>
      <c r="F15" s="255">
        <v>0</v>
      </c>
    </row>
    <row r="16" spans="1:6" ht="15" hidden="1" x14ac:dyDescent="0.25">
      <c r="A16" s="256" t="s">
        <v>736</v>
      </c>
      <c r="B16" s="268">
        <v>20000</v>
      </c>
      <c r="C16" s="255">
        <v>20000</v>
      </c>
      <c r="D16" s="255">
        <v>20000</v>
      </c>
      <c r="E16" s="255">
        <v>20000</v>
      </c>
      <c r="F16" s="255">
        <v>0</v>
      </c>
    </row>
    <row r="17" spans="1:6" ht="15" hidden="1" x14ac:dyDescent="0.25">
      <c r="A17" s="256" t="s">
        <v>582</v>
      </c>
      <c r="B17" s="268">
        <v>17675</v>
      </c>
      <c r="C17" s="255">
        <v>17675</v>
      </c>
      <c r="D17" s="255">
        <v>17675</v>
      </c>
      <c r="E17" s="255">
        <v>17675</v>
      </c>
      <c r="F17" s="255">
        <v>0</v>
      </c>
    </row>
    <row r="18" spans="1:6" ht="15" hidden="1" x14ac:dyDescent="0.25">
      <c r="A18" s="256" t="s">
        <v>713</v>
      </c>
      <c r="B18" s="268">
        <v>50000</v>
      </c>
      <c r="C18" s="255">
        <v>50000</v>
      </c>
      <c r="D18" s="255">
        <v>50000</v>
      </c>
      <c r="E18" s="255">
        <v>50000</v>
      </c>
      <c r="F18" s="255">
        <v>0</v>
      </c>
    </row>
    <row r="19" spans="1:6" ht="15" hidden="1" x14ac:dyDescent="0.25">
      <c r="A19" s="256" t="s">
        <v>583</v>
      </c>
      <c r="B19" s="268">
        <v>30000</v>
      </c>
      <c r="C19" s="255">
        <v>30000</v>
      </c>
      <c r="D19" s="255">
        <v>30000</v>
      </c>
      <c r="E19" s="255">
        <v>30000</v>
      </c>
      <c r="F19" s="255">
        <v>0</v>
      </c>
    </row>
    <row r="20" spans="1:6" ht="15" x14ac:dyDescent="0.25">
      <c r="A20" s="260"/>
      <c r="B20" s="264"/>
      <c r="C20" s="289"/>
      <c r="D20" s="289"/>
      <c r="E20" s="289"/>
      <c r="F20" s="289"/>
    </row>
    <row r="21" spans="1:6" ht="14.25" x14ac:dyDescent="0.2">
      <c r="A21" s="265" t="s">
        <v>551</v>
      </c>
      <c r="B21" s="266">
        <f>SUM(B22:B59)</f>
        <v>984184</v>
      </c>
      <c r="C21" s="267">
        <f>SUM(C22:C59)</f>
        <v>646390</v>
      </c>
      <c r="D21" s="267">
        <f>SUM(D22:D59)</f>
        <v>408657</v>
      </c>
      <c r="E21" s="267">
        <f>SUM(E22:E59)</f>
        <v>264597</v>
      </c>
      <c r="F21" s="267">
        <f>SUM(F22:F59)</f>
        <v>259597</v>
      </c>
    </row>
    <row r="22" spans="1:6" ht="15" hidden="1" x14ac:dyDescent="0.25">
      <c r="A22" s="256" t="s">
        <v>552</v>
      </c>
      <c r="B22" s="268">
        <v>15000</v>
      </c>
      <c r="C22" s="255">
        <v>0</v>
      </c>
      <c r="D22" s="255">
        <v>0</v>
      </c>
      <c r="E22" s="255">
        <v>0</v>
      </c>
      <c r="F22" s="255">
        <v>0</v>
      </c>
    </row>
    <row r="23" spans="1:6" ht="15" hidden="1" x14ac:dyDescent="0.25">
      <c r="A23" s="256" t="s">
        <v>553</v>
      </c>
      <c r="B23" s="268">
        <v>15000</v>
      </c>
      <c r="C23" s="255">
        <v>15000</v>
      </c>
      <c r="D23" s="255">
        <v>0</v>
      </c>
      <c r="E23" s="255">
        <v>0</v>
      </c>
      <c r="F23" s="255">
        <v>0</v>
      </c>
    </row>
    <row r="24" spans="1:6" ht="15" hidden="1" x14ac:dyDescent="0.25">
      <c r="A24" s="256" t="s">
        <v>747</v>
      </c>
      <c r="B24" s="268">
        <v>11938</v>
      </c>
      <c r="C24" s="255">
        <v>0</v>
      </c>
      <c r="D24" s="255">
        <v>0</v>
      </c>
      <c r="E24" s="255">
        <v>0</v>
      </c>
      <c r="F24" s="255">
        <v>0</v>
      </c>
    </row>
    <row r="25" spans="1:6" ht="15" hidden="1" x14ac:dyDescent="0.25">
      <c r="A25" s="256" t="s">
        <v>554</v>
      </c>
      <c r="B25" s="268">
        <v>21590</v>
      </c>
      <c r="C25" s="255">
        <v>0</v>
      </c>
      <c r="D25" s="255">
        <v>0</v>
      </c>
      <c r="E25" s="255">
        <v>0</v>
      </c>
      <c r="F25" s="255">
        <v>0</v>
      </c>
    </row>
    <row r="26" spans="1:6" ht="17.25" customHeight="1" x14ac:dyDescent="0.25">
      <c r="A26" s="256" t="s">
        <v>555</v>
      </c>
      <c r="B26" s="268">
        <v>3810</v>
      </c>
      <c r="C26" s="255">
        <v>3810</v>
      </c>
      <c r="D26" s="255">
        <v>3810</v>
      </c>
      <c r="E26" s="255">
        <v>3810</v>
      </c>
      <c r="F26" s="255">
        <v>3810</v>
      </c>
    </row>
    <row r="27" spans="1:6" ht="15" hidden="1" x14ac:dyDescent="0.25">
      <c r="A27" s="256" t="s">
        <v>559</v>
      </c>
      <c r="B27" s="268">
        <v>10000</v>
      </c>
      <c r="C27" s="255">
        <v>6000</v>
      </c>
      <c r="D27" s="255">
        <v>0</v>
      </c>
      <c r="E27" s="255">
        <v>0</v>
      </c>
      <c r="F27" s="255">
        <v>0</v>
      </c>
    </row>
    <row r="28" spans="1:6" ht="15" hidden="1" x14ac:dyDescent="0.25">
      <c r="A28" s="256" t="s">
        <v>560</v>
      </c>
      <c r="B28" s="268">
        <v>6000</v>
      </c>
      <c r="C28" s="255">
        <v>3000</v>
      </c>
      <c r="D28" s="255">
        <v>0</v>
      </c>
      <c r="E28" s="255">
        <v>0</v>
      </c>
      <c r="F28" s="255">
        <v>0</v>
      </c>
    </row>
    <row r="29" spans="1:6" ht="36.75" hidden="1" customHeight="1" x14ac:dyDescent="0.25">
      <c r="A29" s="256" t="s">
        <v>561</v>
      </c>
      <c r="B29" s="268">
        <v>45000</v>
      </c>
      <c r="C29" s="255">
        <v>0</v>
      </c>
      <c r="D29" s="255">
        <v>0</v>
      </c>
      <c r="E29" s="255">
        <v>0</v>
      </c>
      <c r="F29" s="255">
        <v>0</v>
      </c>
    </row>
    <row r="30" spans="1:6" ht="36.75" hidden="1" customHeight="1" x14ac:dyDescent="0.25">
      <c r="A30" s="256" t="s">
        <v>739</v>
      </c>
      <c r="B30" s="268">
        <v>50000</v>
      </c>
      <c r="C30" s="255">
        <v>50000</v>
      </c>
      <c r="D30" s="255">
        <v>20000</v>
      </c>
      <c r="E30" s="255">
        <v>0</v>
      </c>
      <c r="F30" s="255">
        <v>0</v>
      </c>
    </row>
    <row r="31" spans="1:6" ht="15" hidden="1" x14ac:dyDescent="0.25">
      <c r="A31" s="294" t="s">
        <v>740</v>
      </c>
      <c r="B31" s="268"/>
      <c r="C31" s="255"/>
      <c r="D31" s="255"/>
      <c r="E31" s="255"/>
      <c r="F31" s="255"/>
    </row>
    <row r="32" spans="1:6" ht="15" hidden="1" x14ac:dyDescent="0.25">
      <c r="A32" s="256" t="s">
        <v>562</v>
      </c>
      <c r="B32" s="268">
        <v>40000</v>
      </c>
      <c r="C32" s="255">
        <v>0</v>
      </c>
      <c r="D32" s="255">
        <v>0</v>
      </c>
      <c r="E32" s="255">
        <v>0</v>
      </c>
      <c r="F32" s="255">
        <v>0</v>
      </c>
    </row>
    <row r="33" spans="1:6" ht="15" hidden="1" x14ac:dyDescent="0.25">
      <c r="A33" s="256" t="s">
        <v>563</v>
      </c>
      <c r="B33" s="268">
        <v>50000</v>
      </c>
      <c r="C33" s="255">
        <v>50000</v>
      </c>
      <c r="D33" s="255">
        <v>0</v>
      </c>
      <c r="E33" s="255">
        <v>0</v>
      </c>
      <c r="F33" s="255">
        <v>0</v>
      </c>
    </row>
    <row r="34" spans="1:6" ht="15" hidden="1" x14ac:dyDescent="0.25">
      <c r="A34" s="256" t="s">
        <v>564</v>
      </c>
      <c r="B34" s="268">
        <v>15000</v>
      </c>
      <c r="C34" s="255">
        <v>15000</v>
      </c>
      <c r="D34" s="255">
        <v>15000</v>
      </c>
      <c r="E34" s="255">
        <v>0</v>
      </c>
      <c r="F34" s="255">
        <v>0</v>
      </c>
    </row>
    <row r="35" spans="1:6" ht="15" hidden="1" x14ac:dyDescent="0.25">
      <c r="A35" s="256" t="s">
        <v>592</v>
      </c>
      <c r="B35" s="268">
        <v>3000</v>
      </c>
      <c r="C35" s="255">
        <v>0</v>
      </c>
      <c r="D35" s="255">
        <v>0</v>
      </c>
      <c r="E35" s="255">
        <v>0</v>
      </c>
      <c r="F35" s="255">
        <v>0</v>
      </c>
    </row>
    <row r="36" spans="1:6" ht="15" x14ac:dyDescent="0.25">
      <c r="A36" s="256" t="s">
        <v>742</v>
      </c>
      <c r="B36" s="268">
        <v>3000</v>
      </c>
      <c r="C36" s="255">
        <v>3000</v>
      </c>
      <c r="D36" s="255">
        <v>3000</v>
      </c>
      <c r="E36" s="255">
        <v>3000</v>
      </c>
      <c r="F36" s="255">
        <v>3000</v>
      </c>
    </row>
    <row r="37" spans="1:6" ht="15" x14ac:dyDescent="0.25">
      <c r="A37" s="256" t="s">
        <v>741</v>
      </c>
      <c r="B37" s="268">
        <v>6350</v>
      </c>
      <c r="C37" s="255">
        <v>6350</v>
      </c>
      <c r="D37" s="255">
        <v>6350</v>
      </c>
      <c r="E37" s="255">
        <v>6350</v>
      </c>
      <c r="F37" s="255">
        <v>6350</v>
      </c>
    </row>
    <row r="38" spans="1:6" ht="15" x14ac:dyDescent="0.25">
      <c r="A38" s="256" t="s">
        <v>565</v>
      </c>
      <c r="B38" s="268">
        <v>30000</v>
      </c>
      <c r="C38" s="255">
        <v>30000</v>
      </c>
      <c r="D38" s="255">
        <v>30000</v>
      </c>
      <c r="E38" s="255">
        <v>5000</v>
      </c>
      <c r="F38" s="255">
        <v>5000</v>
      </c>
    </row>
    <row r="39" spans="1:6" ht="15" x14ac:dyDescent="0.25">
      <c r="A39" s="256" t="s">
        <v>566</v>
      </c>
      <c r="B39" s="268">
        <v>25400</v>
      </c>
      <c r="C39" s="255">
        <v>25400</v>
      </c>
      <c r="D39" s="255">
        <v>25400</v>
      </c>
      <c r="E39" s="255">
        <v>25400</v>
      </c>
      <c r="F39" s="255">
        <v>25400</v>
      </c>
    </row>
    <row r="40" spans="1:6" ht="15" x14ac:dyDescent="0.25">
      <c r="A40" s="256" t="s">
        <v>567</v>
      </c>
      <c r="B40" s="268">
        <v>6350</v>
      </c>
      <c r="C40" s="255">
        <v>6350</v>
      </c>
      <c r="D40" s="255">
        <v>1000</v>
      </c>
      <c r="E40" s="255">
        <v>1000</v>
      </c>
      <c r="F40" s="255">
        <v>1000</v>
      </c>
    </row>
    <row r="41" spans="1:6" ht="15" hidden="1" x14ac:dyDescent="0.25">
      <c r="A41" s="256" t="s">
        <v>568</v>
      </c>
      <c r="B41" s="268">
        <v>25400</v>
      </c>
      <c r="C41" s="255">
        <v>25400</v>
      </c>
      <c r="D41" s="255">
        <v>0</v>
      </c>
      <c r="E41" s="255">
        <v>0</v>
      </c>
      <c r="F41" s="255">
        <v>0</v>
      </c>
    </row>
    <row r="42" spans="1:6" ht="15" hidden="1" x14ac:dyDescent="0.25">
      <c r="A42" s="256" t="s">
        <v>569</v>
      </c>
      <c r="B42" s="268">
        <v>27940</v>
      </c>
      <c r="C42" s="255">
        <v>27940</v>
      </c>
      <c r="D42" s="255">
        <v>12700</v>
      </c>
      <c r="E42" s="255">
        <v>0</v>
      </c>
      <c r="F42" s="255">
        <v>0</v>
      </c>
    </row>
    <row r="43" spans="1:6" ht="15" hidden="1" x14ac:dyDescent="0.25">
      <c r="A43" s="256" t="s">
        <v>570</v>
      </c>
      <c r="B43" s="268">
        <v>30000</v>
      </c>
      <c r="C43" s="255">
        <v>30000</v>
      </c>
      <c r="D43" s="255">
        <v>0</v>
      </c>
      <c r="E43" s="255">
        <v>0</v>
      </c>
      <c r="F43" s="255">
        <v>0</v>
      </c>
    </row>
    <row r="44" spans="1:6" ht="15" hidden="1" x14ac:dyDescent="0.25">
      <c r="A44" s="295" t="s">
        <v>571</v>
      </c>
      <c r="B44" s="296">
        <v>96000</v>
      </c>
      <c r="C44" s="290">
        <v>0</v>
      </c>
      <c r="D44" s="290">
        <v>0</v>
      </c>
      <c r="E44" s="290">
        <v>0</v>
      </c>
      <c r="F44" s="290">
        <v>0</v>
      </c>
    </row>
    <row r="45" spans="1:6" ht="15" x14ac:dyDescent="0.25">
      <c r="A45" s="295" t="s">
        <v>572</v>
      </c>
      <c r="B45" s="296">
        <v>10000</v>
      </c>
      <c r="C45" s="290">
        <v>10000</v>
      </c>
      <c r="D45" s="290">
        <v>10000</v>
      </c>
      <c r="E45" s="290">
        <v>10000</v>
      </c>
      <c r="F45" s="290">
        <v>10000</v>
      </c>
    </row>
    <row r="46" spans="1:6" ht="15" x14ac:dyDescent="0.25">
      <c r="A46" s="256" t="s">
        <v>573</v>
      </c>
      <c r="B46" s="268">
        <v>2000</v>
      </c>
      <c r="C46" s="255">
        <v>2000</v>
      </c>
      <c r="D46" s="255">
        <v>2000</v>
      </c>
      <c r="E46" s="255">
        <v>2000</v>
      </c>
      <c r="F46" s="255">
        <v>2000</v>
      </c>
    </row>
    <row r="47" spans="1:6" ht="15" x14ac:dyDescent="0.25">
      <c r="A47" s="256" t="s">
        <v>574</v>
      </c>
      <c r="B47" s="268">
        <v>1200</v>
      </c>
      <c r="C47" s="255">
        <v>1200</v>
      </c>
      <c r="D47" s="255">
        <v>1200</v>
      </c>
      <c r="E47" s="255">
        <v>1200</v>
      </c>
      <c r="F47" s="255">
        <v>1200</v>
      </c>
    </row>
    <row r="48" spans="1:6" ht="15" x14ac:dyDescent="0.25">
      <c r="A48" s="256" t="s">
        <v>575</v>
      </c>
      <c r="B48" s="268">
        <v>500</v>
      </c>
      <c r="C48" s="255">
        <v>500</v>
      </c>
      <c r="D48" s="255">
        <v>500</v>
      </c>
      <c r="E48" s="255">
        <v>500</v>
      </c>
      <c r="F48" s="255">
        <v>500</v>
      </c>
    </row>
    <row r="49" spans="1:6" ht="15" x14ac:dyDescent="0.25">
      <c r="A49" s="256" t="s">
        <v>743</v>
      </c>
      <c r="B49" s="268">
        <v>6350</v>
      </c>
      <c r="C49" s="255">
        <v>6350</v>
      </c>
      <c r="D49" s="255">
        <v>0</v>
      </c>
      <c r="E49" s="255">
        <v>500</v>
      </c>
      <c r="F49" s="255">
        <v>500</v>
      </c>
    </row>
    <row r="50" spans="1:6" ht="14.25" hidden="1" customHeight="1" x14ac:dyDescent="0.25">
      <c r="A50" s="256" t="s">
        <v>576</v>
      </c>
      <c r="B50" s="268">
        <v>22860</v>
      </c>
      <c r="C50" s="255">
        <v>22860</v>
      </c>
      <c r="D50" s="255">
        <v>22860</v>
      </c>
      <c r="E50" s="255">
        <v>0</v>
      </c>
      <c r="F50" s="255">
        <v>0</v>
      </c>
    </row>
    <row r="51" spans="1:6" ht="15" x14ac:dyDescent="0.25">
      <c r="A51" s="256" t="s">
        <v>577</v>
      </c>
      <c r="B51" s="268">
        <v>7519</v>
      </c>
      <c r="C51" s="255">
        <v>7519</v>
      </c>
      <c r="D51" s="255">
        <v>5000</v>
      </c>
      <c r="E51" s="255">
        <v>5000</v>
      </c>
      <c r="F51" s="255">
        <v>5000</v>
      </c>
    </row>
    <row r="52" spans="1:6" ht="15" x14ac:dyDescent="0.25">
      <c r="A52" s="297" t="s">
        <v>578</v>
      </c>
      <c r="B52" s="298">
        <v>30000</v>
      </c>
      <c r="C52" s="291">
        <v>5000</v>
      </c>
      <c r="D52" s="291">
        <v>5000</v>
      </c>
      <c r="E52" s="291">
        <v>1000</v>
      </c>
      <c r="F52" s="291">
        <v>1000</v>
      </c>
    </row>
    <row r="53" spans="1:6" ht="15" x14ac:dyDescent="0.25">
      <c r="A53" s="297" t="s">
        <v>579</v>
      </c>
      <c r="B53" s="298">
        <v>1500</v>
      </c>
      <c r="C53" s="291">
        <v>1500</v>
      </c>
      <c r="D53" s="291">
        <v>1500</v>
      </c>
      <c r="E53" s="291">
        <v>1500</v>
      </c>
      <c r="F53" s="291">
        <v>1500</v>
      </c>
    </row>
    <row r="54" spans="1:6" ht="14.25" hidden="1" customHeight="1" x14ac:dyDescent="0.25">
      <c r="A54" s="256" t="s">
        <v>580</v>
      </c>
      <c r="B54" s="268">
        <v>2540</v>
      </c>
      <c r="C54" s="255">
        <v>2540</v>
      </c>
      <c r="D54" s="255">
        <v>0</v>
      </c>
      <c r="E54" s="255">
        <v>0</v>
      </c>
      <c r="F54" s="255">
        <v>0</v>
      </c>
    </row>
    <row r="55" spans="1:6" ht="15" hidden="1" x14ac:dyDescent="0.25">
      <c r="A55" s="256" t="s">
        <v>581</v>
      </c>
      <c r="B55" s="268">
        <v>68000</v>
      </c>
      <c r="C55" s="255">
        <v>68000</v>
      </c>
      <c r="D55" s="255">
        <v>0</v>
      </c>
      <c r="E55" s="255">
        <v>0</v>
      </c>
      <c r="F55" s="255">
        <v>0</v>
      </c>
    </row>
    <row r="56" spans="1:6" ht="15" hidden="1" x14ac:dyDescent="0.25">
      <c r="A56" s="256" t="s">
        <v>584</v>
      </c>
      <c r="B56" s="268">
        <v>101600</v>
      </c>
      <c r="C56" s="255">
        <v>25000</v>
      </c>
      <c r="D56" s="255">
        <v>25000</v>
      </c>
      <c r="E56" s="255">
        <v>5000</v>
      </c>
      <c r="F56" s="255">
        <v>0</v>
      </c>
    </row>
    <row r="57" spans="1:6" ht="15" x14ac:dyDescent="0.25">
      <c r="A57" s="299" t="s">
        <v>591</v>
      </c>
      <c r="B57" s="273">
        <v>193167</v>
      </c>
      <c r="C57" s="257">
        <v>193167</v>
      </c>
      <c r="D57" s="257">
        <v>193167</v>
      </c>
      <c r="E57" s="257">
        <v>193167</v>
      </c>
      <c r="F57" s="257">
        <v>193167</v>
      </c>
    </row>
    <row r="58" spans="1:6" ht="15" hidden="1" x14ac:dyDescent="0.25">
      <c r="A58" s="299" t="s">
        <v>764</v>
      </c>
      <c r="B58" s="342"/>
      <c r="C58" s="343">
        <v>3334</v>
      </c>
      <c r="D58" s="343">
        <v>25000</v>
      </c>
      <c r="E58" s="343">
        <v>0</v>
      </c>
      <c r="F58" s="343">
        <v>0</v>
      </c>
    </row>
    <row r="59" spans="1:6" ht="12.75" customHeight="1" x14ac:dyDescent="0.25">
      <c r="A59" s="292" t="s">
        <v>744</v>
      </c>
      <c r="B59" s="285">
        <v>170</v>
      </c>
      <c r="C59" s="281">
        <v>170</v>
      </c>
      <c r="D59" s="281">
        <v>170</v>
      </c>
      <c r="E59" s="281">
        <v>170</v>
      </c>
      <c r="F59" s="281">
        <v>170</v>
      </c>
    </row>
    <row r="60" spans="1:6" ht="15" x14ac:dyDescent="0.25">
      <c r="A60" s="260"/>
      <c r="B60" s="273"/>
      <c r="C60" s="257"/>
      <c r="D60" s="257"/>
      <c r="E60" s="257"/>
      <c r="F60" s="257"/>
    </row>
    <row r="61" spans="1:6" ht="14.25" x14ac:dyDescent="0.2">
      <c r="A61" s="265" t="s">
        <v>72</v>
      </c>
      <c r="B61" s="274">
        <f>SUM(B63,B73,B76)</f>
        <v>39606</v>
      </c>
      <c r="C61" s="258">
        <f>SUM(C63,C73,C76)</f>
        <v>33478</v>
      </c>
      <c r="D61" s="258">
        <f>SUM(D63,D73,D76)</f>
        <v>33478</v>
      </c>
      <c r="E61" s="258">
        <f>SUM(E63,E73,E76)</f>
        <v>9577</v>
      </c>
      <c r="F61" s="258">
        <f>SUM(F63,F73,F76)</f>
        <v>9577</v>
      </c>
    </row>
    <row r="62" spans="1:6" ht="14.25" x14ac:dyDescent="0.2">
      <c r="A62" s="265"/>
      <c r="B62" s="274"/>
      <c r="C62" s="258"/>
      <c r="D62" s="258"/>
      <c r="E62" s="258"/>
      <c r="F62" s="258"/>
    </row>
    <row r="63" spans="1:6" ht="15" x14ac:dyDescent="0.25">
      <c r="A63" s="275" t="s">
        <v>180</v>
      </c>
      <c r="B63" s="276">
        <f>SUM(B64:B71)</f>
        <v>38879</v>
      </c>
      <c r="C63" s="259">
        <f>SUM(C64:C71)</f>
        <v>32751</v>
      </c>
      <c r="D63" s="259">
        <f>SUM(D64:D71)</f>
        <v>32751</v>
      </c>
      <c r="E63" s="259">
        <f>SUM(E64:E71)</f>
        <v>8850</v>
      </c>
      <c r="F63" s="259">
        <f>SUM(F64:F71)</f>
        <v>8850</v>
      </c>
    </row>
    <row r="64" spans="1:6" ht="15" customHeight="1" x14ac:dyDescent="0.25">
      <c r="A64" s="292" t="s">
        <v>585</v>
      </c>
      <c r="B64" s="285">
        <v>5500</v>
      </c>
      <c r="C64" s="281">
        <v>5500</v>
      </c>
      <c r="D64" s="281">
        <v>5500</v>
      </c>
      <c r="E64" s="281">
        <v>2000</v>
      </c>
      <c r="F64" s="281">
        <v>2000</v>
      </c>
    </row>
    <row r="65" spans="1:6" ht="15" customHeight="1" x14ac:dyDescent="0.25">
      <c r="A65" s="260" t="s">
        <v>707</v>
      </c>
      <c r="B65" s="273">
        <v>300</v>
      </c>
      <c r="C65" s="257">
        <v>300</v>
      </c>
      <c r="D65" s="257">
        <v>300</v>
      </c>
      <c r="E65" s="257">
        <v>300</v>
      </c>
      <c r="F65" s="257">
        <v>300</v>
      </c>
    </row>
    <row r="66" spans="1:6" ht="27.75" customHeight="1" x14ac:dyDescent="0.25">
      <c r="A66" s="260" t="s">
        <v>708</v>
      </c>
      <c r="B66" s="268">
        <v>130</v>
      </c>
      <c r="C66" s="255">
        <v>130</v>
      </c>
      <c r="D66" s="255">
        <v>130</v>
      </c>
      <c r="E66" s="255">
        <v>130</v>
      </c>
      <c r="F66" s="255">
        <v>130</v>
      </c>
    </row>
    <row r="67" spans="1:6" ht="14.25" customHeight="1" x14ac:dyDescent="0.25">
      <c r="A67" s="260" t="s">
        <v>716</v>
      </c>
      <c r="B67" s="268">
        <v>150</v>
      </c>
      <c r="C67" s="255">
        <v>150</v>
      </c>
      <c r="D67" s="255">
        <v>150</v>
      </c>
      <c r="E67" s="255">
        <v>150</v>
      </c>
      <c r="F67" s="255">
        <v>150</v>
      </c>
    </row>
    <row r="68" spans="1:6" ht="15" x14ac:dyDescent="0.25">
      <c r="A68" s="292" t="s">
        <v>709</v>
      </c>
      <c r="B68" s="285">
        <v>1270</v>
      </c>
      <c r="C68" s="281">
        <v>1270</v>
      </c>
      <c r="D68" s="281">
        <v>1270</v>
      </c>
      <c r="E68" s="281">
        <v>1270</v>
      </c>
      <c r="F68" s="281">
        <v>1270</v>
      </c>
    </row>
    <row r="69" spans="1:6" ht="15" hidden="1" x14ac:dyDescent="0.25">
      <c r="A69" s="260" t="s">
        <v>586</v>
      </c>
      <c r="B69" s="273">
        <v>381</v>
      </c>
      <c r="C69" s="257">
        <v>381</v>
      </c>
      <c r="D69" s="257">
        <v>381</v>
      </c>
      <c r="E69" s="257">
        <v>0</v>
      </c>
      <c r="F69" s="257">
        <v>0</v>
      </c>
    </row>
    <row r="70" spans="1:6" ht="15" hidden="1" customHeight="1" x14ac:dyDescent="0.25">
      <c r="A70" s="260" t="s">
        <v>710</v>
      </c>
      <c r="B70" s="273">
        <v>6128</v>
      </c>
      <c r="C70" s="257">
        <v>0</v>
      </c>
      <c r="D70" s="257">
        <v>0</v>
      </c>
      <c r="E70" s="257">
        <v>0</v>
      </c>
      <c r="F70" s="257">
        <v>0</v>
      </c>
    </row>
    <row r="71" spans="1:6" ht="15" x14ac:dyDescent="0.25">
      <c r="A71" s="256" t="s">
        <v>784</v>
      </c>
      <c r="B71" s="285">
        <v>25020</v>
      </c>
      <c r="C71" s="281">
        <v>25020</v>
      </c>
      <c r="D71" s="281">
        <v>25020</v>
      </c>
      <c r="E71" s="281">
        <v>5000</v>
      </c>
      <c r="F71" s="281">
        <v>5000</v>
      </c>
    </row>
    <row r="72" spans="1:6" ht="15" x14ac:dyDescent="0.25">
      <c r="A72" s="260"/>
      <c r="B72" s="273"/>
      <c r="C72" s="257"/>
      <c r="D72" s="257"/>
      <c r="E72" s="257"/>
      <c r="F72" s="257"/>
    </row>
    <row r="73" spans="1:6" ht="15" x14ac:dyDescent="0.25">
      <c r="A73" s="275" t="s">
        <v>141</v>
      </c>
      <c r="B73" s="276">
        <f>SUM(B74)</f>
        <v>127</v>
      </c>
      <c r="C73" s="259">
        <f>SUM(C74)</f>
        <v>127</v>
      </c>
      <c r="D73" s="259">
        <f>SUM(D74)</f>
        <v>127</v>
      </c>
      <c r="E73" s="259">
        <f>SUM(E74)</f>
        <v>127</v>
      </c>
      <c r="F73" s="259">
        <f>SUM(F74)</f>
        <v>127</v>
      </c>
    </row>
    <row r="74" spans="1:6" ht="15" x14ac:dyDescent="0.25">
      <c r="A74" s="260" t="s">
        <v>181</v>
      </c>
      <c r="B74" s="273">
        <v>127</v>
      </c>
      <c r="C74" s="257">
        <v>127</v>
      </c>
      <c r="D74" s="257">
        <v>127</v>
      </c>
      <c r="E74" s="257">
        <v>127</v>
      </c>
      <c r="F74" s="257">
        <v>127</v>
      </c>
    </row>
    <row r="75" spans="1:6" ht="15" x14ac:dyDescent="0.25">
      <c r="A75" s="260"/>
      <c r="B75" s="273"/>
      <c r="C75" s="257"/>
      <c r="D75" s="257"/>
      <c r="E75" s="257"/>
      <c r="F75" s="257"/>
    </row>
    <row r="76" spans="1:6" ht="15" x14ac:dyDescent="0.25">
      <c r="A76" s="275" t="s">
        <v>139</v>
      </c>
      <c r="B76" s="300">
        <f>SUM(B77)</f>
        <v>600</v>
      </c>
      <c r="C76" s="301">
        <f>SUM(C77)</f>
        <v>600</v>
      </c>
      <c r="D76" s="301">
        <f>SUM(D77)</f>
        <v>600</v>
      </c>
      <c r="E76" s="301">
        <f>SUM(E77)</f>
        <v>600</v>
      </c>
      <c r="F76" s="301">
        <f>SUM(F77)</f>
        <v>600</v>
      </c>
    </row>
    <row r="77" spans="1:6" ht="15" x14ac:dyDescent="0.25">
      <c r="A77" s="260" t="s">
        <v>181</v>
      </c>
      <c r="B77" s="264">
        <v>600</v>
      </c>
      <c r="C77" s="289">
        <v>600</v>
      </c>
      <c r="D77" s="289">
        <v>600</v>
      </c>
      <c r="E77" s="289">
        <v>600</v>
      </c>
      <c r="F77" s="289">
        <v>600</v>
      </c>
    </row>
    <row r="78" spans="1:6" ht="15" x14ac:dyDescent="0.25">
      <c r="A78" s="260"/>
      <c r="B78" s="264"/>
      <c r="C78" s="289"/>
      <c r="D78" s="289"/>
      <c r="E78" s="289"/>
      <c r="F78" s="289"/>
    </row>
    <row r="79" spans="1:6" ht="14.25" x14ac:dyDescent="0.2">
      <c r="A79" s="265" t="s">
        <v>182</v>
      </c>
      <c r="B79" s="266">
        <f>SUM(B80:B88)</f>
        <v>37491</v>
      </c>
      <c r="C79" s="267">
        <f>SUM(C80:C88)</f>
        <v>33352</v>
      </c>
      <c r="D79" s="267">
        <f>SUM(D80:D88)</f>
        <v>33352</v>
      </c>
      <c r="E79" s="267">
        <f>SUM(E80:E88)</f>
        <v>22295</v>
      </c>
      <c r="F79" s="267">
        <f>SUM(F80:F88)</f>
        <v>22295</v>
      </c>
    </row>
    <row r="80" spans="1:6" ht="15" x14ac:dyDescent="0.25">
      <c r="A80" s="260" t="s">
        <v>587</v>
      </c>
      <c r="B80" s="264">
        <v>883</v>
      </c>
      <c r="C80" s="289">
        <v>883</v>
      </c>
      <c r="D80" s="289">
        <v>883</v>
      </c>
      <c r="E80" s="289">
        <v>883</v>
      </c>
      <c r="F80" s="289">
        <v>883</v>
      </c>
    </row>
    <row r="81" spans="1:6" ht="15.75" customHeight="1" x14ac:dyDescent="0.25">
      <c r="A81" s="260" t="s">
        <v>737</v>
      </c>
      <c r="B81" s="264">
        <v>5139</v>
      </c>
      <c r="C81" s="289">
        <v>1000</v>
      </c>
      <c r="D81" s="289">
        <v>1000</v>
      </c>
      <c r="E81" s="289">
        <v>1000</v>
      </c>
      <c r="F81" s="289">
        <v>1000</v>
      </c>
    </row>
    <row r="82" spans="1:6" ht="18" customHeight="1" x14ac:dyDescent="0.25">
      <c r="A82" s="260" t="s">
        <v>588</v>
      </c>
      <c r="B82" s="264">
        <v>2140</v>
      </c>
      <c r="C82" s="289">
        <v>2140</v>
      </c>
      <c r="D82" s="289">
        <v>2140</v>
      </c>
      <c r="E82" s="289">
        <v>2140</v>
      </c>
      <c r="F82" s="289">
        <v>2140</v>
      </c>
    </row>
    <row r="83" spans="1:6" ht="30.75" customHeight="1" x14ac:dyDescent="0.25">
      <c r="A83" s="260" t="s">
        <v>745</v>
      </c>
      <c r="B83" s="264">
        <v>2173</v>
      </c>
      <c r="C83" s="289">
        <v>2173</v>
      </c>
      <c r="D83" s="289">
        <v>2173</v>
      </c>
      <c r="E83" s="289">
        <v>2173</v>
      </c>
      <c r="F83" s="289">
        <v>2173</v>
      </c>
    </row>
    <row r="84" spans="1:6" ht="15" x14ac:dyDescent="0.25">
      <c r="A84" s="260" t="s">
        <v>589</v>
      </c>
      <c r="B84" s="264">
        <v>800</v>
      </c>
      <c r="C84" s="289">
        <v>800</v>
      </c>
      <c r="D84" s="289">
        <v>800</v>
      </c>
      <c r="E84" s="289">
        <v>800</v>
      </c>
      <c r="F84" s="289">
        <v>800</v>
      </c>
    </row>
    <row r="85" spans="1:6" ht="45" x14ac:dyDescent="0.25">
      <c r="A85" s="260" t="s">
        <v>746</v>
      </c>
      <c r="B85" s="264">
        <v>2595</v>
      </c>
      <c r="C85" s="289">
        <v>2595</v>
      </c>
      <c r="D85" s="289">
        <v>2595</v>
      </c>
      <c r="E85" s="289">
        <v>2595</v>
      </c>
      <c r="F85" s="289">
        <v>2595</v>
      </c>
    </row>
    <row r="86" spans="1:6" ht="30" x14ac:dyDescent="0.25">
      <c r="A86" s="260" t="s">
        <v>590</v>
      </c>
      <c r="B86" s="264">
        <v>21057</v>
      </c>
      <c r="C86" s="289">
        <v>21057</v>
      </c>
      <c r="D86" s="289">
        <v>21057</v>
      </c>
      <c r="E86" s="289">
        <v>10000</v>
      </c>
      <c r="F86" s="289">
        <v>10000</v>
      </c>
    </row>
    <row r="87" spans="1:6" ht="30" x14ac:dyDescent="0.25">
      <c r="A87" s="260" t="s">
        <v>711</v>
      </c>
      <c r="B87" s="264">
        <v>804</v>
      </c>
      <c r="C87" s="289">
        <v>804</v>
      </c>
      <c r="D87" s="289">
        <v>804</v>
      </c>
      <c r="E87" s="289">
        <v>804</v>
      </c>
      <c r="F87" s="289">
        <v>804</v>
      </c>
    </row>
    <row r="88" spans="1:6" ht="15" x14ac:dyDescent="0.25">
      <c r="A88" s="260" t="s">
        <v>712</v>
      </c>
      <c r="B88" s="264">
        <v>1900</v>
      </c>
      <c r="C88" s="289">
        <v>1900</v>
      </c>
      <c r="D88" s="289">
        <v>1900</v>
      </c>
      <c r="E88" s="289">
        <v>1900</v>
      </c>
      <c r="F88" s="289">
        <v>1900</v>
      </c>
    </row>
    <row r="89" spans="1:6" ht="15" x14ac:dyDescent="0.25">
      <c r="A89" s="260"/>
      <c r="B89" s="264"/>
      <c r="C89" s="289"/>
      <c r="D89" s="289"/>
      <c r="E89" s="289"/>
      <c r="F89" s="289"/>
    </row>
    <row r="90" spans="1:6" ht="15" thickBot="1" x14ac:dyDescent="0.25">
      <c r="A90" s="277" t="s">
        <v>174</v>
      </c>
      <c r="B90" s="278">
        <f>SUM(B6,B79,B61)</f>
        <v>2450777</v>
      </c>
      <c r="C90" s="279">
        <f>SUM(C6,C79,C61)</f>
        <v>2102716</v>
      </c>
      <c r="D90" s="279">
        <f>SUM(D6,D79,D61)</f>
        <v>1864983</v>
      </c>
      <c r="E90" s="279">
        <f>SUM(E6,E79,E61)</f>
        <v>1685965</v>
      </c>
      <c r="F90" s="279">
        <f>SUM(F6,F79,F61)</f>
        <v>291469</v>
      </c>
    </row>
    <row r="91" spans="1:6" ht="13.5" customHeight="1" x14ac:dyDescent="0.2">
      <c r="A91" s="172"/>
      <c r="B91" s="173"/>
    </row>
    <row r="92" spans="1:6" ht="13.5" customHeight="1" x14ac:dyDescent="0.2">
      <c r="A92" s="172"/>
      <c r="B92" s="173"/>
    </row>
    <row r="93" spans="1:6" ht="13.5" customHeight="1" x14ac:dyDescent="0.2">
      <c r="A93" s="172"/>
      <c r="B93" s="173"/>
    </row>
    <row r="94" spans="1:6" ht="13.5" customHeight="1" x14ac:dyDescent="0.2">
      <c r="A94" s="172"/>
      <c r="B94" s="173"/>
    </row>
    <row r="95" spans="1:6" ht="13.5" customHeight="1" x14ac:dyDescent="0.2">
      <c r="A95" s="172"/>
      <c r="B95" s="173"/>
    </row>
    <row r="96" spans="1:6" ht="13.5" customHeight="1" x14ac:dyDescent="0.2">
      <c r="A96" s="172"/>
      <c r="B96" s="173"/>
    </row>
    <row r="97" spans="1:2" ht="13.5" customHeight="1" x14ac:dyDescent="0.2">
      <c r="A97" s="172"/>
      <c r="B97" s="173"/>
    </row>
    <row r="98" spans="1:2" ht="13.5" customHeight="1" x14ac:dyDescent="0.2">
      <c r="A98" s="172"/>
      <c r="B98" s="173"/>
    </row>
    <row r="99" spans="1:2" ht="13.5" customHeight="1" x14ac:dyDescent="0.2">
      <c r="A99" s="174"/>
      <c r="B99" s="173"/>
    </row>
    <row r="100" spans="1:2" ht="13.5" customHeight="1" x14ac:dyDescent="0.2">
      <c r="A100" s="175"/>
      <c r="B100" s="173"/>
    </row>
    <row r="101" spans="1:2" ht="13.5" customHeight="1" x14ac:dyDescent="0.2">
      <c r="A101" s="175"/>
      <c r="B101" s="173"/>
    </row>
    <row r="102" spans="1:2" ht="13.5" customHeight="1" x14ac:dyDescent="0.2">
      <c r="A102" s="175"/>
      <c r="B102" s="173"/>
    </row>
    <row r="103" spans="1:2" ht="13.5" customHeight="1" x14ac:dyDescent="0.2">
      <c r="A103" s="175"/>
      <c r="B103" s="173"/>
    </row>
    <row r="104" spans="1:2" ht="13.5" customHeight="1" x14ac:dyDescent="0.2">
      <c r="A104" s="175"/>
      <c r="B104" s="173"/>
    </row>
    <row r="105" spans="1:2" ht="13.5" customHeight="1" x14ac:dyDescent="0.2">
      <c r="A105" s="175"/>
      <c r="B105" s="173"/>
    </row>
    <row r="106" spans="1:2" ht="13.5" customHeight="1" x14ac:dyDescent="0.2">
      <c r="A106" s="175"/>
      <c r="B106" s="173"/>
    </row>
    <row r="107" spans="1:2" ht="13.5" customHeight="1" x14ac:dyDescent="0.2">
      <c r="A107" s="175"/>
      <c r="B107" s="173"/>
    </row>
    <row r="108" spans="1:2" ht="13.5" customHeight="1" x14ac:dyDescent="0.2">
      <c r="A108" s="175"/>
      <c r="B108" s="173"/>
    </row>
    <row r="109" spans="1:2" ht="13.5" customHeight="1" x14ac:dyDescent="0.2">
      <c r="A109" s="175"/>
      <c r="B109" s="173"/>
    </row>
    <row r="110" spans="1:2" ht="13.5" customHeight="1" x14ac:dyDescent="0.2">
      <c r="A110" s="175"/>
      <c r="B110" s="173"/>
    </row>
    <row r="111" spans="1:2" ht="13.5" customHeight="1" x14ac:dyDescent="0.2">
      <c r="A111" s="175"/>
      <c r="B111" s="173"/>
    </row>
    <row r="112" spans="1:2" ht="13.5" customHeight="1" x14ac:dyDescent="0.2">
      <c r="A112" s="176"/>
      <c r="B112" s="173"/>
    </row>
    <row r="113" spans="1:2" x14ac:dyDescent="0.2">
      <c r="A113" s="174"/>
      <c r="B113" s="173"/>
    </row>
    <row r="114" spans="1:2" x14ac:dyDescent="0.2">
      <c r="A114" s="174"/>
      <c r="B114" s="173"/>
    </row>
    <row r="115" spans="1:2" x14ac:dyDescent="0.2">
      <c r="A115" s="172"/>
      <c r="B115" s="173"/>
    </row>
    <row r="116" spans="1:2" x14ac:dyDescent="0.2">
      <c r="A116" s="172"/>
      <c r="B116" s="173"/>
    </row>
    <row r="117" spans="1:2" x14ac:dyDescent="0.2">
      <c r="A117" s="172"/>
      <c r="B117" s="173"/>
    </row>
    <row r="118" spans="1:2" x14ac:dyDescent="0.2">
      <c r="A118" s="177"/>
      <c r="B118" s="173"/>
    </row>
    <row r="119" spans="1:2" x14ac:dyDescent="0.2">
      <c r="A119" s="178"/>
      <c r="B119" s="42"/>
    </row>
  </sheetData>
  <mergeCells count="2">
    <mergeCell ref="A1:F1"/>
    <mergeCell ref="A2:F2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6" fitToHeight="0" orientation="portrait" r:id="rId1"/>
  <headerFooter>
    <oddHeader xml:space="preserve">&amp;L 7. melléklet a 24/2016.(XII.16.)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67"/>
  <sheetViews>
    <sheetView view="pageBreakPreview" zoomScale="90" zoomScaleNormal="100" zoomScaleSheetLayoutView="90" workbookViewId="0">
      <selection activeCell="D36" sqref="D36"/>
    </sheetView>
  </sheetViews>
  <sheetFormatPr defaultRowHeight="12.75" x14ac:dyDescent="0.2"/>
  <cols>
    <col min="1" max="1" width="90.85546875" customWidth="1"/>
    <col min="2" max="2" width="13.42578125" hidden="1" customWidth="1"/>
    <col min="3" max="4" width="11" hidden="1" customWidth="1"/>
    <col min="5" max="5" width="10.5703125" customWidth="1"/>
  </cols>
  <sheetData>
    <row r="1" spans="1:5" ht="14.25" x14ac:dyDescent="0.2">
      <c r="A1" s="728" t="s">
        <v>545</v>
      </c>
      <c r="B1" s="728"/>
      <c r="C1" s="728"/>
      <c r="D1" s="728"/>
      <c r="E1" s="728"/>
    </row>
    <row r="2" spans="1:5" ht="14.25" x14ac:dyDescent="0.2">
      <c r="A2" s="727" t="s">
        <v>183</v>
      </c>
      <c r="B2" s="727"/>
      <c r="C2" s="727"/>
      <c r="D2" s="727"/>
      <c r="E2" s="727"/>
    </row>
    <row r="3" spans="1:5" ht="15" thickBot="1" x14ac:dyDescent="0.25">
      <c r="A3" s="170"/>
      <c r="B3" s="171"/>
      <c r="C3" s="253"/>
      <c r="D3" s="253"/>
    </row>
    <row r="4" spans="1:5" ht="14.25" x14ac:dyDescent="0.2">
      <c r="A4" s="262" t="s">
        <v>2</v>
      </c>
      <c r="B4" s="263" t="s">
        <v>759</v>
      </c>
      <c r="C4" s="254" t="s">
        <v>760</v>
      </c>
      <c r="D4" s="254" t="s">
        <v>761</v>
      </c>
      <c r="E4" s="254" t="s">
        <v>3</v>
      </c>
    </row>
    <row r="5" spans="1:5" ht="15" x14ac:dyDescent="0.25">
      <c r="A5" s="260"/>
      <c r="B5" s="264"/>
      <c r="C5" s="280"/>
      <c r="D5" s="280"/>
      <c r="E5" s="280"/>
    </row>
    <row r="6" spans="1:5" ht="14.25" x14ac:dyDescent="0.2">
      <c r="A6" s="265" t="s">
        <v>71</v>
      </c>
      <c r="B6" s="266">
        <f>SUM(B8,B12)</f>
        <v>547265</v>
      </c>
      <c r="C6" s="267">
        <f>SUM(C8,C12)</f>
        <v>894836</v>
      </c>
      <c r="D6" s="267">
        <f>SUM(D8,D12)</f>
        <v>336157</v>
      </c>
      <c r="E6" s="267">
        <f>SUM(E8,E12)</f>
        <v>245122</v>
      </c>
    </row>
    <row r="7" spans="1:5" ht="15" hidden="1" x14ac:dyDescent="0.25">
      <c r="A7" s="260"/>
      <c r="B7" s="264"/>
      <c r="C7" s="280"/>
      <c r="D7" s="280"/>
      <c r="E7" s="280"/>
    </row>
    <row r="8" spans="1:5" ht="14.25" hidden="1" x14ac:dyDescent="0.2">
      <c r="A8" s="265" t="s">
        <v>533</v>
      </c>
      <c r="B8" s="266">
        <f>SUM(B9:B10)</f>
        <v>0</v>
      </c>
      <c r="C8" s="267">
        <f>SUM(C9:C10)</f>
        <v>0</v>
      </c>
      <c r="D8" s="267">
        <f>SUM(D9:D10)</f>
        <v>0</v>
      </c>
      <c r="E8" s="267">
        <f>SUM(E9:E10)</f>
        <v>0</v>
      </c>
    </row>
    <row r="9" spans="1:5" ht="15" hidden="1" x14ac:dyDescent="0.25">
      <c r="A9" s="260"/>
      <c r="B9" s="264">
        <v>0</v>
      </c>
      <c r="C9" s="280">
        <v>0</v>
      </c>
      <c r="D9" s="280">
        <v>0</v>
      </c>
      <c r="E9" s="280">
        <v>0</v>
      </c>
    </row>
    <row r="10" spans="1:5" ht="15" hidden="1" x14ac:dyDescent="0.25">
      <c r="A10" s="260"/>
      <c r="B10" s="264">
        <v>0</v>
      </c>
      <c r="C10" s="280">
        <v>0</v>
      </c>
      <c r="D10" s="280">
        <v>0</v>
      </c>
      <c r="E10" s="280">
        <v>0</v>
      </c>
    </row>
    <row r="11" spans="1:5" ht="15" x14ac:dyDescent="0.25">
      <c r="A11" s="260"/>
      <c r="B11" s="264"/>
      <c r="C11" s="280"/>
      <c r="D11" s="280"/>
      <c r="E11" s="280"/>
    </row>
    <row r="12" spans="1:5" ht="14.25" x14ac:dyDescent="0.2">
      <c r="A12" s="265" t="s">
        <v>551</v>
      </c>
      <c r="B12" s="266">
        <f>SUM(B13:B49)</f>
        <v>547265</v>
      </c>
      <c r="C12" s="267">
        <f>SUM(C13:C49)</f>
        <v>894836</v>
      </c>
      <c r="D12" s="267">
        <f>SUM(D13:D49)</f>
        <v>336157</v>
      </c>
      <c r="E12" s="267">
        <f>SUM(E13:E50)</f>
        <v>245122</v>
      </c>
    </row>
    <row r="13" spans="1:5" ht="15" x14ac:dyDescent="0.25">
      <c r="A13" s="256" t="s">
        <v>593</v>
      </c>
      <c r="B13" s="268">
        <v>2540</v>
      </c>
      <c r="C13" s="281">
        <v>2540</v>
      </c>
      <c r="D13" s="281">
        <v>2540</v>
      </c>
      <c r="E13" s="281">
        <v>2540</v>
      </c>
    </row>
    <row r="14" spans="1:5" ht="15" x14ac:dyDescent="0.25">
      <c r="A14" s="256" t="s">
        <v>594</v>
      </c>
      <c r="B14" s="268">
        <v>85000</v>
      </c>
      <c r="C14" s="281">
        <v>85000</v>
      </c>
      <c r="D14" s="281">
        <v>85000</v>
      </c>
      <c r="E14" s="281">
        <v>70000</v>
      </c>
    </row>
    <row r="15" spans="1:5" ht="15" x14ac:dyDescent="0.25">
      <c r="A15" s="256" t="s">
        <v>623</v>
      </c>
      <c r="B15" s="268">
        <v>45000</v>
      </c>
      <c r="C15" s="282">
        <v>43334</v>
      </c>
      <c r="D15" s="282">
        <v>43334</v>
      </c>
      <c r="E15" s="282">
        <v>45000</v>
      </c>
    </row>
    <row r="16" spans="1:5" ht="15" x14ac:dyDescent="0.25">
      <c r="A16" s="269" t="s">
        <v>621</v>
      </c>
      <c r="B16" s="270">
        <v>10000</v>
      </c>
      <c r="C16" s="281">
        <v>10000</v>
      </c>
      <c r="D16" s="281">
        <v>10000</v>
      </c>
      <c r="E16" s="281">
        <v>1000</v>
      </c>
    </row>
    <row r="17" spans="1:5" ht="15" x14ac:dyDescent="0.25">
      <c r="A17" s="256" t="s">
        <v>595</v>
      </c>
      <c r="B17" s="268">
        <v>10000</v>
      </c>
      <c r="C17" s="281">
        <v>10000</v>
      </c>
      <c r="D17" s="281">
        <v>10000</v>
      </c>
      <c r="E17" s="281">
        <v>1000</v>
      </c>
    </row>
    <row r="18" spans="1:5" ht="15" hidden="1" x14ac:dyDescent="0.25">
      <c r="A18" s="269" t="s">
        <v>622</v>
      </c>
      <c r="B18" s="270">
        <v>10000</v>
      </c>
      <c r="C18" s="281">
        <v>10000</v>
      </c>
      <c r="D18" s="281">
        <v>0</v>
      </c>
      <c r="E18" s="281">
        <v>0</v>
      </c>
    </row>
    <row r="19" spans="1:5" ht="15" x14ac:dyDescent="0.25">
      <c r="A19" s="256" t="s">
        <v>596</v>
      </c>
      <c r="B19" s="268">
        <v>6350</v>
      </c>
      <c r="C19" s="281">
        <v>6350</v>
      </c>
      <c r="D19" s="281">
        <v>6350</v>
      </c>
      <c r="E19" s="281">
        <v>6350</v>
      </c>
    </row>
    <row r="20" spans="1:5" ht="15" hidden="1" x14ac:dyDescent="0.25">
      <c r="A20" s="256" t="s">
        <v>727</v>
      </c>
      <c r="B20" s="268">
        <v>10000</v>
      </c>
      <c r="C20" s="281">
        <v>10000</v>
      </c>
      <c r="D20" s="281">
        <v>0</v>
      </c>
      <c r="E20" s="281">
        <v>0</v>
      </c>
    </row>
    <row r="21" spans="1:5" ht="15" hidden="1" x14ac:dyDescent="0.25">
      <c r="A21" s="256" t="s">
        <v>751</v>
      </c>
      <c r="B21" s="268">
        <v>80000</v>
      </c>
      <c r="C21" s="282">
        <v>46667</v>
      </c>
      <c r="D21" s="282">
        <v>0</v>
      </c>
      <c r="E21" s="282">
        <v>0</v>
      </c>
    </row>
    <row r="22" spans="1:5" ht="15" hidden="1" x14ac:dyDescent="0.25">
      <c r="A22" s="256" t="s">
        <v>597</v>
      </c>
      <c r="B22" s="268">
        <v>19500</v>
      </c>
      <c r="C22" s="281">
        <v>19500</v>
      </c>
      <c r="D22" s="281">
        <v>0</v>
      </c>
      <c r="E22" s="281">
        <v>0</v>
      </c>
    </row>
    <row r="23" spans="1:5" ht="15" hidden="1" x14ac:dyDescent="0.25">
      <c r="A23" s="256" t="s">
        <v>598</v>
      </c>
      <c r="B23" s="268">
        <v>25000</v>
      </c>
      <c r="C23" s="281">
        <v>25000</v>
      </c>
      <c r="D23" s="281">
        <v>0</v>
      </c>
      <c r="E23" s="281">
        <v>0</v>
      </c>
    </row>
    <row r="24" spans="1:5" ht="15" hidden="1" x14ac:dyDescent="0.25">
      <c r="A24" s="256" t="s">
        <v>599</v>
      </c>
      <c r="B24" s="268">
        <v>20000</v>
      </c>
      <c r="C24" s="281">
        <v>20000</v>
      </c>
      <c r="D24" s="281">
        <v>0</v>
      </c>
      <c r="E24" s="281">
        <v>0</v>
      </c>
    </row>
    <row r="25" spans="1:5" ht="15" hidden="1" x14ac:dyDescent="0.25">
      <c r="A25" s="256" t="s">
        <v>600</v>
      </c>
      <c r="B25" s="268">
        <v>20000</v>
      </c>
      <c r="C25" s="281">
        <v>20000</v>
      </c>
      <c r="D25" s="281">
        <v>0</v>
      </c>
      <c r="E25" s="281">
        <v>0</v>
      </c>
    </row>
    <row r="26" spans="1:5" ht="15" hidden="1" x14ac:dyDescent="0.25">
      <c r="A26" s="256" t="s">
        <v>601</v>
      </c>
      <c r="B26" s="268">
        <v>10160</v>
      </c>
      <c r="C26" s="281">
        <v>10160</v>
      </c>
      <c r="D26" s="281">
        <v>0</v>
      </c>
      <c r="E26" s="281">
        <v>0</v>
      </c>
    </row>
    <row r="27" spans="1:5" ht="30" hidden="1" x14ac:dyDescent="0.25">
      <c r="A27" s="256" t="s">
        <v>728</v>
      </c>
      <c r="B27" s="268">
        <v>12700</v>
      </c>
      <c r="C27" s="281">
        <v>12700</v>
      </c>
      <c r="D27" s="281">
        <v>12700</v>
      </c>
      <c r="E27" s="281">
        <v>0</v>
      </c>
    </row>
    <row r="28" spans="1:5" ht="15" x14ac:dyDescent="0.25">
      <c r="A28" s="256" t="s">
        <v>602</v>
      </c>
      <c r="B28" s="268">
        <v>1270</v>
      </c>
      <c r="C28" s="281">
        <v>1270</v>
      </c>
      <c r="D28" s="281">
        <v>1270</v>
      </c>
      <c r="E28" s="281">
        <v>1270</v>
      </c>
    </row>
    <row r="29" spans="1:5" ht="15" x14ac:dyDescent="0.25">
      <c r="A29" s="271" t="s">
        <v>768</v>
      </c>
      <c r="B29" s="283">
        <v>20500</v>
      </c>
      <c r="C29" s="284">
        <v>23334</v>
      </c>
      <c r="D29" s="284">
        <v>23334</v>
      </c>
      <c r="E29" s="284">
        <v>5000</v>
      </c>
    </row>
    <row r="30" spans="1:5" ht="15" hidden="1" x14ac:dyDescent="0.25">
      <c r="A30" s="256" t="s">
        <v>603</v>
      </c>
      <c r="B30" s="268">
        <v>6350</v>
      </c>
      <c r="C30" s="281">
        <v>6350</v>
      </c>
      <c r="D30" s="281">
        <v>0</v>
      </c>
      <c r="E30" s="281">
        <v>0</v>
      </c>
    </row>
    <row r="31" spans="1:5" ht="15" hidden="1" x14ac:dyDescent="0.25">
      <c r="A31" s="256" t="s">
        <v>604</v>
      </c>
      <c r="B31" s="268">
        <v>5000</v>
      </c>
      <c r="C31" s="281">
        <v>5000</v>
      </c>
      <c r="D31" s="281">
        <v>0</v>
      </c>
      <c r="E31" s="281">
        <v>0</v>
      </c>
    </row>
    <row r="32" spans="1:5" ht="15" x14ac:dyDescent="0.25">
      <c r="A32" s="256" t="s">
        <v>624</v>
      </c>
      <c r="B32" s="268">
        <v>5000</v>
      </c>
      <c r="C32" s="281">
        <v>5000</v>
      </c>
      <c r="D32" s="281">
        <v>5000</v>
      </c>
      <c r="E32" s="281">
        <v>5000</v>
      </c>
    </row>
    <row r="33" spans="1:5" ht="15" x14ac:dyDescent="0.25">
      <c r="A33" s="256" t="s">
        <v>605</v>
      </c>
      <c r="B33" s="268">
        <v>25400</v>
      </c>
      <c r="C33" s="281">
        <v>8467</v>
      </c>
      <c r="D33" s="281">
        <v>8467</v>
      </c>
      <c r="E33" s="281">
        <v>8467</v>
      </c>
    </row>
    <row r="34" spans="1:5" ht="15" x14ac:dyDescent="0.25">
      <c r="A34" s="256" t="s">
        <v>606</v>
      </c>
      <c r="B34" s="268">
        <v>10000</v>
      </c>
      <c r="C34" s="281">
        <v>3334</v>
      </c>
      <c r="D34" s="281">
        <v>15000</v>
      </c>
      <c r="E34" s="281">
        <v>15000</v>
      </c>
    </row>
    <row r="35" spans="1:5" ht="15" hidden="1" x14ac:dyDescent="0.25">
      <c r="A35" s="256" t="s">
        <v>729</v>
      </c>
      <c r="B35" s="268">
        <v>0</v>
      </c>
      <c r="C35" s="281">
        <v>66667</v>
      </c>
      <c r="D35" s="281">
        <v>0</v>
      </c>
      <c r="E35" s="281">
        <v>0</v>
      </c>
    </row>
    <row r="36" spans="1:5" ht="15" hidden="1" x14ac:dyDescent="0.25">
      <c r="A36" s="256" t="s">
        <v>730</v>
      </c>
      <c r="B36" s="268">
        <v>0</v>
      </c>
      <c r="C36" s="282">
        <v>83334</v>
      </c>
      <c r="D36" s="282">
        <v>0</v>
      </c>
      <c r="E36" s="282">
        <v>0</v>
      </c>
    </row>
    <row r="37" spans="1:5" ht="15" hidden="1" x14ac:dyDescent="0.25">
      <c r="A37" s="256" t="s">
        <v>731</v>
      </c>
      <c r="B37" s="268">
        <v>0</v>
      </c>
      <c r="C37" s="281">
        <v>50000</v>
      </c>
      <c r="D37" s="281">
        <v>0</v>
      </c>
      <c r="E37" s="281">
        <v>0</v>
      </c>
    </row>
    <row r="38" spans="1:5" ht="15" hidden="1" x14ac:dyDescent="0.25">
      <c r="A38" s="256" t="s">
        <v>732</v>
      </c>
      <c r="B38" s="268">
        <v>0</v>
      </c>
      <c r="C38" s="281">
        <v>86667</v>
      </c>
      <c r="D38" s="281">
        <v>0</v>
      </c>
      <c r="E38" s="281">
        <v>0</v>
      </c>
    </row>
    <row r="39" spans="1:5" ht="15.75" hidden="1" customHeight="1" x14ac:dyDescent="0.25">
      <c r="A39" s="256" t="s">
        <v>750</v>
      </c>
      <c r="B39" s="268">
        <v>0</v>
      </c>
      <c r="C39" s="281">
        <v>16667</v>
      </c>
      <c r="D39" s="281">
        <v>16667</v>
      </c>
      <c r="E39" s="281">
        <v>0</v>
      </c>
    </row>
    <row r="40" spans="1:5" ht="15" hidden="1" x14ac:dyDescent="0.25">
      <c r="A40" s="256" t="s">
        <v>748</v>
      </c>
      <c r="B40" s="268">
        <v>0</v>
      </c>
      <c r="C40" s="281">
        <v>50000</v>
      </c>
      <c r="D40" s="281">
        <v>0</v>
      </c>
      <c r="E40" s="281">
        <v>0</v>
      </c>
    </row>
    <row r="41" spans="1:5" ht="15" hidden="1" x14ac:dyDescent="0.25">
      <c r="A41" s="256" t="s">
        <v>733</v>
      </c>
      <c r="B41" s="285">
        <v>0</v>
      </c>
      <c r="C41" s="281">
        <v>10000</v>
      </c>
      <c r="D41" s="281">
        <v>10000</v>
      </c>
      <c r="E41" s="281">
        <v>0</v>
      </c>
    </row>
    <row r="42" spans="1:5" ht="15" hidden="1" x14ac:dyDescent="0.25">
      <c r="A42" s="256" t="s">
        <v>734</v>
      </c>
      <c r="B42" s="268">
        <v>0</v>
      </c>
      <c r="C42" s="281">
        <v>40000</v>
      </c>
      <c r="D42" s="281">
        <v>0</v>
      </c>
      <c r="E42" s="281">
        <v>0</v>
      </c>
    </row>
    <row r="43" spans="1:5" ht="15" x14ac:dyDescent="0.25">
      <c r="A43" s="269" t="s">
        <v>749</v>
      </c>
      <c r="B43" s="270">
        <v>15260</v>
      </c>
      <c r="C43" s="281">
        <v>15260</v>
      </c>
      <c r="D43" s="281">
        <v>15260</v>
      </c>
      <c r="E43" s="281">
        <v>15260</v>
      </c>
    </row>
    <row r="44" spans="1:5" ht="15" hidden="1" x14ac:dyDescent="0.25">
      <c r="A44" s="256" t="s">
        <v>607</v>
      </c>
      <c r="B44" s="268">
        <v>15000</v>
      </c>
      <c r="C44" s="281">
        <v>15000</v>
      </c>
      <c r="D44" s="281">
        <v>0</v>
      </c>
      <c r="E44" s="281">
        <v>0</v>
      </c>
    </row>
    <row r="45" spans="1:5" ht="15" x14ac:dyDescent="0.25">
      <c r="A45" s="256" t="s">
        <v>608</v>
      </c>
      <c r="B45" s="268">
        <v>60000</v>
      </c>
      <c r="C45" s="281">
        <v>60000</v>
      </c>
      <c r="D45" s="281">
        <v>60000</v>
      </c>
      <c r="E45" s="281">
        <v>60000</v>
      </c>
    </row>
    <row r="46" spans="1:5" ht="45" x14ac:dyDescent="0.25">
      <c r="A46" s="256" t="s">
        <v>609</v>
      </c>
      <c r="B46" s="268">
        <v>10000</v>
      </c>
      <c r="C46" s="281">
        <v>10000</v>
      </c>
      <c r="D46" s="281">
        <v>10000</v>
      </c>
      <c r="E46" s="281">
        <v>5000</v>
      </c>
    </row>
    <row r="47" spans="1:5" ht="30" hidden="1" x14ac:dyDescent="0.25">
      <c r="A47" s="271" t="s">
        <v>610</v>
      </c>
      <c r="B47" s="268">
        <v>6000</v>
      </c>
      <c r="C47" s="281">
        <v>6000</v>
      </c>
      <c r="D47" s="281">
        <v>0</v>
      </c>
      <c r="E47" s="281">
        <v>0</v>
      </c>
    </row>
    <row r="48" spans="1:5" ht="15" x14ac:dyDescent="0.25">
      <c r="A48" s="272" t="s">
        <v>735</v>
      </c>
      <c r="B48" s="268">
        <v>835</v>
      </c>
      <c r="C48" s="281">
        <v>835</v>
      </c>
      <c r="D48" s="281">
        <v>835</v>
      </c>
      <c r="E48" s="281">
        <v>835</v>
      </c>
    </row>
    <row r="49" spans="1:5" ht="15.75" customHeight="1" x14ac:dyDescent="0.25">
      <c r="A49" s="272" t="s">
        <v>611</v>
      </c>
      <c r="B49" s="268">
        <v>400</v>
      </c>
      <c r="C49" s="281">
        <v>400</v>
      </c>
      <c r="D49" s="281">
        <v>400</v>
      </c>
      <c r="E49" s="281">
        <v>400</v>
      </c>
    </row>
    <row r="50" spans="1:5" ht="15" x14ac:dyDescent="0.25">
      <c r="A50" s="272" t="s">
        <v>767</v>
      </c>
      <c r="B50" s="273"/>
      <c r="C50" s="280"/>
      <c r="D50" s="280"/>
      <c r="E50" s="281">
        <v>3000</v>
      </c>
    </row>
    <row r="51" spans="1:5" ht="15" x14ac:dyDescent="0.25">
      <c r="A51" s="260"/>
      <c r="B51" s="273"/>
      <c r="C51" s="280"/>
      <c r="D51" s="280"/>
      <c r="E51" s="280"/>
    </row>
    <row r="52" spans="1:5" ht="14.25" x14ac:dyDescent="0.2">
      <c r="A52" s="265" t="s">
        <v>72</v>
      </c>
      <c r="B52" s="274">
        <f>SUM(B54)</f>
        <v>0</v>
      </c>
      <c r="C52" s="258">
        <f>SUM(C54)</f>
        <v>0</v>
      </c>
      <c r="D52" s="258">
        <f>SUM(D54)</f>
        <v>0</v>
      </c>
      <c r="E52" s="258">
        <f>SUM(E54)</f>
        <v>0</v>
      </c>
    </row>
    <row r="53" spans="1:5" ht="15" hidden="1" x14ac:dyDescent="0.25">
      <c r="A53" s="260"/>
      <c r="B53" s="273"/>
      <c r="C53" s="280"/>
      <c r="D53" s="280"/>
      <c r="E53" s="280"/>
    </row>
    <row r="54" spans="1:5" ht="15" hidden="1" x14ac:dyDescent="0.25">
      <c r="A54" s="275" t="s">
        <v>180</v>
      </c>
      <c r="B54" s="276">
        <v>0</v>
      </c>
      <c r="C54" s="280">
        <v>0</v>
      </c>
      <c r="D54" s="280">
        <v>0</v>
      </c>
      <c r="E54" s="280">
        <v>0</v>
      </c>
    </row>
    <row r="55" spans="1:5" ht="15" x14ac:dyDescent="0.25">
      <c r="A55" s="286"/>
      <c r="B55" s="287"/>
      <c r="C55" s="280"/>
      <c r="D55" s="280"/>
      <c r="E55" s="280"/>
    </row>
    <row r="56" spans="1:5" ht="14.25" x14ac:dyDescent="0.2">
      <c r="A56" s="265" t="s">
        <v>182</v>
      </c>
      <c r="B56" s="266">
        <f>SUM(B57:B65)</f>
        <v>31677</v>
      </c>
      <c r="C56" s="267">
        <f>SUM(C57:C65)</f>
        <v>11677</v>
      </c>
      <c r="D56" s="267">
        <f>SUM(D57:D65)</f>
        <v>11677</v>
      </c>
      <c r="E56" s="267">
        <f>SUM(E57:E65)</f>
        <v>11677</v>
      </c>
    </row>
    <row r="57" spans="1:5" ht="15" x14ac:dyDescent="0.25">
      <c r="A57" s="260" t="s">
        <v>612</v>
      </c>
      <c r="B57" s="264">
        <v>600</v>
      </c>
      <c r="C57" s="280">
        <v>600</v>
      </c>
      <c r="D57" s="280">
        <v>600</v>
      </c>
      <c r="E57" s="281">
        <v>600</v>
      </c>
    </row>
    <row r="58" spans="1:5" ht="15" x14ac:dyDescent="0.25">
      <c r="A58" s="260" t="s">
        <v>613</v>
      </c>
      <c r="B58" s="264">
        <v>1100</v>
      </c>
      <c r="C58" s="280">
        <v>1100</v>
      </c>
      <c r="D58" s="280">
        <v>1100</v>
      </c>
      <c r="E58" s="281">
        <v>1100</v>
      </c>
    </row>
    <row r="59" spans="1:5" ht="30" x14ac:dyDescent="0.25">
      <c r="A59" s="260" t="s">
        <v>614</v>
      </c>
      <c r="B59" s="264">
        <v>500</v>
      </c>
      <c r="C59" s="280">
        <v>500</v>
      </c>
      <c r="D59" s="280">
        <v>500</v>
      </c>
      <c r="E59" s="281">
        <v>500</v>
      </c>
    </row>
    <row r="60" spans="1:5" ht="15" x14ac:dyDescent="0.25">
      <c r="A60" s="261" t="s">
        <v>615</v>
      </c>
      <c r="B60" s="264">
        <v>677</v>
      </c>
      <c r="C60" s="280">
        <v>677</v>
      </c>
      <c r="D60" s="280">
        <v>677</v>
      </c>
      <c r="E60" s="281">
        <v>677</v>
      </c>
    </row>
    <row r="61" spans="1:5" ht="15" x14ac:dyDescent="0.25">
      <c r="A61" s="261" t="s">
        <v>616</v>
      </c>
      <c r="B61" s="264">
        <v>1800</v>
      </c>
      <c r="C61" s="280">
        <v>1800</v>
      </c>
      <c r="D61" s="280">
        <v>1800</v>
      </c>
      <c r="E61" s="281">
        <v>1800</v>
      </c>
    </row>
    <row r="62" spans="1:5" ht="15" x14ac:dyDescent="0.25">
      <c r="A62" s="261" t="s">
        <v>617</v>
      </c>
      <c r="B62" s="264">
        <v>2500</v>
      </c>
      <c r="C62" s="280">
        <v>2500</v>
      </c>
      <c r="D62" s="280">
        <v>2500</v>
      </c>
      <c r="E62" s="281">
        <v>2500</v>
      </c>
    </row>
    <row r="63" spans="1:5" ht="15" x14ac:dyDescent="0.25">
      <c r="A63" s="261" t="s">
        <v>618</v>
      </c>
      <c r="B63" s="264">
        <v>2000</v>
      </c>
      <c r="C63" s="280">
        <v>2000</v>
      </c>
      <c r="D63" s="280">
        <v>2000</v>
      </c>
      <c r="E63" s="281">
        <v>2000</v>
      </c>
    </row>
    <row r="64" spans="1:5" ht="15" x14ac:dyDescent="0.25">
      <c r="A64" s="261" t="s">
        <v>619</v>
      </c>
      <c r="B64" s="264">
        <v>2500</v>
      </c>
      <c r="C64" s="280">
        <v>2500</v>
      </c>
      <c r="D64" s="280">
        <v>2500</v>
      </c>
      <c r="E64" s="281">
        <v>2500</v>
      </c>
    </row>
    <row r="65" spans="1:5" ht="15" hidden="1" x14ac:dyDescent="0.25">
      <c r="A65" s="261" t="s">
        <v>620</v>
      </c>
      <c r="B65" s="264">
        <v>20000</v>
      </c>
      <c r="C65" s="280">
        <v>0</v>
      </c>
      <c r="D65" s="280">
        <v>0</v>
      </c>
      <c r="E65" s="280">
        <v>0</v>
      </c>
    </row>
    <row r="66" spans="1:5" ht="15" x14ac:dyDescent="0.25">
      <c r="A66" s="260"/>
      <c r="B66" s="264"/>
      <c r="C66" s="280"/>
      <c r="D66" s="280"/>
      <c r="E66" s="280"/>
    </row>
    <row r="67" spans="1:5" ht="15" thickBot="1" x14ac:dyDescent="0.25">
      <c r="A67" s="277" t="s">
        <v>174</v>
      </c>
      <c r="B67" s="278">
        <f>SUM(B6,B52,B56)</f>
        <v>578942</v>
      </c>
      <c r="C67" s="279">
        <f>SUM(C6,C52,C56)</f>
        <v>906513</v>
      </c>
      <c r="D67" s="279">
        <f>SUM(D6,D52,D56)</f>
        <v>347834</v>
      </c>
      <c r="E67" s="279">
        <f>SUM(E6,E52,E56)</f>
        <v>256799</v>
      </c>
    </row>
  </sheetData>
  <mergeCells count="2"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 xml:space="preserve">&amp;L8. melléklet a 24/2016.(XII.16.)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18</vt:i4>
      </vt:variant>
    </vt:vector>
  </HeadingPairs>
  <TitlesOfParts>
    <vt:vector size="36" baseType="lpstr">
      <vt:lpstr>1. sz. melléklet</vt:lpstr>
      <vt:lpstr>2. sz. melléklet</vt:lpstr>
      <vt:lpstr>3. sz. melléklet</vt:lpstr>
      <vt:lpstr>4.sz. melléklet</vt:lpstr>
      <vt:lpstr>5. sz. melléklet - Önkormányzat</vt:lpstr>
      <vt:lpstr>5. sz.melléklet - Közös Hivatal</vt:lpstr>
      <vt:lpstr>6. sz. melléklet</vt:lpstr>
      <vt:lpstr>7. sz. melléklet</vt:lpstr>
      <vt:lpstr>8. sz. melléklet</vt:lpstr>
      <vt:lpstr>9. sz. melléklet</vt:lpstr>
      <vt:lpstr>10. sz. melléklet</vt:lpstr>
      <vt:lpstr>11. sz. melléklet </vt:lpstr>
      <vt:lpstr>12. sz. melléklet</vt:lpstr>
      <vt:lpstr>13. sz. melléklet</vt:lpstr>
      <vt:lpstr>13. sz. melléklet 2. oldal</vt:lpstr>
      <vt:lpstr>14. sz. melléklet</vt:lpstr>
      <vt:lpstr>15. sz. melléklet</vt:lpstr>
      <vt:lpstr>16. sz. melléklet</vt:lpstr>
      <vt:lpstr>'10. sz. melléklet'!Nyomtatási_cím</vt:lpstr>
      <vt:lpstr>'5. sz. melléklet - Önkormányzat'!Nyomtatási_cím</vt:lpstr>
      <vt:lpstr>'5. sz.melléklet - Közös Hivatal'!Nyomtatási_cím</vt:lpstr>
      <vt:lpstr>'1. sz. melléklet'!Nyomtatási_terület</vt:lpstr>
      <vt:lpstr>'10. sz. melléklet'!Nyomtatási_terület</vt:lpstr>
      <vt:lpstr>'11. sz. melléklet '!Nyomtatási_terület</vt:lpstr>
      <vt:lpstr>'12. sz. melléklet'!Nyomtatási_terület</vt:lpstr>
      <vt:lpstr>'14. sz. melléklet'!Nyomtatási_terület</vt:lpstr>
      <vt:lpstr>'15. sz. melléklet'!Nyomtatási_terület</vt:lpstr>
      <vt:lpstr>'16. sz. melléklet'!Nyomtatási_terület</vt:lpstr>
      <vt:lpstr>'2. sz. melléklet'!Nyomtatási_terület</vt:lpstr>
      <vt:lpstr>'3. sz. melléklet'!Nyomtatási_terület</vt:lpstr>
      <vt:lpstr>'4.sz. melléklet'!Nyomtatási_terület</vt:lpstr>
      <vt:lpstr>'5. sz.melléklet - Közös Hivatal'!Nyomtatási_terület</vt:lpstr>
      <vt:lpstr>'6. sz. melléklet'!Nyomtatási_terület</vt:lpstr>
      <vt:lpstr>'7. sz. melléklet'!Nyomtatási_terület</vt:lpstr>
      <vt:lpstr>'8. 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Titkárság</dc:creator>
  <cp:lastModifiedBy>zomborimonika</cp:lastModifiedBy>
  <cp:lastPrinted>2016-12-15T13:58:34Z</cp:lastPrinted>
  <dcterms:created xsi:type="dcterms:W3CDTF">2016-03-22T13:59:53Z</dcterms:created>
  <dcterms:modified xsi:type="dcterms:W3CDTF">2016-12-15T13:58:37Z</dcterms:modified>
  <cp:contentStatus/>
</cp:coreProperties>
</file>