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7" activeTab="7"/>
  </bookViews>
  <sheets>
    <sheet name="1. Mérlegszerű" sheetId="1" r:id="rId1"/>
    <sheet name="2,a Elemi bevételek" sheetId="2" state="hidden" r:id="rId2"/>
    <sheet name="2,b Elemi kiadások" sheetId="3" state="hidden" r:id="rId3"/>
    <sheet name="2,a Elemi bevételek " sheetId="4" r:id="rId4"/>
    <sheet name="2,b Elemi kiadások " sheetId="5" r:id="rId5"/>
    <sheet name="3. Állami tám." sheetId="6" state="hidden" r:id="rId6"/>
    <sheet name="4,a Műk. mérleg" sheetId="7" r:id="rId7"/>
    <sheet name="4,b Beruh. mérleg" sheetId="8" r:id="rId8"/>
    <sheet name="5. Likviditási terv" sheetId="9" r:id="rId9"/>
    <sheet name="6. Közvetett támogatás" sheetId="10" r:id="rId10"/>
    <sheet name="7. Többéves döntések" sheetId="11" r:id="rId11"/>
    <sheet name="8. Adósságot kel. ügyletek" sheetId="12" r:id="rId12"/>
    <sheet name="9. Felhalmozás" sheetId="13" r:id="rId13"/>
    <sheet name="10. Tartalékok" sheetId="14" state="hidden" r:id="rId14"/>
    <sheet name="11. Projekt" sheetId="15" r:id="rId15"/>
    <sheet name="12. Lakosságnak juttatott tám." sheetId="16" state="hidden" r:id="rId16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3">'2,a Elemi bevételek '!$A$1:$H$50</definedName>
    <definedName name="_xlnm.Print_Area" localSheetId="2">'2,b Elemi kiadások'!$A$1:$E$71</definedName>
    <definedName name="_xlnm.Print_Area" localSheetId="4">'2,b Elemi kiadások '!$A$1:$H$73</definedName>
    <definedName name="_xlnm.Print_Area" localSheetId="5">'3. Állami tám.'!$A$1:$G$50</definedName>
    <definedName name="_xlnm.Print_Area" localSheetId="8">'5. Likviditási terv'!$A$1:$O$24</definedName>
    <definedName name="_xlnm.Print_Area" localSheetId="11">'8. Adósságot kel. ügyletek'!$A$1:$H$35</definedName>
    <definedName name="_xlnm.Print_Area" localSheetId="12">'9. Felhalmozás'!$C$1:$H$21</definedName>
  </definedNames>
  <calcPr fullCalcOnLoad="1"/>
</workbook>
</file>

<file path=xl/sharedStrings.xml><?xml version="1.0" encoding="utf-8"?>
<sst xmlns="http://schemas.openxmlformats.org/spreadsheetml/2006/main" count="1367" uniqueCount="620">
  <si>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</si>
  <si>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</si>
  <si>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</si>
  <si>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</si>
  <si>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</si>
  <si>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</si>
  <si>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</si>
  <si>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</si>
  <si>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</si>
  <si>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</si>
  <si>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</si>
  <si>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</si>
  <si>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</si>
  <si>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</si>
  <si>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</si>
  <si>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</si>
  <si>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</si>
  <si>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</si>
  <si>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</si>
  <si>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</si>
  <si>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</si>
  <si>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</si>
  <si>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</si>
  <si>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</si>
  <si>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</si>
  <si>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</si>
  <si>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</si>
  <si>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</si>
  <si>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</si>
  <si>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</si>
  <si>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</si>
  <si>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</si>
  <si>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</si>
  <si>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</si>
  <si>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</si>
  <si>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</si>
  <si>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</si>
  <si>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</si>
  <si>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</si>
  <si>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</si>
  <si>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</si>
  <si>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</si>
  <si>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</si>
  <si>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</si>
  <si>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</si>
  <si>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</si>
  <si>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</si>
  <si>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</si>
  <si>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</si>
  <si>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</si>
  <si>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</si>
  <si>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</si>
  <si>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</si>
  <si>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</si>
  <si>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</si>
  <si>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</si>
  <si>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</si>
  <si>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</si>
  <si>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</si>
  <si>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</si>
  <si>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</si>
  <si>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</si>
  <si>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</si>
  <si>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</si>
  <si>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</si>
  <si>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</si>
  <si>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</si>
  <si>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</si>
  <si>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</si>
  <si>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</si>
  <si>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</si>
  <si>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</si>
  <si>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</si>
  <si>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</si>
  <si>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</si>
  <si>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</si>
  <si>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</si>
  <si>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</si>
  <si>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</si>
  <si>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</si>
  <si>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</si>
  <si>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</si>
  <si>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</si>
  <si>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</si>
  <si>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</si>
  <si>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</si>
  <si>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</si>
  <si>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</si>
  <si>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</si>
  <si>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</si>
  <si>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</si>
  <si>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</si>
  <si>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</si>
  <si>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</si>
  <si>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</si>
  <si>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</si>
  <si>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</si>
  <si>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</si>
  <si>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</si>
  <si>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</si>
  <si>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</si>
  <si>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</si>
  <si>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</si>
  <si>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</si>
  <si>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</si>
  <si>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</si>
  <si>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</si>
  <si>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</si>
  <si>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</si>
  <si>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</si>
  <si>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</si>
  <si>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</si>
  <si>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</si>
  <si>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</si>
  <si>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</si>
  <si>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</si>
  <si>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</si>
  <si>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</si>
  <si>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</si>
  <si>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</si>
  <si>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</si>
  <si>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</si>
  <si>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</si>
  <si>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</si>
  <si>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</si>
  <si>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</si>
  <si>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</si>
  <si>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</si>
  <si>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</si>
  <si>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</si>
  <si>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</si>
  <si>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</si>
  <si>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</si>
  <si>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</si>
  <si>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</si>
  <si>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</si>
  <si>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</si>
  <si>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</si>
  <si>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</si>
  <si>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</si>
  <si>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</si>
  <si>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</si>
  <si>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</si>
  <si>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</si>
  <si>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</si>
  <si>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</si>
  <si>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</si>
  <si>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</si>
  <si>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</si>
  <si>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</si>
  <si>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</si>
  <si>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</si>
  <si>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</si>
  <si>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</si>
  <si>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</si>
  <si>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</si>
  <si>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</si>
  <si>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</si>
  <si>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</si>
  <si>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</si>
  <si>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</si>
  <si>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</si>
  <si>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</si>
  <si>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</si>
  <si>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</si>
  <si>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</si>
  <si>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</si>
  <si>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</si>
  <si>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</si>
  <si>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</si>
  <si>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</si>
  <si>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</si>
  <si>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</si>
  <si>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</si>
  <si>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</si>
  <si>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</si>
  <si>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</si>
  <si>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</si>
  <si>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</si>
  <si>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</si>
  <si>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</si>
  <si>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</si>
  <si>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</si>
  <si>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</si>
  <si>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</si>
  <si>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</si>
  <si>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</si>
  <si>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</si>
  <si>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</si>
  <si>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</si>
  <si>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</si>
  <si>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</si>
  <si>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</si>
  <si>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</si>
  <si>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</si>
  <si>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</si>
  <si>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</si>
  <si>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</si>
  <si>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</si>
  <si>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</si>
  <si>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</si>
  <si>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</si>
  <si>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</si>
  <si>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</si>
  <si>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</si>
  <si>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</si>
  <si>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</si>
  <si>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</si>
  <si>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</si>
  <si>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</si>
  <si>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</si>
  <si>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</si>
  <si>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</si>
  <si>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</si>
  <si>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</si>
  <si>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</si>
  <si>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</si>
  <si>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</si>
  <si>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</si>
  <si>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</si>
  <si>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</si>
  <si>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</si>
  <si>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</si>
  <si>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</si>
  <si>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</si>
  <si>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</si>
  <si>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</si>
  <si>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</si>
  <si>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</si>
  <si>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</si>
  <si>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</si>
  <si>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</si>
  <si>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</si>
  <si>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</si>
  <si>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</si>
  <si>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</si>
  <si>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</si>
  <si>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</si>
  <si>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</si>
  <si>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</si>
  <si>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</si>
  <si>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</si>
  <si>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</si>
  <si>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</si>
  <si>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</si>
  <si>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</si>
  <si>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</si>
  <si>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</si>
  <si>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</si>
  <si>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</si>
  <si>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</si>
  <si>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</si>
  <si>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</si>
  <si>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</si>
  <si>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</si>
  <si>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</si>
  <si>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</si>
  <si>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</si>
  <si>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</si>
  <si>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</si>
  <si>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</si>
  <si>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</si>
  <si>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</si>
  <si>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</si>
  <si>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</si>
  <si>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</si>
  <si>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</si>
  <si>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</si>
  <si>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</si>
  <si>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</si>
  <si>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</si>
  <si>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</si>
  <si>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</si>
  <si>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</si>
  <si>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</si>
  <si>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</si>
  <si>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</si>
  <si>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</si>
  <si>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</si>
  <si>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</si>
  <si>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</si>
  <si>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</si>
  <si>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</si>
  <si>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</si>
  <si>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</si>
  <si>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</si>
  <si>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</si>
  <si>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</si>
  <si>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</si>
  <si>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</si>
  <si>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</si>
  <si>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</si>
  <si>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</si>
  <si>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</si>
  <si>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</si>
  <si>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</si>
  <si>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</si>
  <si>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</si>
  <si>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</si>
  <si>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</si>
  <si>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</si>
  <si>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</si>
  <si>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</si>
  <si>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</si>
  <si>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</si>
  <si>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</si>
  <si>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</si>
  <si>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</si>
  <si>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</si>
  <si>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</si>
  <si>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</si>
  <si>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</si>
  <si>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</si>
  <si>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</si>
  <si>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</si>
  <si>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</si>
  <si>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</si>
  <si>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</si>
  <si>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</si>
  <si>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</si>
  <si>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</si>
  <si>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</si>
  <si>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</si>
  <si>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</si>
  <si>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</si>
  <si>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</si>
  <si>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</si>
  <si>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</si>
  <si>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</si>
  <si>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</si>
  <si>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</si>
  <si>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</si>
  <si>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</si>
  <si>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</si>
  <si>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</si>
  <si>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</si>
  <si>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</si>
  <si>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</si>
  <si>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</si>
  <si>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</si>
  <si>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</si>
  <si>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</si>
  <si>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</si>
  <si>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</si>
  <si>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</si>
  <si>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</si>
  <si>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</si>
  <si>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</si>
  <si>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</si>
  <si>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</si>
  <si>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</si>
  <si>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</si>
  <si>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</si>
  <si>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</si>
  <si>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</si>
  <si>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</si>
  <si>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</si>
  <si>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</si>
  <si>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</si>
  <si>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</si>
  <si>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</si>
  <si>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</si>
  <si>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</si>
  <si>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</si>
  <si>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</si>
  <si>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</si>
  <si>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</si>
  <si>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</si>
  <si>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</si>
  <si>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</si>
  <si>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</si>
  <si>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</si>
  <si>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</si>
  <si>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</si>
  <si>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</si>
  <si>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</si>
  <si>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</si>
  <si>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</si>
  <si>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</si>
  <si>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</si>
  <si>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</si>
  <si>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</si>
  <si>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</si>
  <si>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</si>
  <si>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</si>
  <si>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</si>
  <si>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</si>
  <si>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</si>
  <si>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</si>
  <si>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</si>
  <si>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</si>
  <si>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</si>
  <si>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</si>
  <si>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</si>
  <si>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</si>
  <si>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</si>
  <si>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</si>
  <si>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</si>
  <si>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</si>
  <si>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</si>
  <si>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</si>
  <si>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</si>
  <si>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</si>
  <si>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</si>
  <si>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</si>
  <si>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</si>
  <si>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</si>
  <si>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</si>
  <si>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</si>
  <si>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</si>
  <si>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</si>
  <si>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</si>
  <si>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</si>
  <si>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</si>
  <si>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</si>
  <si>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</si>
  <si>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</si>
  <si>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</si>
  <si>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</si>
  <si>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</si>
  <si>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</si>
  <si>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</si>
  <si>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</si>
  <si>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</si>
  <si>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</si>
  <si>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</si>
  <si>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</si>
  <si>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</si>
  <si>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</si>
  <si>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</si>
  <si>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</si>
  <si>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</si>
  <si>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</si>
  <si>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</si>
  <si>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</si>
  <si>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</si>
  <si>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</si>
  <si>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</si>
  <si>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</si>
  <si>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</si>
  <si>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</si>
  <si>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</si>
  <si>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</si>
  <si>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</si>
  <si>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</si>
  <si>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</si>
  <si>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</si>
  <si>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</si>
  <si>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</si>
  <si>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</si>
  <si>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</si>
  <si>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</si>
  <si>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</si>
  <si>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</si>
  <si>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</si>
  <si>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</si>
  <si>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</si>
  <si>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</si>
  <si>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</si>
  <si>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</si>
  <si>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</si>
  <si>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</si>
  <si>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</si>
  <si>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</si>
  <si>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</si>
  <si>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</si>
  <si>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</si>
  <si>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</si>
  <si>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</si>
  <si>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</si>
  <si>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</si>
  <si>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</si>
  <si>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</si>
  <si>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</si>
  <si>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</si>
  <si>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</si>
  <si>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</si>
  <si>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</si>
  <si>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</si>
  <si>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</si>
  <si>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</si>
  <si>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</si>
  <si>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</si>
  <si>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</si>
  <si>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</si>
  <si>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</si>
  <si>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</si>
  <si>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</si>
  <si>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</si>
  <si>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</si>
  <si>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</si>
  <si>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</si>
  <si>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</si>
  <si>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</si>
  <si>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</si>
  <si>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</si>
  <si>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</si>
  <si>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</si>
  <si>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</si>
  <si>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</si>
  <si>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</si>
  <si>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</si>
  <si>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</si>
  <si>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</si>
  <si>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</si>
  <si>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</si>
  <si>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</si>
  <si>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</si>
  <si>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</si>
  <si>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</si>
  <si>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</si>
  <si>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</si>
  <si>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</si>
  <si>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</si>
  <si>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</si>
  <si>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</si>
  <si>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</si>
  <si>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</si>
  <si>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</si>
  <si>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</si>
  <si>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2021.</t>
  </si>
  <si>
    <t>Eredeti előirányzat 2019.</t>
  </si>
  <si>
    <t>2022.</t>
  </si>
  <si>
    <t>2019.évi</t>
  </si>
  <si>
    <t>B411.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</si>
  <si>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</si>
  <si>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</si>
  <si>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</si>
  <si>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</si>
  <si>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3/2019. (II. 25.) önkormányzati rendelet 2,b melléklete</t>
  </si>
  <si>
    <t>3/2019. (II. 25.) önkormányzati rendelet 2,a melléklete</t>
  </si>
  <si>
    <t>2020. ÉVI MŰKÖDÉSI ÉS FELHALMOZÁSI CÉLÚ BEVÉTELEI ÉS KIADÁSAI</t>
  </si>
  <si>
    <t>Eredeti előirányzat 2020.</t>
  </si>
  <si>
    <t>Várható teljesítés         2019.</t>
  </si>
  <si>
    <t>H</t>
  </si>
  <si>
    <t>Államigazgatási feladatok</t>
  </si>
  <si>
    <t>Önként vállalt feladatok</t>
  </si>
  <si>
    <t>Kötelező feladatok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</si>
  <si>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</si>
  <si>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</si>
  <si>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</si>
  <si>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</si>
  <si>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</si>
  <si>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</si>
  <si>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</si>
  <si>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</si>
  <si>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</si>
  <si>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</si>
  <si>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</si>
  <si>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</si>
  <si>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</si>
  <si>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</si>
  <si>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</si>
  <si>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</si>
  <si>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</si>
  <si>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</si>
  <si>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NEMESNÉP KÖZSÉG ÖNKORMÁNYZATÁNAK ÁLLAMI HOZZÁJÁRULÁSA 2020. ÉVBEN</t>
  </si>
  <si>
    <t>2020.évi</t>
  </si>
  <si>
    <t>NEMESNÉP KÖZSÉG ÖNKORMÁNYZATA 2020. ÉVI ELŐIRÁNYZAT FELHASZNÁLÁSI ÜTEMTERVE</t>
  </si>
  <si>
    <t>2020. előtti kifizetés</t>
  </si>
  <si>
    <t>Nemesnép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</si>
  <si>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</si>
  <si>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</si>
  <si>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NEMESNÉP KÖZSÉG ÖNKORMÁNYZATA 2020. ÉVI TARTALÉKAI</t>
  </si>
  <si>
    <t>2020.évi előirányzat</t>
  </si>
  <si>
    <t>NEMESNÉP KÖZSÉG ÖNKORMÁNYZATA 2020. ÉVI EURÓPAI UNIÓS PROJEKTJEINEK BEVÉTELEI ÉS KIADÁSAI</t>
  </si>
  <si>
    <t>Támogatásból: 2020. évben tervezett</t>
  </si>
  <si>
    <t>2020. évben  tervezett</t>
  </si>
  <si>
    <t>NEMESNÉP KÖZSÉG ÖNKORMÁNYZATA ÁLTAL A LAKOSSÁGNAK JUTTATOTT TÁMOGATÁSOK, SZOCIÁLIS, RÁSZORULTSÁGI JELLEGŰ ELLÁTÁSOK RÉSZLETEZÉSE 2020. ÉVBEN</t>
  </si>
  <si>
    <t>2019. évi várható teljesítés</t>
  </si>
  <si>
    <t>Mobilgarázs létesítése.</t>
  </si>
  <si>
    <t>Buszmegálló (2 db) létesítése.</t>
  </si>
  <si>
    <t>Utak, járdák felújítása. (534. hrsz. Vis maior)</t>
  </si>
  <si>
    <t>Város- és zöldterület gazdálkodással, valamint a könyvtár és közművelődéssel kapcsolatos egyéb tárgyi eszközök beszerzése.</t>
  </si>
  <si>
    <t>Dízelmotoros fűnyíró traktor.</t>
  </si>
  <si>
    <t>Notbook vagy asztali számítógép beszerzése.</t>
  </si>
  <si>
    <t>I.5 Polgármesteri illetmény támogatása</t>
  </si>
  <si>
    <t>1. Hozzájárulás a pénzbeli szociális ellátásokhoz  beszámítás után( egyösszegű)</t>
  </si>
  <si>
    <t>2. b (1) Szociális étkeztetés</t>
  </si>
  <si>
    <t>2.e Falugondnoki vagy tanyagondnoki szolgáltatás</t>
  </si>
  <si>
    <t>2/2020. (III. 3.) önkormányzati rendelet 1. melléklete</t>
  </si>
  <si>
    <t>2/2020. (III. 3.) önkormányzati rendelet 2,a. melléklete</t>
  </si>
  <si>
    <t>2/2020. (III. 3.) önkormányzati rendelet 2,b. melléklete</t>
  </si>
  <si>
    <t>2/2020. (III. 3.) önkormányzati rendelet 3. melléklete</t>
  </si>
  <si>
    <t>2/2020. (III. 3.) önkormányzati rendelet 4,a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</si>
  <si>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</si>
  <si>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</si>
  <si>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</si>
  <si>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</si>
  <si>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</si>
  <si>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</si>
  <si>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</si>
  <si>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</si>
  <si>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</si>
  <si>
    <t>Eredeti előirányzat 2020.01.01.</t>
  </si>
  <si>
    <t>Módosítás           2020.05.31.</t>
  </si>
  <si>
    <t>Módosítottelőirányzat 2020.05.31.</t>
  </si>
  <si>
    <t>Módosítás         2020.05.31.</t>
  </si>
  <si>
    <t>Módosított előirányzat 2020.05.31.</t>
  </si>
  <si>
    <t>Módosított előirányzat 2020-ból</t>
  </si>
  <si>
    <t>Eredeti előirányzat         2020.01.01.</t>
  </si>
  <si>
    <t>Módosított előirányzat         2020.05.31.</t>
  </si>
  <si>
    <t>I</t>
  </si>
  <si>
    <t>Eredeti előirányzat     2020.01.01.</t>
  </si>
  <si>
    <t>Módosítás       2020.05.31.</t>
  </si>
  <si>
    <t>Módosított előirányzat        2020.05.31.</t>
  </si>
  <si>
    <t>Vidékfejlesztési Program - Egyedi szennyvízkezelés - VP-6-7.2.1.2-16 - Európai Mezőgazdasági Vidékfejlesztési Alap</t>
  </si>
  <si>
    <t>Módosított előirányzat      2020.05.31.</t>
  </si>
  <si>
    <t>Egyedi szennyvízkezelés kiépítése</t>
  </si>
  <si>
    <t>4/2020. (VII. 10.) önkormányzati rendelet 7. melléklete</t>
  </si>
  <si>
    <t>4/2020. (VII. 10.) önkormányzati rendelet 1. melléklete</t>
  </si>
  <si>
    <t>4/2020. (VII. 10.) önkormányzati rendelet 2. melléklete</t>
  </si>
  <si>
    <t>4/2020. (VII. 10.) önkormányzati rendelet 3. melléklete</t>
  </si>
  <si>
    <t>4/2020. (VII. 10.) önkormányzati rendelet 4. melléklete</t>
  </si>
  <si>
    <t>4/2020. (VII. 10.) önkormányzati rendelet 5. melléklete</t>
  </si>
  <si>
    <t>4/2020. (VII. 10.) önkormányzati rendelet 6. melléklete</t>
  </si>
  <si>
    <t>4/2020. (VII. 10.) önkormányzati rendelet 8. melléklete</t>
  </si>
  <si>
    <t>4/2020. (VII. 10.) önkormányzati rendelet 9. melléklete</t>
  </si>
  <si>
    <t>4/2020. (VII. 10.) önkormányzati rendelet 10. melléklete</t>
  </si>
  <si>
    <t>4/2020. (VII. 10.) önkormányzati rendelet 11.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</si>
</sst>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1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8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11" applyNumberFormat="1" applyFill="1" applyAlignment="1" applyProtection="1">
      <alignment vertical="center" wrapText="1"/>
      <protection/>
    </xf>
    <xf numFmtId="180" fontId="46" fillId="0" borderId="0" xfId="111" applyNumberFormat="1" applyFont="1" applyFill="1" applyAlignment="1" applyProtection="1">
      <alignment horizontal="centerContinuous" vertical="center" wrapText="1"/>
      <protection/>
    </xf>
    <xf numFmtId="180" fontId="15" fillId="0" borderId="0" xfId="111" applyNumberFormat="1" applyFill="1" applyAlignment="1" applyProtection="1">
      <alignment horizontal="centerContinuous" vertical="center"/>
      <protection/>
    </xf>
    <xf numFmtId="180" fontId="15" fillId="0" borderId="0" xfId="111" applyNumberFormat="1" applyFill="1" applyAlignment="1" applyProtection="1">
      <alignment horizontal="center" vertical="center" wrapText="1"/>
      <protection/>
    </xf>
    <xf numFmtId="180" fontId="48" fillId="0" borderId="10" xfId="111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11" applyNumberFormat="1" applyFont="1" applyFill="1" applyBorder="1" applyAlignment="1" applyProtection="1">
      <alignment horizontal="centerContinuous" vertical="center" wrapText="1"/>
      <protection/>
    </xf>
    <xf numFmtId="180" fontId="48" fillId="0" borderId="12" xfId="111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11" applyNumberFormat="1" applyFont="1" applyFill="1" applyAlignment="1" applyProtection="1">
      <alignment horizontal="center" vertical="center" wrapText="1"/>
      <protection/>
    </xf>
    <xf numFmtId="180" fontId="44" fillId="0" borderId="13" xfId="111" applyNumberFormat="1" applyFont="1" applyFill="1" applyBorder="1" applyAlignment="1" applyProtection="1">
      <alignment horizontal="center" vertical="center" wrapText="1"/>
      <protection/>
    </xf>
    <xf numFmtId="180" fontId="44" fillId="0" borderId="0" xfId="111" applyNumberFormat="1" applyFont="1" applyFill="1" applyAlignment="1" applyProtection="1">
      <alignment horizontal="center" vertical="center" wrapText="1"/>
      <protection/>
    </xf>
    <xf numFmtId="180" fontId="15" fillId="0" borderId="14" xfId="111" applyNumberFormat="1" applyFill="1" applyBorder="1" applyAlignment="1" applyProtection="1">
      <alignment horizontal="left" vertical="center" wrapText="1" indent="1"/>
      <protection/>
    </xf>
    <xf numFmtId="180" fontId="15" fillId="0" borderId="15" xfId="111" applyNumberFormat="1" applyFill="1" applyBorder="1" applyAlignment="1" applyProtection="1">
      <alignment horizontal="left" vertical="center" wrapText="1" indent="1"/>
      <protection/>
    </xf>
    <xf numFmtId="180" fontId="26" fillId="0" borderId="13" xfId="111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11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13">
      <alignment/>
      <protection/>
    </xf>
    <xf numFmtId="0" fontId="53" fillId="0" borderId="0" xfId="113" applyFont="1">
      <alignment/>
      <protection/>
    </xf>
    <xf numFmtId="0" fontId="14" fillId="0" borderId="0" xfId="113" applyBorder="1">
      <alignment/>
      <protection/>
    </xf>
    <xf numFmtId="0" fontId="54" fillId="0" borderId="0" xfId="113" applyFont="1" applyBorder="1">
      <alignment/>
      <protection/>
    </xf>
    <xf numFmtId="0" fontId="34" fillId="0" borderId="17" xfId="113" applyFont="1" applyFill="1" applyBorder="1" applyAlignment="1">
      <alignment horizontal="left" vertical="center"/>
      <protection/>
    </xf>
    <xf numFmtId="0" fontId="34" fillId="0" borderId="18" xfId="113" applyFont="1" applyFill="1" applyBorder="1" applyAlignment="1">
      <alignment horizontal="left" vertical="center"/>
      <protection/>
    </xf>
    <xf numFmtId="0" fontId="40" fillId="0" borderId="19" xfId="113" applyFont="1" applyBorder="1" applyAlignment="1">
      <alignment horizontal="left" vertical="center"/>
      <protection/>
    </xf>
    <xf numFmtId="3" fontId="39" fillId="0" borderId="19" xfId="113" applyNumberFormat="1" applyFont="1" applyBorder="1" applyAlignment="1">
      <alignment vertical="center"/>
      <protection/>
    </xf>
    <xf numFmtId="0" fontId="40" fillId="0" borderId="19" xfId="113" applyFont="1" applyFill="1" applyBorder="1">
      <alignment/>
      <protection/>
    </xf>
    <xf numFmtId="0" fontId="56" fillId="0" borderId="18" xfId="105" applyFont="1" applyBorder="1" applyAlignment="1">
      <alignment horizontal="center"/>
      <protection/>
    </xf>
    <xf numFmtId="3" fontId="55" fillId="0" borderId="19" xfId="113" applyNumberFormat="1" applyFont="1" applyBorder="1" applyAlignment="1">
      <alignment vertical="center"/>
      <protection/>
    </xf>
    <xf numFmtId="0" fontId="39" fillId="0" borderId="18" xfId="113" applyFont="1" applyBorder="1" applyAlignment="1">
      <alignment horizontal="left" vertical="center"/>
      <protection/>
    </xf>
    <xf numFmtId="3" fontId="40" fillId="0" borderId="19" xfId="113" applyNumberFormat="1" applyFont="1" applyBorder="1" applyAlignment="1">
      <alignment horizontal="right" vertical="center"/>
      <protection/>
    </xf>
    <xf numFmtId="0" fontId="40" fillId="0" borderId="18" xfId="113" applyFont="1" applyBorder="1" applyAlignment="1">
      <alignment horizontal="left" vertical="center"/>
      <protection/>
    </xf>
    <xf numFmtId="3" fontId="39" fillId="0" borderId="19" xfId="113" applyNumberFormat="1" applyFont="1" applyBorder="1" applyAlignment="1">
      <alignment horizontal="right" vertical="center"/>
      <protection/>
    </xf>
    <xf numFmtId="0" fontId="39" fillId="0" borderId="19" xfId="113" applyFont="1" applyBorder="1" applyAlignment="1">
      <alignment horizontal="left" vertical="center"/>
      <protection/>
    </xf>
    <xf numFmtId="3" fontId="40" fillId="0" borderId="19" xfId="113" applyNumberFormat="1" applyFont="1" applyBorder="1" applyAlignment="1">
      <alignment vertical="center"/>
      <protection/>
    </xf>
    <xf numFmtId="0" fontId="56" fillId="0" borderId="18" xfId="113" applyFont="1" applyBorder="1" applyAlignment="1">
      <alignment horizontal="center" vertical="center"/>
      <protection/>
    </xf>
    <xf numFmtId="3" fontId="55" fillId="0" borderId="19" xfId="113" applyNumberFormat="1" applyFont="1" applyFill="1" applyBorder="1" applyAlignment="1">
      <alignment vertical="center"/>
      <protection/>
    </xf>
    <xf numFmtId="3" fontId="55" fillId="0" borderId="19" xfId="113" applyNumberFormat="1" applyFont="1" applyFill="1" applyBorder="1">
      <alignment/>
      <protection/>
    </xf>
    <xf numFmtId="0" fontId="40" fillId="0" borderId="18" xfId="113" applyFont="1" applyBorder="1" applyAlignment="1">
      <alignment vertical="center"/>
      <protection/>
    </xf>
    <xf numFmtId="0" fontId="39" fillId="0" borderId="19" xfId="113" applyFont="1" applyFill="1" applyBorder="1" applyAlignment="1">
      <alignment horizontal="left" vertical="center"/>
      <protection/>
    </xf>
    <xf numFmtId="0" fontId="34" fillId="0" borderId="18" xfId="113" applyFont="1" applyBorder="1" applyAlignment="1">
      <alignment vertical="center"/>
      <protection/>
    </xf>
    <xf numFmtId="16" fontId="39" fillId="0" borderId="18" xfId="113" applyNumberFormat="1" applyFont="1" applyBorder="1" applyAlignment="1">
      <alignment horizontal="left" vertical="center"/>
      <protection/>
    </xf>
    <xf numFmtId="3" fontId="39" fillId="0" borderId="19" xfId="105" applyNumberFormat="1" applyFont="1" applyBorder="1" applyAlignment="1">
      <alignment horizontal="right"/>
      <protection/>
    </xf>
    <xf numFmtId="0" fontId="39" fillId="0" borderId="19" xfId="105" applyFont="1" applyBorder="1" applyAlignment="1">
      <alignment horizontal="left"/>
      <protection/>
    </xf>
    <xf numFmtId="3" fontId="56" fillId="0" borderId="19" xfId="113" applyNumberFormat="1" applyFont="1" applyBorder="1" applyAlignment="1">
      <alignment horizontal="right" vertical="center"/>
      <protection/>
    </xf>
    <xf numFmtId="0" fontId="56" fillId="0" borderId="18" xfId="113" applyFont="1" applyBorder="1" applyAlignment="1">
      <alignment horizontal="left" vertical="center"/>
      <protection/>
    </xf>
    <xf numFmtId="0" fontId="40" fillId="0" borderId="18" xfId="113" applyFont="1" applyBorder="1" applyAlignment="1">
      <alignment horizontal="left"/>
      <protection/>
    </xf>
    <xf numFmtId="0" fontId="56" fillId="0" borderId="19" xfId="113" applyFont="1" applyBorder="1" applyAlignment="1">
      <alignment horizontal="left" vertical="center"/>
      <protection/>
    </xf>
    <xf numFmtId="3" fontId="56" fillId="0" borderId="19" xfId="113" applyNumberFormat="1" applyFont="1" applyBorder="1" applyAlignment="1">
      <alignment vertical="center"/>
      <protection/>
    </xf>
    <xf numFmtId="0" fontId="40" fillId="0" borderId="18" xfId="113" applyFont="1" applyBorder="1" applyAlignment="1">
      <alignment horizontal="center"/>
      <protection/>
    </xf>
    <xf numFmtId="0" fontId="40" fillId="0" borderId="17" xfId="113" applyFont="1" applyBorder="1" applyAlignment="1">
      <alignment horizontal="left"/>
      <protection/>
    </xf>
    <xf numFmtId="0" fontId="40" fillId="0" borderId="17" xfId="113" applyFont="1" applyBorder="1" applyAlignment="1">
      <alignment horizontal="left" vertical="center"/>
      <protection/>
    </xf>
    <xf numFmtId="0" fontId="40" fillId="0" borderId="18" xfId="113" applyFont="1" applyBorder="1" applyAlignment="1">
      <alignment horizontal="center" vertical="center"/>
      <protection/>
    </xf>
    <xf numFmtId="3" fontId="39" fillId="0" borderId="20" xfId="113" applyNumberFormat="1" applyFont="1" applyBorder="1" applyAlignment="1">
      <alignment vertical="center"/>
      <protection/>
    </xf>
    <xf numFmtId="3" fontId="39" fillId="0" borderId="20" xfId="105" applyNumberFormat="1" applyFont="1" applyBorder="1" applyAlignment="1">
      <alignment horizontal="right"/>
      <protection/>
    </xf>
    <xf numFmtId="3" fontId="39" fillId="0" borderId="20" xfId="113" applyNumberFormat="1" applyFont="1" applyBorder="1" applyAlignment="1">
      <alignment horizontal="right" vertical="center"/>
      <protection/>
    </xf>
    <xf numFmtId="3" fontId="56" fillId="0" borderId="20" xfId="113" applyNumberFormat="1" applyFont="1" applyBorder="1" applyAlignment="1">
      <alignment horizontal="right" vertical="center"/>
      <protection/>
    </xf>
    <xf numFmtId="3" fontId="40" fillId="0" borderId="20" xfId="113" applyNumberFormat="1" applyFont="1" applyBorder="1" applyAlignment="1">
      <alignment horizontal="right" vertical="center"/>
      <protection/>
    </xf>
    <xf numFmtId="3" fontId="55" fillId="0" borderId="20" xfId="113" applyNumberFormat="1" applyFont="1" applyFill="1" applyBorder="1" applyAlignment="1">
      <alignment vertical="center"/>
      <protection/>
    </xf>
    <xf numFmtId="3" fontId="55" fillId="0" borderId="20" xfId="113" applyNumberFormat="1" applyFont="1" applyBorder="1" applyAlignment="1">
      <alignment vertical="center"/>
      <protection/>
    </xf>
    <xf numFmtId="3" fontId="40" fillId="0" borderId="20" xfId="113" applyNumberFormat="1" applyFont="1" applyBorder="1" applyAlignment="1">
      <alignment vertical="center"/>
      <protection/>
    </xf>
    <xf numFmtId="3" fontId="56" fillId="0" borderId="20" xfId="113" applyNumberFormat="1" applyFont="1" applyBorder="1" applyAlignment="1">
      <alignment vertical="center"/>
      <protection/>
    </xf>
    <xf numFmtId="0" fontId="33" fillId="0" borderId="19" xfId="113" applyFont="1" applyBorder="1" applyAlignment="1">
      <alignment vertical="center"/>
      <protection/>
    </xf>
    <xf numFmtId="3" fontId="33" fillId="0" borderId="19" xfId="113" applyNumberFormat="1" applyFont="1" applyBorder="1" applyAlignment="1">
      <alignment vertical="center"/>
      <protection/>
    </xf>
    <xf numFmtId="3" fontId="33" fillId="0" borderId="20" xfId="113" applyNumberFormat="1" applyFont="1" applyBorder="1" applyAlignment="1">
      <alignment vertical="center"/>
      <protection/>
    </xf>
    <xf numFmtId="0" fontId="40" fillId="0" borderId="17" xfId="113" applyFont="1" applyBorder="1" applyAlignment="1">
      <alignment horizontal="center" vertical="center"/>
      <protection/>
    </xf>
    <xf numFmtId="3" fontId="56" fillId="0" borderId="19" xfId="113" applyNumberFormat="1" applyFont="1" applyBorder="1">
      <alignment/>
      <protection/>
    </xf>
    <xf numFmtId="3" fontId="56" fillId="0" borderId="20" xfId="113" applyNumberFormat="1" applyFont="1" applyBorder="1">
      <alignment/>
      <protection/>
    </xf>
    <xf numFmtId="0" fontId="39" fillId="0" borderId="21" xfId="11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8" xfId="113" applyFont="1" applyBorder="1" applyAlignment="1">
      <alignment vertical="center"/>
      <protection/>
    </xf>
    <xf numFmtId="0" fontId="40" fillId="0" borderId="22" xfId="113" applyFont="1" applyBorder="1" applyAlignment="1">
      <alignment horizontal="center" vertical="center"/>
      <protection/>
    </xf>
    <xf numFmtId="0" fontId="56" fillId="0" borderId="23" xfId="113" applyFont="1" applyBorder="1" applyAlignment="1">
      <alignment horizontal="center" vertical="center"/>
      <protection/>
    </xf>
    <xf numFmtId="0" fontId="40" fillId="0" borderId="23" xfId="113" applyFont="1" applyBorder="1" applyAlignment="1">
      <alignment horizontal="left" vertical="center"/>
      <protection/>
    </xf>
    <xf numFmtId="3" fontId="55" fillId="0" borderId="20" xfId="113" applyNumberFormat="1" applyFont="1" applyFill="1" applyBorder="1">
      <alignment/>
      <protection/>
    </xf>
    <xf numFmtId="0" fontId="39" fillId="0" borderId="22" xfId="113" applyFont="1" applyBorder="1" applyAlignment="1">
      <alignment horizontal="center" vertical="center"/>
      <protection/>
    </xf>
    <xf numFmtId="0" fontId="41" fillId="0" borderId="23" xfId="113" applyFont="1" applyBorder="1" applyAlignment="1">
      <alignment vertical="center"/>
      <protection/>
    </xf>
    <xf numFmtId="0" fontId="34" fillId="0" borderId="23" xfId="113" applyFont="1" applyBorder="1" applyAlignment="1">
      <alignment vertical="center"/>
      <protection/>
    </xf>
    <xf numFmtId="0" fontId="40" fillId="0" borderId="23" xfId="113" applyFont="1" applyBorder="1" applyAlignment="1">
      <alignment horizontal="center" vertical="center"/>
      <protection/>
    </xf>
    <xf numFmtId="0" fontId="42" fillId="20" borderId="24" xfId="113" applyFont="1" applyFill="1" applyBorder="1" applyAlignment="1">
      <alignment horizontal="left" vertical="center"/>
      <protection/>
    </xf>
    <xf numFmtId="3" fontId="42" fillId="20" borderId="24" xfId="113" applyNumberFormat="1" applyFont="1" applyFill="1" applyBorder="1" applyAlignment="1">
      <alignment vertical="center"/>
      <protection/>
    </xf>
    <xf numFmtId="0" fontId="42" fillId="20" borderId="25" xfId="113" applyFont="1" applyFill="1" applyBorder="1" applyAlignment="1">
      <alignment horizontal="left" vertical="center"/>
      <protection/>
    </xf>
    <xf numFmtId="0" fontId="61" fillId="0" borderId="0" xfId="113" applyFont="1">
      <alignment/>
      <protection/>
    </xf>
    <xf numFmtId="0" fontId="61" fillId="0" borderId="0" xfId="113" applyFont="1" applyAlignment="1">
      <alignment wrapText="1"/>
      <protection/>
    </xf>
    <xf numFmtId="0" fontId="61" fillId="24" borderId="0" xfId="113" applyFont="1" applyFill="1">
      <alignment/>
      <protection/>
    </xf>
    <xf numFmtId="0" fontId="34" fillId="20" borderId="26" xfId="103" applyFont="1" applyFill="1" applyBorder="1" applyAlignment="1">
      <alignment horizontal="center" vertical="center" wrapText="1"/>
      <protection/>
    </xf>
    <xf numFmtId="0" fontId="34" fillId="20" borderId="27" xfId="103" applyFont="1" applyFill="1" applyBorder="1" applyAlignment="1">
      <alignment horizontal="right" vertical="center"/>
      <protection/>
    </xf>
    <xf numFmtId="0" fontId="34" fillId="20" borderId="28" xfId="103" applyFont="1" applyFill="1" applyBorder="1" applyAlignment="1">
      <alignment horizontal="center" vertical="center"/>
      <protection/>
    </xf>
    <xf numFmtId="3" fontId="34" fillId="0" borderId="29" xfId="103" applyNumberFormat="1" applyFont="1" applyFill="1" applyBorder="1">
      <alignment/>
      <protection/>
    </xf>
    <xf numFmtId="3" fontId="34" fillId="0" borderId="30" xfId="103" applyNumberFormat="1" applyFont="1" applyFill="1" applyBorder="1">
      <alignment/>
      <protection/>
    </xf>
    <xf numFmtId="4" fontId="33" fillId="0" borderId="30" xfId="100" applyNumberFormat="1" applyFont="1" applyFill="1" applyBorder="1" applyAlignment="1">
      <alignment vertical="center"/>
      <protection/>
    </xf>
    <xf numFmtId="3" fontId="33" fillId="0" borderId="30" xfId="100" applyNumberFormat="1" applyFont="1" applyFill="1" applyBorder="1" applyAlignment="1">
      <alignment vertical="center"/>
      <protection/>
    </xf>
    <xf numFmtId="3" fontId="34" fillId="0" borderId="30" xfId="100" applyNumberFormat="1" applyFont="1" applyFill="1" applyBorder="1" applyAlignment="1">
      <alignment vertical="center"/>
      <protection/>
    </xf>
    <xf numFmtId="3" fontId="33" fillId="0" borderId="30" xfId="103" applyNumberFormat="1" applyFont="1" applyFill="1" applyBorder="1">
      <alignment/>
      <protection/>
    </xf>
    <xf numFmtId="3" fontId="33" fillId="0" borderId="31" xfId="100" applyNumberFormat="1" applyFont="1" applyFill="1" applyBorder="1" applyAlignment="1">
      <alignment vertical="center"/>
      <protection/>
    </xf>
    <xf numFmtId="4" fontId="33" fillId="0" borderId="31" xfId="100" applyNumberFormat="1" applyFont="1" applyFill="1" applyBorder="1" applyAlignment="1">
      <alignment vertical="center"/>
      <protection/>
    </xf>
    <xf numFmtId="3" fontId="34" fillId="0" borderId="26" xfId="103" applyNumberFormat="1" applyFont="1" applyFill="1" applyBorder="1">
      <alignment/>
      <protection/>
    </xf>
    <xf numFmtId="3" fontId="33" fillId="0" borderId="19" xfId="103" applyNumberFormat="1" applyFont="1" applyFill="1" applyBorder="1">
      <alignment/>
      <protection/>
    </xf>
    <xf numFmtId="4" fontId="33" fillId="0" borderId="32" xfId="100" applyNumberFormat="1" applyFont="1" applyFill="1" applyBorder="1" applyAlignment="1">
      <alignment vertical="center"/>
      <protection/>
    </xf>
    <xf numFmtId="0" fontId="33" fillId="0" borderId="33" xfId="109" applyFont="1" applyBorder="1">
      <alignment/>
      <protection/>
    </xf>
    <xf numFmtId="3" fontId="33" fillId="0" borderId="19" xfId="100" applyNumberFormat="1" applyFont="1" applyFill="1" applyBorder="1" applyAlignment="1">
      <alignment vertical="center"/>
      <protection/>
    </xf>
    <xf numFmtId="0" fontId="33" fillId="0" borderId="0" xfId="113" applyFont="1">
      <alignment/>
      <protection/>
    </xf>
    <xf numFmtId="4" fontId="33" fillId="0" borderId="19" xfId="100" applyNumberFormat="1" applyFont="1" applyFill="1" applyBorder="1" applyAlignment="1">
      <alignment vertical="center"/>
      <protection/>
    </xf>
    <xf numFmtId="0" fontId="59" fillId="20" borderId="19" xfId="109" applyFont="1" applyFill="1" applyBorder="1">
      <alignment/>
      <protection/>
    </xf>
    <xf numFmtId="0" fontId="0" fillId="0" borderId="0" xfId="101">
      <alignment/>
      <protection/>
    </xf>
    <xf numFmtId="0" fontId="32" fillId="0" borderId="0" xfId="101" applyFont="1">
      <alignment/>
      <protection/>
    </xf>
    <xf numFmtId="0" fontId="64" fillId="0" borderId="0" xfId="110" applyFont="1" applyFill="1">
      <alignment/>
      <protection/>
    </xf>
    <xf numFmtId="180" fontId="45" fillId="0" borderId="0" xfId="110" applyNumberFormat="1" applyFont="1" applyFill="1" applyBorder="1" applyAlignment="1" applyProtection="1">
      <alignment horizontal="centerContinuous" vertical="center"/>
      <protection/>
    </xf>
    <xf numFmtId="0" fontId="65" fillId="0" borderId="0" xfId="111" applyFont="1" applyFill="1" applyBorder="1" applyAlignment="1" applyProtection="1">
      <alignment horizontal="right"/>
      <protection/>
    </xf>
    <xf numFmtId="0" fontId="66" fillId="0" borderId="0" xfId="111" applyFont="1" applyFill="1" applyBorder="1" applyAlignment="1" applyProtection="1">
      <alignment horizontal="right"/>
      <protection/>
    </xf>
    <xf numFmtId="0" fontId="65" fillId="0" borderId="0" xfId="111" applyFont="1" applyFill="1" applyBorder="1" applyAlignment="1" applyProtection="1">
      <alignment/>
      <protection/>
    </xf>
    <xf numFmtId="186" fontId="26" fillId="0" borderId="33" xfId="110" applyNumberFormat="1" applyFont="1" applyFill="1" applyBorder="1" applyAlignment="1">
      <alignment horizontal="center" vertical="center" wrapText="1"/>
      <protection/>
    </xf>
    <xf numFmtId="0" fontId="15" fillId="0" borderId="34" xfId="110" applyFont="1" applyFill="1" applyBorder="1" applyAlignment="1">
      <alignment horizontal="center" vertical="center"/>
      <protection/>
    </xf>
    <xf numFmtId="0" fontId="15" fillId="0" borderId="22" xfId="110" applyFont="1" applyFill="1" applyBorder="1" applyAlignment="1">
      <alignment horizontal="center" vertical="center"/>
      <protection/>
    </xf>
    <xf numFmtId="0" fontId="15" fillId="0" borderId="19" xfId="110" applyFont="1" applyFill="1" applyBorder="1" applyProtection="1">
      <alignment/>
      <protection locked="0"/>
    </xf>
    <xf numFmtId="0" fontId="15" fillId="0" borderId="35" xfId="110" applyFont="1" applyFill="1" applyBorder="1" applyAlignment="1">
      <alignment horizontal="center" vertical="center"/>
      <protection/>
    </xf>
    <xf numFmtId="0" fontId="15" fillId="0" borderId="33" xfId="110" applyFont="1" applyFill="1" applyBorder="1" applyProtection="1">
      <alignment/>
      <protection locked="0"/>
    </xf>
    <xf numFmtId="0" fontId="26" fillId="0" borderId="10" xfId="110" applyFont="1" applyFill="1" applyBorder="1" applyAlignment="1">
      <alignment horizontal="center" vertical="center"/>
      <protection/>
    </xf>
    <xf numFmtId="0" fontId="26" fillId="0" borderId="11" xfId="110" applyFont="1" applyFill="1" applyBorder="1">
      <alignment/>
      <protection/>
    </xf>
    <xf numFmtId="0" fontId="45" fillId="0" borderId="0" xfId="110" applyFont="1" applyFill="1">
      <alignment/>
      <protection/>
    </xf>
    <xf numFmtId="180" fontId="45" fillId="0" borderId="0" xfId="111" applyNumberFormat="1" applyFont="1" applyFill="1" applyAlignment="1" applyProtection="1">
      <alignment vertical="center"/>
      <protection/>
    </xf>
    <xf numFmtId="180" fontId="45" fillId="0" borderId="0" xfId="111" applyNumberFormat="1" applyFont="1" applyFill="1" applyAlignment="1" applyProtection="1">
      <alignment horizontal="center" vertical="center"/>
      <protection/>
    </xf>
    <xf numFmtId="180" fontId="45" fillId="0" borderId="0" xfId="111" applyNumberFormat="1" applyFont="1" applyFill="1" applyAlignment="1" applyProtection="1">
      <alignment horizontal="center" vertical="center" wrapText="1"/>
      <protection/>
    </xf>
    <xf numFmtId="0" fontId="15" fillId="0" borderId="0" xfId="111" applyFill="1" applyAlignment="1">
      <alignment horizontal="center" vertical="center" wrapText="1"/>
      <protection/>
    </xf>
    <xf numFmtId="0" fontId="15" fillId="0" borderId="0" xfId="111" applyFill="1" applyAlignment="1">
      <alignment vertical="center" wrapText="1"/>
      <protection/>
    </xf>
    <xf numFmtId="180" fontId="68" fillId="0" borderId="0" xfId="111" applyNumberFormat="1" applyFont="1" applyFill="1" applyAlignment="1">
      <alignment vertical="center" wrapText="1"/>
      <protection/>
    </xf>
    <xf numFmtId="0" fontId="26" fillId="0" borderId="0" xfId="111" applyFont="1" applyFill="1" applyAlignment="1">
      <alignment horizontal="center" vertical="center" wrapText="1"/>
      <protection/>
    </xf>
    <xf numFmtId="0" fontId="44" fillId="0" borderId="0" xfId="110" applyFont="1" applyFill="1" applyBorder="1" applyAlignment="1" applyProtection="1">
      <alignment horizontal="center" vertical="center"/>
      <protection/>
    </xf>
    <xf numFmtId="0" fontId="44" fillId="0" borderId="0" xfId="110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11" applyFont="1" applyFill="1" applyAlignment="1">
      <alignment horizontal="center" vertical="center" wrapText="1"/>
      <protection/>
    </xf>
    <xf numFmtId="180" fontId="47" fillId="0" borderId="0" xfId="111" applyNumberFormat="1" applyFont="1" applyFill="1" applyAlignment="1">
      <alignment vertical="center" wrapText="1"/>
      <protection/>
    </xf>
    <xf numFmtId="0" fontId="15" fillId="0" borderId="0" xfId="111" applyFont="1" applyFill="1" applyAlignment="1">
      <alignment horizontal="right" vertical="center" wrapText="1"/>
      <protection/>
    </xf>
    <xf numFmtId="0" fontId="15" fillId="0" borderId="0" xfId="111" applyFont="1" applyFill="1" applyAlignment="1">
      <alignment vertical="center" wrapText="1"/>
      <protection/>
    </xf>
    <xf numFmtId="180" fontId="70" fillId="0" borderId="0" xfId="111" applyNumberFormat="1" applyFont="1" applyFill="1" applyAlignment="1" applyProtection="1">
      <alignment vertical="center" wrapText="1"/>
      <protection/>
    </xf>
    <xf numFmtId="0" fontId="44" fillId="0" borderId="13" xfId="110" applyFont="1" applyFill="1" applyBorder="1" applyAlignment="1" applyProtection="1">
      <alignment horizontal="center" vertical="center" wrapText="1"/>
      <protection/>
    </xf>
    <xf numFmtId="182" fontId="49" fillId="0" borderId="15" xfId="68" applyNumberFormat="1" applyFont="1" applyFill="1" applyBorder="1" applyAlignment="1" applyProtection="1">
      <alignment/>
      <protection locked="0"/>
    </xf>
    <xf numFmtId="0" fontId="26" fillId="0" borderId="0" xfId="110" applyFont="1" applyFill="1" applyBorder="1" applyAlignment="1">
      <alignment horizontal="center" vertical="center"/>
      <protection/>
    </xf>
    <xf numFmtId="0" fontId="26" fillId="0" borderId="0" xfId="110" applyFont="1" applyFill="1" applyBorder="1">
      <alignment/>
      <protection/>
    </xf>
    <xf numFmtId="182" fontId="26" fillId="0" borderId="0" xfId="110" applyNumberFormat="1" applyFont="1" applyFill="1" applyBorder="1">
      <alignment/>
      <protection/>
    </xf>
    <xf numFmtId="0" fontId="64" fillId="0" borderId="0" xfId="110" applyFont="1" applyFill="1" applyAlignment="1">
      <alignment wrapText="1"/>
      <protection/>
    </xf>
    <xf numFmtId="0" fontId="49" fillId="0" borderId="15" xfId="110" applyFont="1" applyFill="1" applyBorder="1" applyAlignment="1" applyProtection="1">
      <alignment horizontal="center" vertical="center"/>
      <protection/>
    </xf>
    <xf numFmtId="0" fontId="71" fillId="0" borderId="0" xfId="101" applyFont="1">
      <alignment/>
      <protection/>
    </xf>
    <xf numFmtId="0" fontId="0" fillId="0" borderId="0" xfId="101" applyFont="1">
      <alignment/>
      <protection/>
    </xf>
    <xf numFmtId="0" fontId="1" fillId="0" borderId="0" xfId="113" applyFont="1">
      <alignment/>
      <protection/>
    </xf>
    <xf numFmtId="0" fontId="38" fillId="0" borderId="0" xfId="113" applyFont="1" applyAlignment="1">
      <alignment horizontal="right"/>
      <protection/>
    </xf>
    <xf numFmtId="0" fontId="42" fillId="0" borderId="0" xfId="113" applyFont="1" applyAlignment="1">
      <alignment horizontal="center"/>
      <protection/>
    </xf>
    <xf numFmtId="0" fontId="42" fillId="0" borderId="0" xfId="113" applyFont="1" applyAlignment="1">
      <alignment horizontal="right"/>
      <protection/>
    </xf>
    <xf numFmtId="0" fontId="40" fillId="0" borderId="0" xfId="113" applyFont="1" applyAlignment="1">
      <alignment horizontal="center"/>
      <protection/>
    </xf>
    <xf numFmtId="180" fontId="49" fillId="0" borderId="0" xfId="111" applyNumberFormat="1" applyFont="1" applyFill="1" applyAlignment="1" applyProtection="1">
      <alignment horizontal="right" vertical="center"/>
      <protection/>
    </xf>
    <xf numFmtId="0" fontId="1" fillId="0" borderId="0" xfId="113" applyFont="1" applyAlignment="1">
      <alignment/>
      <protection/>
    </xf>
    <xf numFmtId="0" fontId="40" fillId="0" borderId="0" xfId="113" applyFont="1" applyAlignment="1">
      <alignment/>
      <protection/>
    </xf>
    <xf numFmtId="180" fontId="49" fillId="0" borderId="0" xfId="111" applyNumberFormat="1" applyFont="1" applyFill="1" applyAlignment="1">
      <alignment horizontal="center" vertical="center"/>
      <protection/>
    </xf>
    <xf numFmtId="0" fontId="72" fillId="0" borderId="0" xfId="111" applyFont="1" applyAlignment="1">
      <alignment wrapText="1"/>
      <protection/>
    </xf>
    <xf numFmtId="0" fontId="73" fillId="0" borderId="0" xfId="111" applyFont="1" applyAlignment="1">
      <alignment horizontal="right" wrapText="1"/>
      <protection/>
    </xf>
    <xf numFmtId="180" fontId="49" fillId="0" borderId="0" xfId="111" applyNumberFormat="1" applyFont="1" applyFill="1" applyBorder="1" applyAlignment="1">
      <alignment horizontal="center" vertical="center" wrapText="1"/>
      <protection/>
    </xf>
    <xf numFmtId="0" fontId="63" fillId="0" borderId="0" xfId="110" applyFont="1" applyFill="1">
      <alignment/>
      <protection/>
    </xf>
    <xf numFmtId="0" fontId="58" fillId="20" borderId="18" xfId="113" applyFont="1" applyFill="1" applyBorder="1" applyAlignment="1">
      <alignment horizontal="left" vertical="center"/>
      <protection/>
    </xf>
    <xf numFmtId="0" fontId="58" fillId="20" borderId="22" xfId="113" applyFont="1" applyFill="1" applyBorder="1" applyAlignment="1">
      <alignment horizontal="left" vertical="center"/>
      <protection/>
    </xf>
    <xf numFmtId="0" fontId="58" fillId="20" borderId="19" xfId="113" applyFont="1" applyFill="1" applyBorder="1" applyAlignment="1">
      <alignment horizontal="left" vertical="center"/>
      <protection/>
    </xf>
    <xf numFmtId="3" fontId="58" fillId="20" borderId="19" xfId="113" applyNumberFormat="1" applyFont="1" applyFill="1" applyBorder="1" applyAlignment="1">
      <alignment horizontal="right" vertical="center"/>
      <protection/>
    </xf>
    <xf numFmtId="3" fontId="58" fillId="20" borderId="19" xfId="113" applyNumberFormat="1" applyFont="1" applyFill="1" applyBorder="1">
      <alignment/>
      <protection/>
    </xf>
    <xf numFmtId="3" fontId="58" fillId="20" borderId="20" xfId="113" applyNumberFormat="1" applyFont="1" applyFill="1" applyBorder="1">
      <alignment/>
      <protection/>
    </xf>
    <xf numFmtId="0" fontId="14" fillId="20" borderId="0" xfId="113" applyFill="1">
      <alignment/>
      <protection/>
    </xf>
    <xf numFmtId="3" fontId="58" fillId="20" borderId="36" xfId="113" applyNumberFormat="1" applyFont="1" applyFill="1" applyBorder="1" applyAlignment="1">
      <alignment horizontal="right" vertical="center"/>
      <protection/>
    </xf>
    <xf numFmtId="3" fontId="59" fillId="20" borderId="19" xfId="113" applyNumberFormat="1" applyFont="1" applyFill="1" applyBorder="1" applyAlignment="1">
      <alignment vertical="center"/>
      <protection/>
    </xf>
    <xf numFmtId="0" fontId="33" fillId="0" borderId="18" xfId="113" applyFont="1" applyBorder="1" applyAlignment="1">
      <alignment horizontal="left" vertical="center" wrapText="1"/>
      <protection/>
    </xf>
    <xf numFmtId="180" fontId="49" fillId="0" borderId="0" xfId="111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7" xfId="68" applyNumberFormat="1" applyFont="1" applyFill="1" applyBorder="1" applyAlignment="1">
      <alignment vertical="center"/>
    </xf>
    <xf numFmtId="182" fontId="15" fillId="0" borderId="20" xfId="68" applyNumberFormat="1" applyFont="1" applyFill="1" applyBorder="1" applyAlignment="1">
      <alignment vertical="center"/>
    </xf>
    <xf numFmtId="182" fontId="15" fillId="0" borderId="19" xfId="68" applyNumberFormat="1" applyFont="1" applyFill="1" applyBorder="1" applyAlignment="1" applyProtection="1">
      <alignment vertical="center"/>
      <protection locked="0"/>
    </xf>
    <xf numFmtId="182" fontId="15" fillId="0" borderId="33" xfId="68" applyNumberFormat="1" applyFont="1" applyFill="1" applyBorder="1" applyAlignment="1" applyProtection="1">
      <alignment vertical="center"/>
      <protection locked="0"/>
    </xf>
    <xf numFmtId="182" fontId="26" fillId="0" borderId="11" xfId="110" applyNumberFormat="1" applyFont="1" applyFill="1" applyBorder="1" applyAlignment="1">
      <alignment vertical="center"/>
      <protection/>
    </xf>
    <xf numFmtId="182" fontId="26" fillId="0" borderId="12" xfId="110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13" applyFont="1" applyAlignment="1">
      <alignment horizontal="right"/>
      <protection/>
    </xf>
    <xf numFmtId="0" fontId="34" fillId="20" borderId="38" xfId="103" applyFont="1" applyFill="1" applyBorder="1" applyAlignment="1">
      <alignment horizontal="center" vertical="center" wrapText="1"/>
      <protection/>
    </xf>
    <xf numFmtId="3" fontId="34" fillId="0" borderId="39" xfId="103" applyNumberFormat="1" applyFont="1" applyFill="1" applyBorder="1">
      <alignment/>
      <protection/>
    </xf>
    <xf numFmtId="4" fontId="34" fillId="0" borderId="40" xfId="103" applyNumberFormat="1" applyFont="1" applyFill="1" applyBorder="1">
      <alignment/>
      <protection/>
    </xf>
    <xf numFmtId="3" fontId="34" fillId="0" borderId="40" xfId="103" applyNumberFormat="1" applyFont="1" applyFill="1" applyBorder="1">
      <alignment/>
      <protection/>
    </xf>
    <xf numFmtId="3" fontId="33" fillId="0" borderId="40" xfId="100" applyNumberFormat="1" applyFont="1" applyFill="1" applyBorder="1" applyAlignment="1">
      <alignment horizontal="center" vertical="center"/>
      <protection/>
    </xf>
    <xf numFmtId="3" fontId="33" fillId="0" borderId="40" xfId="100" applyNumberFormat="1" applyFont="1" applyFill="1" applyBorder="1" applyAlignment="1">
      <alignment vertical="center"/>
      <protection/>
    </xf>
    <xf numFmtId="3" fontId="34" fillId="0" borderId="40" xfId="100" applyNumberFormat="1" applyFont="1" applyFill="1" applyBorder="1" applyAlignment="1">
      <alignment vertical="center"/>
      <protection/>
    </xf>
    <xf numFmtId="169" fontId="33" fillId="0" borderId="40" xfId="103" applyNumberFormat="1" applyFont="1" applyFill="1" applyBorder="1">
      <alignment/>
      <protection/>
    </xf>
    <xf numFmtId="3" fontId="33" fillId="0" borderId="41" xfId="100" applyNumberFormat="1" applyFont="1" applyFill="1" applyBorder="1" applyAlignment="1">
      <alignment vertical="center"/>
      <protection/>
    </xf>
    <xf numFmtId="3" fontId="33" fillId="0" borderId="18" xfId="100" applyNumberFormat="1" applyFont="1" applyFill="1" applyBorder="1" applyAlignment="1">
      <alignment vertical="center"/>
      <protection/>
    </xf>
    <xf numFmtId="3" fontId="34" fillId="0" borderId="38" xfId="103" applyNumberFormat="1" applyFont="1" applyFill="1" applyBorder="1">
      <alignment/>
      <protection/>
    </xf>
    <xf numFmtId="3" fontId="33" fillId="0" borderId="18" xfId="103" applyNumberFormat="1" applyFont="1" applyFill="1" applyBorder="1">
      <alignment/>
      <protection/>
    </xf>
    <xf numFmtId="4" fontId="33" fillId="0" borderId="42" xfId="103" applyNumberFormat="1" applyFont="1" applyFill="1" applyBorder="1">
      <alignment/>
      <protection/>
    </xf>
    <xf numFmtId="3" fontId="59" fillId="20" borderId="18" xfId="103" applyNumberFormat="1" applyFont="1" applyFill="1" applyBorder="1">
      <alignment/>
      <protection/>
    </xf>
    <xf numFmtId="0" fontId="34" fillId="20" borderId="43" xfId="103" applyFont="1" applyFill="1" applyBorder="1" applyAlignment="1">
      <alignment horizontal="right" vertical="center" wrapText="1"/>
      <protection/>
    </xf>
    <xf numFmtId="0" fontId="34" fillId="20" borderId="44" xfId="103" applyFont="1" applyFill="1" applyBorder="1" applyAlignment="1">
      <alignment horizontal="center" vertical="center"/>
      <protection/>
    </xf>
    <xf numFmtId="0" fontId="34" fillId="20" borderId="45" xfId="103" applyFont="1" applyFill="1" applyBorder="1" applyAlignment="1">
      <alignment horizontal="center" vertical="center"/>
      <protection/>
    </xf>
    <xf numFmtId="3" fontId="34" fillId="0" borderId="46" xfId="103" applyNumberFormat="1" applyFont="1" applyFill="1" applyBorder="1">
      <alignment/>
      <protection/>
    </xf>
    <xf numFmtId="3" fontId="34" fillId="0" borderId="47" xfId="103" applyNumberFormat="1" applyFont="1" applyFill="1" applyBorder="1">
      <alignment/>
      <protection/>
    </xf>
    <xf numFmtId="3" fontId="41" fillId="0" borderId="47" xfId="103" applyNumberFormat="1" applyFont="1" applyFill="1" applyBorder="1">
      <alignment/>
      <protection/>
    </xf>
    <xf numFmtId="3" fontId="33" fillId="0" borderId="47" xfId="100" applyNumberFormat="1" applyFont="1" applyFill="1" applyBorder="1" applyAlignment="1">
      <alignment vertical="center"/>
      <protection/>
    </xf>
    <xf numFmtId="3" fontId="34" fillId="0" borderId="47" xfId="100" applyNumberFormat="1" applyFont="1" applyFill="1" applyBorder="1" applyAlignment="1">
      <alignment vertical="center"/>
      <protection/>
    </xf>
    <xf numFmtId="3" fontId="41" fillId="0" borderId="47" xfId="100" applyNumberFormat="1" applyFont="1" applyFill="1" applyBorder="1" applyAlignment="1">
      <alignment vertical="center"/>
      <protection/>
    </xf>
    <xf numFmtId="3" fontId="33" fillId="0" borderId="47" xfId="103" applyNumberFormat="1" applyFont="1" applyFill="1" applyBorder="1">
      <alignment/>
      <protection/>
    </xf>
    <xf numFmtId="3" fontId="33" fillId="0" borderId="48" xfId="103" applyNumberFormat="1" applyFont="1" applyFill="1" applyBorder="1">
      <alignment/>
      <protection/>
    </xf>
    <xf numFmtId="3" fontId="33" fillId="0" borderId="20" xfId="103" applyNumberFormat="1" applyFont="1" applyFill="1" applyBorder="1">
      <alignment/>
      <protection/>
    </xf>
    <xf numFmtId="3" fontId="34" fillId="0" borderId="37" xfId="103" applyNumberFormat="1" applyFont="1" applyFill="1" applyBorder="1">
      <alignment/>
      <protection/>
    </xf>
    <xf numFmtId="3" fontId="33" fillId="0" borderId="49" xfId="100" applyNumberFormat="1" applyFont="1" applyFill="1" applyBorder="1" applyAlignment="1">
      <alignment vertical="center"/>
      <protection/>
    </xf>
    <xf numFmtId="0" fontId="1" fillId="0" borderId="50" xfId="100" applyFont="1" applyBorder="1" applyAlignment="1">
      <alignment vertical="center"/>
      <protection/>
    </xf>
    <xf numFmtId="3" fontId="59" fillId="20" borderId="20" xfId="100" applyNumberFormat="1" applyFont="1" applyFill="1" applyBorder="1" applyAlignment="1">
      <alignment vertical="center"/>
      <protection/>
    </xf>
    <xf numFmtId="180" fontId="26" fillId="0" borderId="0" xfId="111" applyNumberFormat="1" applyFont="1" applyFill="1" applyAlignment="1" applyProtection="1">
      <alignment horizontal="right" vertical="center"/>
      <protection/>
    </xf>
    <xf numFmtId="0" fontId="15" fillId="0" borderId="0" xfId="102">
      <alignment/>
      <protection/>
    </xf>
    <xf numFmtId="0" fontId="75" fillId="0" borderId="0" xfId="102" applyFont="1" applyAlignment="1">
      <alignment horizontal="center"/>
      <protection/>
    </xf>
    <xf numFmtId="0" fontId="26" fillId="0" borderId="0" xfId="102" applyFont="1" applyAlignment="1">
      <alignment horizontal="right"/>
      <protection/>
    </xf>
    <xf numFmtId="0" fontId="26" fillId="0" borderId="51" xfId="102" applyFont="1" applyBorder="1" applyAlignment="1">
      <alignment vertical="center" wrapText="1"/>
      <protection/>
    </xf>
    <xf numFmtId="0" fontId="44" fillId="0" borderId="22" xfId="102" applyFont="1" applyBorder="1" applyAlignment="1">
      <alignment horizontal="center"/>
      <protection/>
    </xf>
    <xf numFmtId="0" fontId="44" fillId="0" borderId="0" xfId="102" applyFont="1">
      <alignment/>
      <protection/>
    </xf>
    <xf numFmtId="49" fontId="15" fillId="0" borderId="22" xfId="102" applyNumberFormat="1" applyFont="1" applyBorder="1" applyAlignment="1">
      <alignment horizontal="right"/>
      <protection/>
    </xf>
    <xf numFmtId="0" fontId="15" fillId="0" borderId="22" xfId="102" applyBorder="1">
      <alignment/>
      <protection/>
    </xf>
    <xf numFmtId="49" fontId="15" fillId="0" borderId="35" xfId="102" applyNumberFormat="1" applyFont="1" applyBorder="1" applyAlignment="1">
      <alignment horizontal="right"/>
      <protection/>
    </xf>
    <xf numFmtId="49" fontId="15" fillId="0" borderId="35" xfId="102" applyNumberFormat="1" applyBorder="1">
      <alignment/>
      <protection/>
    </xf>
    <xf numFmtId="49" fontId="15" fillId="0" borderId="33" xfId="102" applyNumberFormat="1" applyBorder="1">
      <alignment/>
      <protection/>
    </xf>
    <xf numFmtId="0" fontId="26" fillId="0" borderId="24" xfId="102" applyFont="1" applyBorder="1" applyAlignment="1">
      <alignment horizontal="left"/>
      <protection/>
    </xf>
    <xf numFmtId="0" fontId="26" fillId="0" borderId="52" xfId="102" applyFont="1" applyBorder="1" applyAlignment="1">
      <alignment horizontal="left"/>
      <protection/>
    </xf>
    <xf numFmtId="0" fontId="40" fillId="0" borderId="0" xfId="108" applyFont="1" applyAlignment="1">
      <alignment horizontal="center"/>
      <protection/>
    </xf>
    <xf numFmtId="0" fontId="0" fillId="0" borderId="0" xfId="108">
      <alignment/>
      <protection/>
    </xf>
    <xf numFmtId="0" fontId="24" fillId="0" borderId="0" xfId="108" applyFont="1" applyAlignment="1">
      <alignment horizontal="center"/>
      <protection/>
    </xf>
    <xf numFmtId="0" fontId="27" fillId="0" borderId="0" xfId="108" applyFont="1">
      <alignment/>
      <protection/>
    </xf>
    <xf numFmtId="3" fontId="24" fillId="0" borderId="36" xfId="108" applyNumberFormat="1" applyFont="1" applyBorder="1" applyAlignment="1">
      <alignment horizontal="right"/>
      <protection/>
    </xf>
    <xf numFmtId="0" fontId="61" fillId="0" borderId="0" xfId="108" applyFont="1">
      <alignment/>
      <protection/>
    </xf>
    <xf numFmtId="0" fontId="24" fillId="0" borderId="42" xfId="108" applyFont="1" applyBorder="1" applyAlignment="1">
      <alignment horizontal="right"/>
      <protection/>
    </xf>
    <xf numFmtId="0" fontId="33" fillId="0" borderId="0" xfId="108" applyFont="1">
      <alignment/>
      <protection/>
    </xf>
    <xf numFmtId="0" fontId="40" fillId="20" borderId="53" xfId="113" applyFont="1" applyFill="1" applyBorder="1" applyAlignment="1">
      <alignment horizontal="center" vertical="center"/>
      <protection/>
    </xf>
    <xf numFmtId="0" fontId="40" fillId="20" borderId="11" xfId="113" applyFont="1" applyFill="1" applyBorder="1" applyAlignment="1">
      <alignment horizontal="center" vertical="center"/>
      <protection/>
    </xf>
    <xf numFmtId="0" fontId="40" fillId="20" borderId="11" xfId="113" applyFont="1" applyFill="1" applyBorder="1" applyAlignment="1">
      <alignment horizontal="center" vertical="center" wrapText="1"/>
      <protection/>
    </xf>
    <xf numFmtId="0" fontId="40" fillId="20" borderId="12" xfId="113" applyFont="1" applyFill="1" applyBorder="1" applyAlignment="1">
      <alignment horizontal="center" vertical="center" wrapText="1"/>
      <protection/>
    </xf>
    <xf numFmtId="0" fontId="40" fillId="20" borderId="54" xfId="113" applyFont="1" applyFill="1" applyBorder="1" applyAlignment="1">
      <alignment horizontal="center" vertical="center"/>
      <protection/>
    </xf>
    <xf numFmtId="0" fontId="29" fillId="0" borderId="55" xfId="0" applyFont="1" applyBorder="1" applyAlignment="1">
      <alignment horizontal="center" wrapText="1"/>
    </xf>
    <xf numFmtId="0" fontId="43" fillId="0" borderId="53" xfId="0" applyFont="1" applyBorder="1" applyAlignment="1">
      <alignment horizontal="center" wrapText="1"/>
    </xf>
    <xf numFmtId="0" fontId="24" fillId="0" borderId="44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44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0" fontId="31" fillId="0" borderId="53" xfId="0" applyFont="1" applyBorder="1" applyAlignment="1">
      <alignment wrapText="1"/>
    </xf>
    <xf numFmtId="0" fontId="43" fillId="0" borderId="16" xfId="0" applyFont="1" applyBorder="1" applyAlignment="1">
      <alignment horizontal="center" wrapText="1"/>
    </xf>
    <xf numFmtId="3" fontId="24" fillId="0" borderId="43" xfId="0" applyNumberFormat="1" applyFont="1" applyBorder="1" applyAlignment="1">
      <alignment horizontal="right" wrapText="1"/>
    </xf>
    <xf numFmtId="3" fontId="28" fillId="0" borderId="57" xfId="0" applyNumberFormat="1" applyFont="1" applyBorder="1" applyAlignment="1">
      <alignment horizontal="right" wrapText="1"/>
    </xf>
    <xf numFmtId="3" fontId="1" fillId="0" borderId="57" xfId="0" applyNumberFormat="1" applyFont="1" applyBorder="1" applyAlignment="1">
      <alignment horizontal="right" wrapText="1"/>
    </xf>
    <xf numFmtId="0" fontId="1" fillId="0" borderId="57" xfId="0" applyFont="1" applyBorder="1" applyAlignment="1">
      <alignment wrapText="1"/>
    </xf>
    <xf numFmtId="3" fontId="24" fillId="0" borderId="57" xfId="0" applyNumberFormat="1" applyFont="1" applyBorder="1" applyAlignment="1">
      <alignment horizontal="right" wrapText="1"/>
    </xf>
    <xf numFmtId="3" fontId="28" fillId="0" borderId="43" xfId="0" applyNumberFormat="1" applyFont="1" applyBorder="1" applyAlignment="1">
      <alignment horizontal="right" wrapText="1"/>
    </xf>
    <xf numFmtId="0" fontId="28" fillId="0" borderId="57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3" fontId="31" fillId="0" borderId="57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58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59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57" xfId="0" applyFont="1" applyBorder="1" applyAlignment="1">
      <alignment horizontal="right" wrapText="1"/>
    </xf>
    <xf numFmtId="0" fontId="24" fillId="0" borderId="57" xfId="0" applyFont="1" applyBorder="1" applyAlignment="1">
      <alignment horizontal="right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59" xfId="0" applyNumberFormat="1" applyFont="1" applyBorder="1" applyAlignment="1">
      <alignment horizontal="right" wrapText="1"/>
    </xf>
    <xf numFmtId="0" fontId="36" fillId="0" borderId="53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7" xfId="103" applyNumberFormat="1" applyFont="1" applyFill="1" applyBorder="1">
      <alignment/>
      <protection/>
    </xf>
    <xf numFmtId="3" fontId="56" fillId="0" borderId="47" xfId="100" applyNumberFormat="1" applyFont="1" applyFill="1" applyBorder="1" applyAlignment="1">
      <alignment vertical="center"/>
      <protection/>
    </xf>
    <xf numFmtId="3" fontId="33" fillId="0" borderId="60" xfId="100" applyNumberFormat="1" applyFont="1" applyFill="1" applyBorder="1" applyAlignment="1">
      <alignment vertical="center"/>
      <protection/>
    </xf>
    <xf numFmtId="0" fontId="38" fillId="0" borderId="61" xfId="100" applyFont="1" applyBorder="1" applyAlignment="1">
      <alignment vertical="center"/>
      <protection/>
    </xf>
    <xf numFmtId="0" fontId="38" fillId="0" borderId="62" xfId="100" applyFont="1" applyBorder="1" applyAlignment="1">
      <alignment vertical="center"/>
      <protection/>
    </xf>
    <xf numFmtId="0" fontId="1" fillId="0" borderId="62" xfId="100" applyFont="1" applyBorder="1" applyAlignment="1">
      <alignment vertical="center"/>
      <protection/>
    </xf>
    <xf numFmtId="0" fontId="1" fillId="0" borderId="62" xfId="100" applyFont="1" applyBorder="1" applyAlignment="1">
      <alignment vertical="center" wrapText="1"/>
      <protection/>
    </xf>
    <xf numFmtId="0" fontId="1" fillId="0" borderId="63" xfId="100" applyFont="1" applyBorder="1" applyAlignment="1">
      <alignment vertical="center"/>
      <protection/>
    </xf>
    <xf numFmtId="0" fontId="1" fillId="0" borderId="23" xfId="100" applyFont="1" applyBorder="1" applyAlignment="1">
      <alignment vertical="center"/>
      <protection/>
    </xf>
    <xf numFmtId="0" fontId="38" fillId="0" borderId="64" xfId="100" applyFont="1" applyBorder="1" applyAlignment="1">
      <alignment vertical="center"/>
      <protection/>
    </xf>
    <xf numFmtId="0" fontId="59" fillId="20" borderId="23" xfId="103" applyFont="1" applyFill="1" applyBorder="1">
      <alignment/>
      <protection/>
    </xf>
    <xf numFmtId="0" fontId="34" fillId="20" borderId="34" xfId="103" applyFont="1" applyFill="1" applyBorder="1" applyAlignment="1">
      <alignment horizontal="center" vertical="center" wrapText="1"/>
      <protection/>
    </xf>
    <xf numFmtId="0" fontId="34" fillId="20" borderId="44" xfId="103" applyFont="1" applyFill="1" applyBorder="1" applyAlignment="1">
      <alignment horizontal="right" vertical="center"/>
      <protection/>
    </xf>
    <xf numFmtId="3" fontId="34" fillId="0" borderId="65" xfId="103" applyNumberFormat="1" applyFont="1" applyFill="1" applyBorder="1">
      <alignment/>
      <protection/>
    </xf>
    <xf numFmtId="4" fontId="34" fillId="0" borderId="66" xfId="103" applyNumberFormat="1" applyFont="1" applyFill="1" applyBorder="1">
      <alignment/>
      <protection/>
    </xf>
    <xf numFmtId="3" fontId="34" fillId="0" borderId="66" xfId="103" applyNumberFormat="1" applyFont="1" applyFill="1" applyBorder="1">
      <alignment/>
      <protection/>
    </xf>
    <xf numFmtId="3" fontId="33" fillId="0" borderId="66" xfId="100" applyNumberFormat="1" applyFont="1" applyFill="1" applyBorder="1" applyAlignment="1">
      <alignment horizontal="center" vertical="center"/>
      <protection/>
    </xf>
    <xf numFmtId="3" fontId="33" fillId="0" borderId="66" xfId="100" applyNumberFormat="1" applyFont="1" applyFill="1" applyBorder="1" applyAlignment="1">
      <alignment vertical="center"/>
      <protection/>
    </xf>
    <xf numFmtId="3" fontId="34" fillId="0" borderId="66" xfId="100" applyNumberFormat="1" applyFont="1" applyFill="1" applyBorder="1" applyAlignment="1">
      <alignment vertical="center"/>
      <protection/>
    </xf>
    <xf numFmtId="169" fontId="33" fillId="0" borderId="66" xfId="103" applyNumberFormat="1" applyFont="1" applyFill="1" applyBorder="1">
      <alignment/>
      <protection/>
    </xf>
    <xf numFmtId="3" fontId="33" fillId="0" borderId="67" xfId="100" applyNumberFormat="1" applyFont="1" applyFill="1" applyBorder="1" applyAlignment="1">
      <alignment vertical="center"/>
      <protection/>
    </xf>
    <xf numFmtId="3" fontId="33" fillId="0" borderId="22" xfId="100" applyNumberFormat="1" applyFont="1" applyFill="1" applyBorder="1" applyAlignment="1">
      <alignment vertical="center"/>
      <protection/>
    </xf>
    <xf numFmtId="3" fontId="34" fillId="0" borderId="34" xfId="103" applyNumberFormat="1" applyFont="1" applyFill="1" applyBorder="1">
      <alignment/>
      <protection/>
    </xf>
    <xf numFmtId="3" fontId="33" fillId="0" borderId="22" xfId="103" applyNumberFormat="1" applyFont="1" applyFill="1" applyBorder="1">
      <alignment/>
      <protection/>
    </xf>
    <xf numFmtId="169" fontId="33" fillId="0" borderId="68" xfId="100" applyNumberFormat="1" applyFont="1" applyBorder="1" applyAlignment="1">
      <alignment vertical="center"/>
      <protection/>
    </xf>
    <xf numFmtId="169" fontId="33" fillId="0" borderId="22" xfId="100" applyNumberFormat="1" applyFont="1" applyBorder="1" applyAlignment="1">
      <alignment vertical="center"/>
      <protection/>
    </xf>
    <xf numFmtId="4" fontId="33" fillId="0" borderId="35" xfId="103" applyNumberFormat="1" applyFont="1" applyFill="1" applyBorder="1">
      <alignment/>
      <protection/>
    </xf>
    <xf numFmtId="3" fontId="59" fillId="20" borderId="22" xfId="103" applyNumberFormat="1" applyFont="1" applyFill="1" applyBorder="1">
      <alignment/>
      <protection/>
    </xf>
    <xf numFmtId="0" fontId="59" fillId="20" borderId="56" xfId="103" applyFont="1" applyFill="1" applyBorder="1">
      <alignment/>
      <protection/>
    </xf>
    <xf numFmtId="3" fontId="59" fillId="20" borderId="35" xfId="103" applyNumberFormat="1" applyFont="1" applyFill="1" applyBorder="1">
      <alignment/>
      <protection/>
    </xf>
    <xf numFmtId="0" fontId="59" fillId="20" borderId="33" xfId="109" applyFont="1" applyFill="1" applyBorder="1">
      <alignment/>
      <protection/>
    </xf>
    <xf numFmtId="3" fontId="59" fillId="20" borderId="69" xfId="100" applyNumberFormat="1" applyFont="1" applyFill="1" applyBorder="1" applyAlignment="1">
      <alignment vertical="center"/>
      <protection/>
    </xf>
    <xf numFmtId="3" fontId="59" fillId="20" borderId="42" xfId="103" applyNumberFormat="1" applyFont="1" applyFill="1" applyBorder="1">
      <alignment/>
      <protection/>
    </xf>
    <xf numFmtId="0" fontId="42" fillId="0" borderId="53" xfId="103" applyFont="1" applyFill="1" applyBorder="1">
      <alignment/>
      <protection/>
    </xf>
    <xf numFmtId="3" fontId="42" fillId="0" borderId="12" xfId="113" applyNumberFormat="1" applyFont="1" applyBorder="1">
      <alignment/>
      <protection/>
    </xf>
    <xf numFmtId="180" fontId="48" fillId="0" borderId="70" xfId="111" applyNumberFormat="1" applyFont="1" applyFill="1" applyBorder="1" applyAlignment="1" applyProtection="1">
      <alignment horizontal="center" vertical="center" wrapText="1"/>
      <protection/>
    </xf>
    <xf numFmtId="180" fontId="49" fillId="0" borderId="17" xfId="111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0" xfId="111" applyNumberFormat="1" applyFont="1" applyFill="1" applyBorder="1" applyAlignment="1" applyProtection="1">
      <alignment horizontal="right" vertical="center" wrapText="1" indent="1"/>
      <protection/>
    </xf>
    <xf numFmtId="180" fontId="50" fillId="0" borderId="71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57" xfId="111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3" xfId="111" applyNumberFormat="1" applyFont="1" applyFill="1" applyBorder="1" applyAlignment="1" applyProtection="1">
      <alignment horizontal="center" vertical="center" wrapText="1"/>
      <protection/>
    </xf>
    <xf numFmtId="180" fontId="49" fillId="0" borderId="14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72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3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72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8" fillId="0" borderId="16" xfId="111" applyNumberFormat="1" applyFont="1" applyFill="1" applyBorder="1" applyAlignment="1" applyProtection="1">
      <alignment horizontal="center" vertical="center" wrapText="1"/>
      <protection/>
    </xf>
    <xf numFmtId="180" fontId="44" fillId="0" borderId="16" xfId="111" applyNumberFormat="1" applyFont="1" applyFill="1" applyBorder="1" applyAlignment="1" applyProtection="1">
      <alignment horizontal="center" vertical="center" wrapText="1"/>
      <protection/>
    </xf>
    <xf numFmtId="180" fontId="49" fillId="0" borderId="43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7" xfId="111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6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73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5" xfId="111" applyNumberFormat="1" applyFont="1" applyFill="1" applyBorder="1" applyAlignment="1" applyProtection="1">
      <alignment horizontal="left" vertical="center" wrapText="1" indent="1"/>
      <protection locked="0"/>
    </xf>
    <xf numFmtId="180" fontId="50" fillId="0" borderId="38" xfId="111" applyNumberFormat="1" applyFont="1" applyFill="1" applyBorder="1" applyAlignment="1" applyProtection="1">
      <alignment horizontal="right" vertical="center" wrapText="1" indent="1"/>
      <protection/>
    </xf>
    <xf numFmtId="180" fontId="50" fillId="0" borderId="72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left" vertical="center" wrapText="1" indent="2"/>
      <protection/>
    </xf>
    <xf numFmtId="180" fontId="50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11" applyNumberFormat="1" applyFont="1" applyFill="1" applyBorder="1" applyAlignment="1" applyProtection="1">
      <alignment horizontal="left" vertical="center" wrapText="1" indent="2"/>
      <protection/>
    </xf>
    <xf numFmtId="180" fontId="49" fillId="0" borderId="59" xfId="111" applyNumberFormat="1" applyFont="1" applyFill="1" applyBorder="1" applyAlignment="1" applyProtection="1">
      <alignment horizontal="left" vertical="center" wrapText="1" indent="2"/>
      <protection/>
    </xf>
    <xf numFmtId="180" fontId="49" fillId="0" borderId="73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3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11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4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11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4" xfId="111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6" xfId="101" applyFont="1" applyFill="1" applyBorder="1" applyAlignment="1">
      <alignment horizontal="center" vertical="center" wrapText="1"/>
      <protection/>
    </xf>
    <xf numFmtId="0" fontId="1" fillId="0" borderId="36" xfId="101" applyFont="1" applyBorder="1">
      <alignment/>
      <protection/>
    </xf>
    <xf numFmtId="0" fontId="1" fillId="0" borderId="36" xfId="101" applyFont="1" applyBorder="1" applyAlignment="1">
      <alignment horizontal="center"/>
      <protection/>
    </xf>
    <xf numFmtId="3" fontId="39" fillId="0" borderId="26" xfId="101" applyNumberFormat="1" applyFont="1" applyBorder="1">
      <alignment/>
      <protection/>
    </xf>
    <xf numFmtId="0" fontId="40" fillId="20" borderId="11" xfId="101" applyFont="1" applyFill="1" applyBorder="1" applyAlignment="1">
      <alignment horizontal="center" vertical="center"/>
      <protection/>
    </xf>
    <xf numFmtId="0" fontId="40" fillId="20" borderId="70" xfId="101" applyFont="1" applyFill="1" applyBorder="1" applyAlignment="1">
      <alignment horizontal="center" vertical="center"/>
      <protection/>
    </xf>
    <xf numFmtId="0" fontId="39" fillId="0" borderId="38" xfId="101" applyFont="1" applyBorder="1">
      <alignment/>
      <protection/>
    </xf>
    <xf numFmtId="3" fontId="33" fillId="0" borderId="18" xfId="101" applyNumberFormat="1" applyFont="1" applyBorder="1">
      <alignment/>
      <protection/>
    </xf>
    <xf numFmtId="0" fontId="40" fillId="20" borderId="13" xfId="101" applyFont="1" applyFill="1" applyBorder="1" applyAlignment="1">
      <alignment horizontal="center" vertical="center"/>
      <protection/>
    </xf>
    <xf numFmtId="0" fontId="40" fillId="0" borderId="14" xfId="101" applyFont="1" applyBorder="1" applyAlignment="1">
      <alignment horizontal="left"/>
      <protection/>
    </xf>
    <xf numFmtId="0" fontId="39" fillId="0" borderId="15" xfId="101" applyFont="1" applyBorder="1" applyAlignment="1">
      <alignment horizontal="left" vertical="distributed"/>
      <protection/>
    </xf>
    <xf numFmtId="0" fontId="33" fillId="0" borderId="15" xfId="101" applyFont="1" applyBorder="1" applyAlignment="1">
      <alignment horizontal="left" wrapText="1"/>
      <protection/>
    </xf>
    <xf numFmtId="0" fontId="39" fillId="0" borderId="15" xfId="101" applyFont="1" applyBorder="1" applyAlignment="1">
      <alignment horizontal="left"/>
      <protection/>
    </xf>
    <xf numFmtId="0" fontId="40" fillId="20" borderId="76" xfId="101" applyFont="1" applyFill="1" applyBorder="1" applyAlignment="1">
      <alignment horizontal="center" vertical="center"/>
      <protection/>
    </xf>
    <xf numFmtId="3" fontId="39" fillId="0" borderId="77" xfId="101" applyNumberFormat="1" applyFont="1" applyBorder="1">
      <alignment/>
      <protection/>
    </xf>
    <xf numFmtId="3" fontId="33" fillId="0" borderId="36" xfId="101" applyNumberFormat="1" applyFont="1" applyBorder="1">
      <alignment/>
      <protection/>
    </xf>
    <xf numFmtId="0" fontId="39" fillId="0" borderId="14" xfId="101" applyFont="1" applyBorder="1">
      <alignment/>
      <protection/>
    </xf>
    <xf numFmtId="3" fontId="40" fillId="0" borderId="15" xfId="101" applyNumberFormat="1" applyFont="1" applyBorder="1">
      <alignment/>
      <protection/>
    </xf>
    <xf numFmtId="0" fontId="1" fillId="0" borderId="53" xfId="101" applyFont="1" applyBorder="1">
      <alignment/>
      <protection/>
    </xf>
    <xf numFmtId="0" fontId="40" fillId="0" borderId="13" xfId="101" applyFont="1" applyBorder="1" applyAlignment="1">
      <alignment horizontal="left"/>
      <protection/>
    </xf>
    <xf numFmtId="3" fontId="1" fillId="0" borderId="70" xfId="101" applyNumberFormat="1" applyFont="1" applyBorder="1">
      <alignment/>
      <protection/>
    </xf>
    <xf numFmtId="3" fontId="1" fillId="0" borderId="11" xfId="101" applyNumberFormat="1" applyFont="1" applyBorder="1">
      <alignment/>
      <protection/>
    </xf>
    <xf numFmtId="3" fontId="1" fillId="0" borderId="76" xfId="101" applyNumberFormat="1" applyFont="1" applyBorder="1">
      <alignment/>
      <protection/>
    </xf>
    <xf numFmtId="0" fontId="1" fillId="0" borderId="13" xfId="101" applyFont="1" applyBorder="1">
      <alignment/>
      <protection/>
    </xf>
    <xf numFmtId="0" fontId="26" fillId="0" borderId="53" xfId="111" applyFont="1" applyFill="1" applyBorder="1" applyAlignment="1">
      <alignment horizontal="center" vertical="center" wrapText="1"/>
      <protection/>
    </xf>
    <xf numFmtId="0" fontId="15" fillId="0" borderId="78" xfId="111" applyFont="1" applyFill="1" applyBorder="1" applyAlignment="1">
      <alignment horizontal="center" vertical="center" wrapText="1"/>
      <protection/>
    </xf>
    <xf numFmtId="0" fontId="15" fillId="0" borderId="23" xfId="111" applyFont="1" applyFill="1" applyBorder="1" applyAlignment="1">
      <alignment horizontal="center" vertical="center" wrapText="1"/>
      <protection/>
    </xf>
    <xf numFmtId="0" fontId="15" fillId="0" borderId="56" xfId="111" applyFont="1" applyFill="1" applyBorder="1" applyAlignment="1">
      <alignment horizontal="center" vertical="center" wrapText="1"/>
      <protection/>
    </xf>
    <xf numFmtId="0" fontId="26" fillId="0" borderId="53" xfId="111" applyFont="1" applyFill="1" applyBorder="1" applyAlignment="1">
      <alignment horizontal="center" vertical="center" wrapText="1"/>
      <protection/>
    </xf>
    <xf numFmtId="0" fontId="26" fillId="0" borderId="13" xfId="111" applyFont="1" applyFill="1" applyBorder="1" applyAlignment="1" applyProtection="1">
      <alignment horizontal="center" vertical="center" wrapText="1"/>
      <protection/>
    </xf>
    <xf numFmtId="0" fontId="1" fillId="0" borderId="14" xfId="111" applyFont="1" applyFill="1" applyBorder="1" applyAlignment="1" applyProtection="1">
      <alignment horizontal="left" vertical="center" wrapText="1" indent="1"/>
      <protection/>
    </xf>
    <xf numFmtId="0" fontId="1" fillId="0" borderId="15" xfId="111" applyFont="1" applyFill="1" applyBorder="1" applyAlignment="1" applyProtection="1">
      <alignment horizontal="left" vertical="center" wrapText="1" indent="1"/>
      <protection/>
    </xf>
    <xf numFmtId="0" fontId="1" fillId="0" borderId="15" xfId="111" applyFont="1" applyFill="1" applyBorder="1" applyAlignment="1" applyProtection="1">
      <alignment horizontal="left" vertical="center" wrapText="1" indent="8"/>
      <protection/>
    </xf>
    <xf numFmtId="0" fontId="15" fillId="0" borderId="14" xfId="111" applyFont="1" applyFill="1" applyBorder="1" applyAlignment="1" applyProtection="1">
      <alignment vertical="center" wrapText="1"/>
      <protection locked="0"/>
    </xf>
    <xf numFmtId="0" fontId="15" fillId="0" borderId="15" xfId="111" applyFont="1" applyFill="1" applyBorder="1" applyAlignment="1" applyProtection="1">
      <alignment vertical="center" wrapText="1"/>
      <protection locked="0"/>
    </xf>
    <xf numFmtId="0" fontId="15" fillId="0" borderId="75" xfId="111" applyFont="1" applyFill="1" applyBorder="1" applyAlignment="1" applyProtection="1">
      <alignment vertical="center" wrapText="1"/>
      <protection locked="0"/>
    </xf>
    <xf numFmtId="0" fontId="26" fillId="0" borderId="79" xfId="111" applyFont="1" applyFill="1" applyBorder="1" applyAlignment="1" applyProtection="1">
      <alignment vertical="center" wrapText="1"/>
      <protection/>
    </xf>
    <xf numFmtId="0" fontId="26" fillId="0" borderId="16" xfId="111" applyFont="1" applyFill="1" applyBorder="1" applyAlignment="1" applyProtection="1">
      <alignment horizontal="center" vertical="center" wrapText="1"/>
      <protection/>
    </xf>
    <xf numFmtId="182" fontId="15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7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7" xfId="111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4" xfId="11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80" xfId="111" applyNumberFormat="1" applyFont="1" applyFill="1" applyBorder="1" applyAlignment="1" applyProtection="1">
      <alignment vertical="center" wrapText="1"/>
      <protection/>
    </xf>
    <xf numFmtId="182" fontId="15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5" xfId="111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5" xfId="111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79" xfId="111" applyNumberFormat="1" applyFont="1" applyFill="1" applyBorder="1" applyAlignment="1" applyProtection="1">
      <alignment vertical="center" wrapText="1"/>
      <protection/>
    </xf>
    <xf numFmtId="180" fontId="44" fillId="0" borderId="53" xfId="111" applyNumberFormat="1" applyFont="1" applyFill="1" applyBorder="1" applyAlignment="1" applyProtection="1">
      <alignment horizontal="center" vertical="center" wrapText="1"/>
      <protection/>
    </xf>
    <xf numFmtId="180" fontId="44" fillId="0" borderId="44" xfId="111" applyNumberFormat="1" applyFont="1" applyFill="1" applyBorder="1" applyAlignment="1" applyProtection="1">
      <alignment horizontal="center" vertical="center" wrapText="1"/>
      <protection/>
    </xf>
    <xf numFmtId="180" fontId="44" fillId="0" borderId="13" xfId="111" applyNumberFormat="1" applyFont="1" applyFill="1" applyBorder="1" applyAlignment="1" applyProtection="1">
      <alignment horizontal="center" vertical="center" wrapText="1"/>
      <protection/>
    </xf>
    <xf numFmtId="180" fontId="44" fillId="0" borderId="14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59" xfId="111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4" xfId="111" applyNumberFormat="1" applyFont="1" applyFill="1" applyBorder="1" applyAlignment="1" applyProtection="1">
      <alignment horizontal="center" vertical="center" wrapText="1"/>
      <protection/>
    </xf>
    <xf numFmtId="182" fontId="49" fillId="0" borderId="2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26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28" xfId="68" applyNumberFormat="1" applyFont="1" applyFill="1" applyBorder="1" applyAlignment="1" applyProtection="1">
      <alignment horizontal="center" vertical="center" wrapText="1"/>
      <protection locked="0"/>
    </xf>
    <xf numFmtId="182" fontId="70" fillId="25" borderId="76" xfId="68" applyNumberFormat="1" applyFont="1" applyFill="1" applyBorder="1" applyAlignment="1" applyProtection="1">
      <alignment horizontal="left" vertical="center" wrapText="1" indent="2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4" fillId="0" borderId="15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/>
    </xf>
    <xf numFmtId="182" fontId="70" fillId="0" borderId="13" xfId="68" applyNumberFormat="1" applyFont="1" applyFill="1" applyBorder="1" applyAlignment="1" applyProtection="1">
      <alignment vertical="center" wrapText="1"/>
      <protection/>
    </xf>
    <xf numFmtId="182" fontId="49" fillId="0" borderId="2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4" fillId="0" borderId="1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9" fillId="0" borderId="28" xfId="68" applyNumberFormat="1" applyFont="1" applyFill="1" applyBorder="1" applyAlignment="1" applyProtection="1">
      <alignment vertical="center" wrapText="1"/>
      <protection locked="0"/>
    </xf>
    <xf numFmtId="182" fontId="70" fillId="0" borderId="54" xfId="68" applyNumberFormat="1" applyFont="1" applyFill="1" applyBorder="1" applyAlignment="1" applyProtection="1">
      <alignment vertical="center" wrapText="1"/>
      <protection/>
    </xf>
    <xf numFmtId="182" fontId="49" fillId="0" borderId="81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 locked="0"/>
    </xf>
    <xf numFmtId="182" fontId="49" fillId="0" borderId="43" xfId="68" applyNumberFormat="1" applyFont="1" applyFill="1" applyBorder="1" applyAlignment="1" applyProtection="1">
      <alignment vertical="center" wrapText="1"/>
      <protection/>
    </xf>
    <xf numFmtId="182" fontId="49" fillId="0" borderId="57" xfId="68" applyNumberFormat="1" applyFont="1" applyFill="1" applyBorder="1" applyAlignment="1" applyProtection="1">
      <alignment vertical="center" wrapText="1"/>
      <protection/>
    </xf>
    <xf numFmtId="182" fontId="44" fillId="0" borderId="57" xfId="68" applyNumberFormat="1" applyFont="1" applyFill="1" applyBorder="1" applyAlignment="1" applyProtection="1">
      <alignment vertical="center" wrapText="1"/>
      <protection/>
    </xf>
    <xf numFmtId="182" fontId="49" fillId="0" borderId="57" xfId="68" applyNumberFormat="1" applyFont="1" applyFill="1" applyBorder="1" applyAlignment="1" applyProtection="1">
      <alignment vertical="center" wrapText="1"/>
      <protection/>
    </xf>
    <xf numFmtId="182" fontId="49" fillId="0" borderId="45" xfId="68" applyNumberFormat="1" applyFont="1" applyFill="1" applyBorder="1" applyAlignment="1" applyProtection="1">
      <alignment vertical="center" wrapText="1"/>
      <protection/>
    </xf>
    <xf numFmtId="182" fontId="70" fillId="0" borderId="16" xfId="68" applyNumberFormat="1" applyFont="1" applyFill="1" applyBorder="1" applyAlignment="1" applyProtection="1">
      <alignment vertical="center" wrapText="1"/>
      <protection/>
    </xf>
    <xf numFmtId="180" fontId="44" fillId="0" borderId="16" xfId="111" applyNumberFormat="1" applyFont="1" applyFill="1" applyBorder="1" applyAlignment="1" applyProtection="1">
      <alignment horizontal="center" vertical="center" wrapText="1"/>
      <protection/>
    </xf>
    <xf numFmtId="0" fontId="49" fillId="0" borderId="14" xfId="110" applyFont="1" applyFill="1" applyBorder="1" applyAlignment="1" applyProtection="1">
      <alignment horizontal="center" vertical="center"/>
      <protection/>
    </xf>
    <xf numFmtId="182" fontId="49" fillId="0" borderId="77" xfId="68" applyNumberFormat="1" applyFont="1" applyFill="1" applyBorder="1" applyAlignment="1" applyProtection="1">
      <alignment/>
      <protection locked="0"/>
    </xf>
    <xf numFmtId="182" fontId="49" fillId="0" borderId="27" xfId="68" applyNumberFormat="1" applyFont="1" applyFill="1" applyBorder="1" applyAlignment="1" applyProtection="1">
      <alignment/>
      <protection locked="0"/>
    </xf>
    <xf numFmtId="0" fontId="49" fillId="0" borderId="13" xfId="110" applyFont="1" applyFill="1" applyBorder="1" applyAlignment="1" applyProtection="1">
      <alignment horizontal="center" vertical="center"/>
      <protection/>
    </xf>
    <xf numFmtId="0" fontId="49" fillId="0" borderId="34" xfId="110" applyFont="1" applyFill="1" applyBorder="1" applyAlignment="1" applyProtection="1">
      <alignment horizontal="left"/>
      <protection/>
    </xf>
    <xf numFmtId="182" fontId="49" fillId="0" borderId="43" xfId="68" applyNumberFormat="1" applyFont="1" applyFill="1" applyBorder="1" applyAlignment="1" applyProtection="1">
      <alignment/>
      <protection locked="0"/>
    </xf>
    <xf numFmtId="0" fontId="49" fillId="0" borderId="59" xfId="110" applyFont="1" applyFill="1" applyBorder="1" applyAlignment="1" applyProtection="1">
      <alignment horizontal="center" vertical="center"/>
      <protection/>
    </xf>
    <xf numFmtId="182" fontId="49" fillId="0" borderId="59" xfId="68" applyNumberFormat="1" applyFont="1" applyFill="1" applyBorder="1" applyAlignment="1" applyProtection="1">
      <alignment/>
      <protection locked="0"/>
    </xf>
    <xf numFmtId="0" fontId="48" fillId="0" borderId="10" xfId="110" applyFont="1" applyFill="1" applyBorder="1" applyAlignment="1" applyProtection="1">
      <alignment/>
      <protection/>
    </xf>
    <xf numFmtId="0" fontId="48" fillId="0" borderId="76" xfId="110" applyFont="1" applyFill="1" applyBorder="1" applyAlignment="1" applyProtection="1">
      <alignment/>
      <protection/>
    </xf>
    <xf numFmtId="0" fontId="48" fillId="0" borderId="54" xfId="110" applyFont="1" applyFill="1" applyBorder="1" applyAlignment="1" applyProtection="1">
      <alignment/>
      <protection/>
    </xf>
    <xf numFmtId="182" fontId="44" fillId="0" borderId="13" xfId="68" applyNumberFormat="1" applyFont="1" applyFill="1" applyBorder="1" applyAlignment="1" applyProtection="1">
      <alignment/>
      <protection/>
    </xf>
    <xf numFmtId="0" fontId="26" fillId="0" borderId="82" xfId="102" applyFont="1" applyBorder="1" applyAlignment="1">
      <alignment horizontal="center" vertical="center" wrapText="1"/>
      <protection/>
    </xf>
    <xf numFmtId="0" fontId="44" fillId="0" borderId="36" xfId="102" applyFont="1" applyBorder="1" applyAlignment="1">
      <alignment horizontal="center"/>
      <protection/>
    </xf>
    <xf numFmtId="49" fontId="15" fillId="0" borderId="36" xfId="102" applyNumberFormat="1" applyFont="1" applyBorder="1" applyAlignment="1">
      <alignment horizontal="right"/>
      <protection/>
    </xf>
    <xf numFmtId="49" fontId="15" fillId="0" borderId="83" xfId="102" applyNumberFormat="1" applyFont="1" applyBorder="1" applyAlignment="1">
      <alignment horizontal="right"/>
      <protection/>
    </xf>
    <xf numFmtId="3" fontId="15" fillId="0" borderId="57" xfId="102" applyNumberFormat="1" applyFont="1" applyBorder="1">
      <alignment/>
      <protection/>
    </xf>
    <xf numFmtId="3" fontId="15" fillId="0" borderId="57" xfId="102" applyNumberFormat="1" applyFont="1" applyFill="1" applyBorder="1" applyAlignment="1" applyProtection="1">
      <alignment vertical="center" wrapText="1"/>
      <protection locked="0"/>
    </xf>
    <xf numFmtId="3" fontId="15" fillId="0" borderId="74" xfId="102" applyNumberFormat="1" applyFont="1" applyBorder="1">
      <alignment/>
      <protection/>
    </xf>
    <xf numFmtId="0" fontId="15" fillId="0" borderId="15" xfId="102" applyFont="1" applyBorder="1">
      <alignment/>
      <protection/>
    </xf>
    <xf numFmtId="0" fontId="15" fillId="0" borderId="15" xfId="102" applyFont="1" applyBorder="1" applyAlignment="1">
      <alignment vertical="center" wrapText="1"/>
      <protection/>
    </xf>
    <xf numFmtId="0" fontId="15" fillId="0" borderId="59" xfId="102" applyFont="1" applyBorder="1">
      <alignment/>
      <protection/>
    </xf>
    <xf numFmtId="0" fontId="15" fillId="0" borderId="75" xfId="102" applyFont="1" applyBorder="1">
      <alignment/>
      <protection/>
    </xf>
    <xf numFmtId="0" fontId="26" fillId="0" borderId="58" xfId="102" applyFont="1" applyBorder="1" applyAlignment="1">
      <alignment horizontal="center" vertical="center" wrapText="1"/>
      <protection/>
    </xf>
    <xf numFmtId="0" fontId="26" fillId="0" borderId="84" xfId="102" applyFont="1" applyBorder="1" applyAlignment="1">
      <alignment horizontal="center" vertical="center" wrapText="1"/>
      <protection/>
    </xf>
    <xf numFmtId="0" fontId="15" fillId="0" borderId="14" xfId="102" applyFont="1" applyBorder="1">
      <alignment/>
      <protection/>
    </xf>
    <xf numFmtId="3" fontId="15" fillId="0" borderId="43" xfId="102" applyNumberFormat="1" applyFont="1" applyBorder="1">
      <alignment/>
      <protection/>
    </xf>
    <xf numFmtId="0" fontId="44" fillId="0" borderId="13" xfId="102" applyFont="1" applyBorder="1" applyAlignment="1">
      <alignment horizontal="center"/>
      <protection/>
    </xf>
    <xf numFmtId="0" fontId="44" fillId="0" borderId="16" xfId="102" applyFont="1" applyBorder="1" applyAlignment="1">
      <alignment horizontal="center"/>
      <protection/>
    </xf>
    <xf numFmtId="0" fontId="26" fillId="0" borderId="79" xfId="102" applyFont="1" applyBorder="1" applyAlignment="1">
      <alignment horizontal="left"/>
      <protection/>
    </xf>
    <xf numFmtId="3" fontId="24" fillId="0" borderId="83" xfId="108" applyNumberFormat="1" applyFont="1" applyBorder="1" applyAlignment="1">
      <alignment horizontal="right"/>
      <protection/>
    </xf>
    <xf numFmtId="0" fontId="24" fillId="21" borderId="70" xfId="108" applyFont="1" applyFill="1" applyBorder="1" applyAlignment="1">
      <alignment horizontal="right"/>
      <protection/>
    </xf>
    <xf numFmtId="3" fontId="24" fillId="21" borderId="76" xfId="108" applyNumberFormat="1" applyFont="1" applyFill="1" applyBorder="1" applyAlignment="1">
      <alignment horizontal="right"/>
      <protection/>
    </xf>
    <xf numFmtId="0" fontId="24" fillId="0" borderId="23" xfId="108" applyFont="1" applyBorder="1" applyAlignment="1">
      <alignment horizontal="center"/>
      <protection/>
    </xf>
    <xf numFmtId="0" fontId="24" fillId="0" borderId="56" xfId="108" applyFont="1" applyBorder="1" applyAlignment="1">
      <alignment horizontal="center"/>
      <protection/>
    </xf>
    <xf numFmtId="0" fontId="27" fillId="21" borderId="53" xfId="108" applyFont="1" applyFill="1" applyBorder="1" applyAlignment="1">
      <alignment horizontal="center"/>
      <protection/>
    </xf>
    <xf numFmtId="0" fontId="27" fillId="0" borderId="18" xfId="108" applyFont="1" applyBorder="1" applyAlignment="1">
      <alignment horizontal="right"/>
      <protection/>
    </xf>
    <xf numFmtId="0" fontId="27" fillId="0" borderId="58" xfId="108" applyFont="1" applyBorder="1">
      <alignment/>
      <protection/>
    </xf>
    <xf numFmtId="0" fontId="24" fillId="0" borderId="14" xfId="108" applyFont="1" applyBorder="1" applyAlignment="1">
      <alignment horizontal="left"/>
      <protection/>
    </xf>
    <xf numFmtId="0" fontId="24" fillId="0" borderId="59" xfId="108" applyFont="1" applyBorder="1" applyAlignment="1">
      <alignment horizontal="left"/>
      <protection/>
    </xf>
    <xf numFmtId="0" fontId="24" fillId="21" borderId="13" xfId="108" applyFont="1" applyFill="1" applyBorder="1" applyAlignment="1">
      <alignment horizontal="left"/>
      <protection/>
    </xf>
    <xf numFmtId="0" fontId="27" fillId="0" borderId="15" xfId="108" applyFont="1" applyBorder="1" applyAlignment="1">
      <alignment horizontal="center"/>
      <protection/>
    </xf>
    <xf numFmtId="0" fontId="27" fillId="0" borderId="59" xfId="108" applyFont="1" applyBorder="1" applyAlignment="1">
      <alignment horizontal="center"/>
      <protection/>
    </xf>
    <xf numFmtId="0" fontId="27" fillId="21" borderId="13" xfId="108" applyFont="1" applyFill="1" applyBorder="1" applyAlignment="1">
      <alignment horizontal="center"/>
      <protection/>
    </xf>
    <xf numFmtId="0" fontId="28" fillId="0" borderId="45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6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3" fontId="24" fillId="0" borderId="45" xfId="0" applyNumberFormat="1" applyFont="1" applyBorder="1" applyAlignment="1">
      <alignment horizontal="right" wrapText="1"/>
    </xf>
    <xf numFmtId="3" fontId="24" fillId="0" borderId="59" xfId="0" applyNumberFormat="1" applyFont="1" applyBorder="1" applyAlignment="1">
      <alignment horizontal="right" wrapText="1"/>
    </xf>
    <xf numFmtId="0" fontId="36" fillId="0" borderId="4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83" xfId="101" applyFont="1" applyBorder="1" applyAlignment="1">
      <alignment horizontal="center"/>
      <protection/>
    </xf>
    <xf numFmtId="0" fontId="39" fillId="0" borderId="59" xfId="101" applyFont="1" applyBorder="1" applyAlignment="1">
      <alignment horizontal="left" wrapText="1"/>
      <protection/>
    </xf>
    <xf numFmtId="3" fontId="33" fillId="0" borderId="33" xfId="101" applyNumberFormat="1" applyFont="1" applyBorder="1">
      <alignment/>
      <protection/>
    </xf>
    <xf numFmtId="3" fontId="40" fillId="0" borderId="59" xfId="101" applyNumberFormat="1" applyFont="1" applyBorder="1">
      <alignment/>
      <protection/>
    </xf>
    <xf numFmtId="0" fontId="62" fillId="0" borderId="53" xfId="101" applyFont="1" applyBorder="1" applyAlignment="1">
      <alignment horizontal="center"/>
      <protection/>
    </xf>
    <xf numFmtId="0" fontId="56" fillId="0" borderId="13" xfId="101" applyFont="1" applyBorder="1" applyAlignment="1">
      <alignment horizontal="left"/>
      <protection/>
    </xf>
    <xf numFmtId="3" fontId="41" fillId="0" borderId="70" xfId="101" applyNumberFormat="1" applyFont="1" applyBorder="1">
      <alignment/>
      <protection/>
    </xf>
    <xf numFmtId="3" fontId="41" fillId="0" borderId="11" xfId="101" applyNumberFormat="1" applyFont="1" applyBorder="1">
      <alignment/>
      <protection/>
    </xf>
    <xf numFmtId="3" fontId="41" fillId="0" borderId="76" xfId="101" applyNumberFormat="1" applyFont="1" applyBorder="1">
      <alignment/>
      <protection/>
    </xf>
    <xf numFmtId="3" fontId="56" fillId="0" borderId="13" xfId="101" applyNumberFormat="1" applyFont="1" applyBorder="1">
      <alignment/>
      <protection/>
    </xf>
    <xf numFmtId="0" fontId="33" fillId="0" borderId="59" xfId="101" applyFont="1" applyBorder="1" applyAlignment="1">
      <alignment horizontal="left" wrapText="1"/>
      <protection/>
    </xf>
    <xf numFmtId="0" fontId="1" fillId="0" borderId="77" xfId="101" applyFont="1" applyBorder="1">
      <alignment/>
      <protection/>
    </xf>
    <xf numFmtId="0" fontId="33" fillId="0" borderId="38" xfId="101" applyFont="1" applyBorder="1">
      <alignment/>
      <protection/>
    </xf>
    <xf numFmtId="0" fontId="33" fillId="0" borderId="26" xfId="101" applyFont="1" applyBorder="1">
      <alignment/>
      <protection/>
    </xf>
    <xf numFmtId="0" fontId="33" fillId="0" borderId="77" xfId="101" applyFont="1" applyBorder="1">
      <alignment/>
      <protection/>
    </xf>
    <xf numFmtId="49" fontId="15" fillId="0" borderId="83" xfId="102" applyNumberFormat="1" applyBorder="1">
      <alignment/>
      <protection/>
    </xf>
    <xf numFmtId="3" fontId="26" fillId="0" borderId="13" xfId="102" applyNumberFormat="1" applyFont="1" applyBorder="1">
      <alignment/>
      <protection/>
    </xf>
    <xf numFmtId="0" fontId="38" fillId="0" borderId="85" xfId="100" applyFont="1" applyBorder="1" applyAlignment="1">
      <alignment vertical="center"/>
      <protection/>
    </xf>
    <xf numFmtId="3" fontId="34" fillId="0" borderId="68" xfId="100" applyNumberFormat="1" applyFont="1" applyFill="1" applyBorder="1" applyAlignment="1">
      <alignment vertical="center"/>
      <protection/>
    </xf>
    <xf numFmtId="3" fontId="34" fillId="0" borderId="32" xfId="100" applyNumberFormat="1" applyFont="1" applyFill="1" applyBorder="1" applyAlignment="1">
      <alignment vertical="center"/>
      <protection/>
    </xf>
    <xf numFmtId="3" fontId="34" fillId="0" borderId="49" xfId="100" applyNumberFormat="1" applyFont="1" applyFill="1" applyBorder="1" applyAlignment="1">
      <alignment vertical="center"/>
      <protection/>
    </xf>
    <xf numFmtId="3" fontId="34" fillId="0" borderId="86" xfId="100" applyNumberFormat="1" applyFont="1" applyFill="1" applyBorder="1" applyAlignment="1">
      <alignment vertical="center"/>
      <protection/>
    </xf>
    <xf numFmtId="3" fontId="34" fillId="0" borderId="87" xfId="103" applyNumberFormat="1" applyFont="1" applyFill="1" applyBorder="1">
      <alignment/>
      <protection/>
    </xf>
    <xf numFmtId="3" fontId="34" fillId="0" borderId="88" xfId="103" applyNumberFormat="1" applyFont="1" applyFill="1" applyBorder="1">
      <alignment/>
      <protection/>
    </xf>
    <xf numFmtId="3" fontId="34" fillId="0" borderId="89" xfId="103" applyNumberFormat="1" applyFont="1" applyFill="1" applyBorder="1">
      <alignment/>
      <protection/>
    </xf>
    <xf numFmtId="3" fontId="34" fillId="0" borderId="90" xfId="103" applyNumberFormat="1" applyFont="1" applyFill="1" applyBorder="1">
      <alignment/>
      <protection/>
    </xf>
    <xf numFmtId="0" fontId="34" fillId="21" borderId="53" xfId="100" applyFont="1" applyFill="1" applyBorder="1" applyAlignment="1">
      <alignment vertical="center"/>
      <protection/>
    </xf>
    <xf numFmtId="3" fontId="34" fillId="21" borderId="91" xfId="103" applyNumberFormat="1" applyFont="1" applyFill="1" applyBorder="1">
      <alignment/>
      <protection/>
    </xf>
    <xf numFmtId="3" fontId="34" fillId="21" borderId="53" xfId="103" applyNumberFormat="1" applyFont="1" applyFill="1" applyBorder="1">
      <alignment/>
      <protection/>
    </xf>
    <xf numFmtId="3" fontId="34" fillId="21" borderId="16" xfId="103" applyNumberFormat="1" applyFont="1" applyFill="1" applyBorder="1">
      <alignment/>
      <protection/>
    </xf>
    <xf numFmtId="3" fontId="34" fillId="21" borderId="13" xfId="103" applyNumberFormat="1" applyFont="1" applyFill="1" applyBorder="1">
      <alignment/>
      <protection/>
    </xf>
    <xf numFmtId="0" fontId="1" fillId="0" borderId="56" xfId="100" applyFont="1" applyBorder="1" applyAlignment="1">
      <alignment vertical="center"/>
      <protection/>
    </xf>
    <xf numFmtId="3" fontId="33" fillId="0" borderId="35" xfId="100" applyNumberFormat="1" applyFont="1" applyFill="1" applyBorder="1" applyAlignment="1">
      <alignment vertical="center"/>
      <protection/>
    </xf>
    <xf numFmtId="4" fontId="33" fillId="0" borderId="33" xfId="100" applyNumberFormat="1" applyFont="1" applyFill="1" applyBorder="1" applyAlignment="1">
      <alignment vertical="center"/>
      <protection/>
    </xf>
    <xf numFmtId="3" fontId="33" fillId="0" borderId="69" xfId="103" applyNumberFormat="1" applyFont="1" applyFill="1" applyBorder="1">
      <alignment/>
      <protection/>
    </xf>
    <xf numFmtId="3" fontId="33" fillId="0" borderId="42" xfId="100" applyNumberFormat="1" applyFont="1" applyFill="1" applyBorder="1" applyAlignment="1">
      <alignment vertical="center"/>
      <protection/>
    </xf>
    <xf numFmtId="3" fontId="33" fillId="0" borderId="33" xfId="100" applyNumberFormat="1" applyFont="1" applyFill="1" applyBorder="1" applyAlignment="1">
      <alignment vertical="center"/>
      <protection/>
    </xf>
    <xf numFmtId="3" fontId="34" fillId="21" borderId="54" xfId="103" applyNumberFormat="1" applyFont="1" applyFill="1" applyBorder="1">
      <alignment/>
      <protection/>
    </xf>
    <xf numFmtId="169" fontId="33" fillId="0" borderId="85" xfId="100" applyNumberFormat="1" applyFont="1" applyBorder="1" applyAlignment="1">
      <alignment vertical="center"/>
      <protection/>
    </xf>
    <xf numFmtId="3" fontId="33" fillId="0" borderId="69" xfId="100" applyNumberFormat="1" applyFont="1" applyFill="1" applyBorder="1" applyAlignment="1">
      <alignment vertical="center"/>
      <protection/>
    </xf>
    <xf numFmtId="169" fontId="34" fillId="21" borderId="53" xfId="103" applyNumberFormat="1" applyFont="1" applyFill="1" applyBorder="1">
      <alignment/>
      <protection/>
    </xf>
    <xf numFmtId="3" fontId="34" fillId="21" borderId="16" xfId="100" applyNumberFormat="1" applyFont="1" applyFill="1" applyBorder="1" applyAlignment="1">
      <alignment vertical="center"/>
      <protection/>
    </xf>
    <xf numFmtId="0" fontId="34" fillId="21" borderId="13" xfId="109" applyFont="1" applyFill="1" applyBorder="1">
      <alignment/>
      <protection/>
    </xf>
    <xf numFmtId="169" fontId="34" fillId="21" borderId="54" xfId="103" applyNumberFormat="1" applyFont="1" applyFill="1" applyBorder="1">
      <alignment/>
      <protection/>
    </xf>
    <xf numFmtId="0" fontId="59" fillId="20" borderId="44" xfId="103" applyFont="1" applyFill="1" applyBorder="1">
      <alignment/>
      <protection/>
    </xf>
    <xf numFmtId="3" fontId="59" fillId="20" borderId="34" xfId="103" applyNumberFormat="1" applyFont="1" applyFill="1" applyBorder="1">
      <alignment/>
      <protection/>
    </xf>
    <xf numFmtId="0" fontId="59" fillId="20" borderId="26" xfId="109" applyFont="1" applyFill="1" applyBorder="1">
      <alignment/>
      <protection/>
    </xf>
    <xf numFmtId="3" fontId="59" fillId="20" borderId="37" xfId="100" applyNumberFormat="1" applyFont="1" applyFill="1" applyBorder="1" applyAlignment="1">
      <alignment vertical="center"/>
      <protection/>
    </xf>
    <xf numFmtId="3" fontId="59" fillId="20" borderId="38" xfId="103" applyNumberFormat="1" applyFont="1" applyFill="1" applyBorder="1">
      <alignment/>
      <protection/>
    </xf>
    <xf numFmtId="0" fontId="33" fillId="0" borderId="53" xfId="113" applyFont="1" applyBorder="1">
      <alignment/>
      <protection/>
    </xf>
    <xf numFmtId="3" fontId="42" fillId="0" borderId="16" xfId="113" applyNumberFormat="1" applyFont="1" applyBorder="1">
      <alignment/>
      <protection/>
    </xf>
    <xf numFmtId="0" fontId="33" fillId="0" borderId="13" xfId="113" applyFont="1" applyBorder="1">
      <alignment/>
      <protection/>
    </xf>
    <xf numFmtId="3" fontId="42" fillId="20" borderId="92" xfId="113" applyNumberFormat="1" applyFont="1" applyFill="1" applyBorder="1" applyAlignment="1">
      <alignment vertical="center"/>
      <protection/>
    </xf>
    <xf numFmtId="180" fontId="15" fillId="0" borderId="0" xfId="111" applyNumberFormat="1" applyFont="1" applyFill="1" applyAlignment="1" applyProtection="1">
      <alignment horizontal="right" vertical="center"/>
      <protection/>
    </xf>
    <xf numFmtId="180" fontId="26" fillId="0" borderId="14" xfId="111" applyNumberFormat="1" applyFont="1" applyFill="1" applyBorder="1" applyAlignment="1" applyProtection="1">
      <alignment horizontal="left" vertical="center" wrapText="1" indent="1"/>
      <protection/>
    </xf>
    <xf numFmtId="180" fontId="26" fillId="0" borderId="72" xfId="111" applyNumberFormat="1" applyFont="1" applyFill="1" applyBorder="1" applyAlignment="1" applyProtection="1">
      <alignment horizontal="left" vertical="center" wrapText="1" indent="1"/>
      <protection/>
    </xf>
    <xf numFmtId="180" fontId="15" fillId="0" borderId="81" xfId="111" applyNumberFormat="1" applyFill="1" applyBorder="1" applyAlignment="1" applyProtection="1">
      <alignment horizontal="left" vertical="center" wrapText="1" indent="1"/>
      <protection/>
    </xf>
    <xf numFmtId="180" fontId="26" fillId="0" borderId="81" xfId="111" applyNumberFormat="1" applyFont="1" applyFill="1" applyBorder="1" applyAlignment="1" applyProtection="1">
      <alignment horizontal="left" vertical="center" wrapText="1" indent="1"/>
      <protection/>
    </xf>
    <xf numFmtId="180" fontId="26" fillId="0" borderId="79" xfId="111" applyNumberFormat="1" applyFont="1" applyFill="1" applyBorder="1" applyAlignment="1" applyProtection="1">
      <alignment horizontal="left" vertical="center" wrapText="1" indent="1"/>
      <protection/>
    </xf>
    <xf numFmtId="180" fontId="15" fillId="0" borderId="59" xfId="111" applyNumberFormat="1" applyFill="1" applyBorder="1" applyAlignment="1" applyProtection="1">
      <alignment horizontal="left" vertical="center" wrapText="1" indent="1"/>
      <protection/>
    </xf>
    <xf numFmtId="180" fontId="49" fillId="0" borderId="45" xfId="111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59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59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45" xfId="111" applyNumberFormat="1" applyFont="1" applyFill="1" applyBorder="1" applyAlignment="1" applyProtection="1">
      <alignment horizontal="right" vertical="center" wrapText="1" indent="1"/>
      <protection/>
    </xf>
    <xf numFmtId="180" fontId="44" fillId="0" borderId="58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84" xfId="111" applyNumberFormat="1" applyFont="1" applyFill="1" applyBorder="1" applyAlignment="1" applyProtection="1">
      <alignment horizontal="right" vertical="center" wrapText="1" indent="1"/>
      <protection/>
    </xf>
    <xf numFmtId="180" fontId="26" fillId="0" borderId="80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59" xfId="111" applyNumberFormat="1" applyFont="1" applyFill="1" applyBorder="1" applyAlignment="1" applyProtection="1">
      <alignment vertical="center" wrapText="1"/>
      <protection locked="0"/>
    </xf>
    <xf numFmtId="0" fontId="25" fillId="0" borderId="0" xfId="108" applyFont="1" applyAlignment="1">
      <alignment horizontal="right"/>
      <protection/>
    </xf>
    <xf numFmtId="0" fontId="33" fillId="0" borderId="69" xfId="0" applyFont="1" applyBorder="1" applyAlignment="1">
      <alignment/>
    </xf>
    <xf numFmtId="0" fontId="33" fillId="0" borderId="93" xfId="0" applyFont="1" applyBorder="1" applyAlignment="1">
      <alignment/>
    </xf>
    <xf numFmtId="0" fontId="77" fillId="0" borderId="52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92" xfId="0" applyFont="1" applyBorder="1" applyAlignment="1">
      <alignment/>
    </xf>
    <xf numFmtId="180" fontId="48" fillId="0" borderId="53" xfId="111" applyNumberFormat="1" applyFont="1" applyFill="1" applyBorder="1" applyAlignment="1" applyProtection="1">
      <alignment horizontal="center" vertical="center"/>
      <protection/>
    </xf>
    <xf numFmtId="180" fontId="48" fillId="0" borderId="16" xfId="111" applyNumberFormat="1" applyFont="1" applyFill="1" applyBorder="1" applyAlignment="1" applyProtection="1">
      <alignment horizontal="center" vertical="center"/>
      <protection/>
    </xf>
    <xf numFmtId="182" fontId="49" fillId="0" borderId="94" xfId="68" applyNumberFormat="1" applyFont="1" applyFill="1" applyBorder="1" applyAlignment="1" applyProtection="1">
      <alignment vertical="center" wrapText="1"/>
      <protection/>
    </xf>
    <xf numFmtId="182" fontId="49" fillId="0" borderId="45" xfId="68" applyNumberFormat="1" applyFont="1" applyFill="1" applyBorder="1" applyAlignment="1" applyProtection="1">
      <alignment vertical="center" wrapText="1"/>
      <protection locked="0"/>
    </xf>
    <xf numFmtId="180" fontId="48" fillId="0" borderId="13" xfId="111" applyNumberFormat="1" applyFont="1" applyFill="1" applyBorder="1" applyAlignment="1" applyProtection="1">
      <alignment horizontal="center" vertical="center"/>
      <protection/>
    </xf>
    <xf numFmtId="3" fontId="28" fillId="0" borderId="57" xfId="0" applyNumberFormat="1" applyFont="1" applyBorder="1" applyAlignment="1">
      <alignment wrapText="1"/>
    </xf>
    <xf numFmtId="3" fontId="28" fillId="0" borderId="15" xfId="0" applyNumberFormat="1" applyFont="1" applyBorder="1" applyAlignment="1">
      <alignment wrapText="1"/>
    </xf>
    <xf numFmtId="3" fontId="28" fillId="0" borderId="73" xfId="0" applyNumberFormat="1" applyFont="1" applyFill="1" applyBorder="1" applyAlignment="1">
      <alignment horizontal="right" wrapText="1"/>
    </xf>
    <xf numFmtId="0" fontId="25" fillId="26" borderId="84" xfId="0" applyFont="1" applyFill="1" applyBorder="1" applyAlignment="1">
      <alignment horizontal="center" wrapText="1"/>
    </xf>
    <xf numFmtId="0" fontId="25" fillId="26" borderId="58" xfId="0" applyFont="1" applyFill="1" applyBorder="1" applyAlignment="1">
      <alignment horizontal="center" wrapText="1"/>
    </xf>
    <xf numFmtId="0" fontId="27" fillId="0" borderId="19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33" fillId="0" borderId="2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4" fillId="27" borderId="0" xfId="113" applyFill="1">
      <alignment/>
      <protection/>
    </xf>
    <xf numFmtId="0" fontId="28" fillId="27" borderId="0" xfId="0" applyFont="1" applyFill="1" applyAlignment="1">
      <alignment wrapText="1"/>
    </xf>
    <xf numFmtId="0" fontId="61" fillId="0" borderId="0" xfId="96" applyFont="1">
      <alignment/>
      <protection/>
    </xf>
    <xf numFmtId="0" fontId="76" fillId="0" borderId="16" xfId="96" applyFont="1" applyBorder="1" applyAlignment="1">
      <alignment horizontal="center" wrapText="1"/>
      <protection/>
    </xf>
    <xf numFmtId="0" fontId="76" fillId="0" borderId="13" xfId="96" applyFont="1" applyBorder="1" applyAlignment="1">
      <alignment horizontal="center" wrapText="1"/>
      <protection/>
    </xf>
    <xf numFmtId="0" fontId="76" fillId="0" borderId="53" xfId="96" applyFont="1" applyBorder="1" applyAlignment="1">
      <alignment horizontal="center" wrapText="1"/>
      <protection/>
    </xf>
    <xf numFmtId="0" fontId="43" fillId="0" borderId="80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95" xfId="0" applyFont="1" applyBorder="1" applyAlignment="1">
      <alignment horizontal="center" wrapText="1"/>
    </xf>
    <xf numFmtId="0" fontId="76" fillId="21" borderId="13" xfId="96" applyFont="1" applyFill="1" applyBorder="1" applyAlignment="1">
      <alignment horizontal="center" wrapText="1"/>
      <protection/>
    </xf>
    <xf numFmtId="0" fontId="24" fillId="0" borderId="0" xfId="96" applyFont="1" applyAlignment="1">
      <alignment horizontal="right" wrapText="1"/>
      <protection/>
    </xf>
    <xf numFmtId="0" fontId="40" fillId="0" borderId="0" xfId="106" applyFont="1" applyAlignment="1">
      <alignment horizontal="center"/>
      <protection/>
    </xf>
    <xf numFmtId="0" fontId="0" fillId="0" borderId="0" xfId="106">
      <alignment/>
      <protection/>
    </xf>
    <xf numFmtId="0" fontId="1" fillId="0" borderId="0" xfId="106" applyFont="1">
      <alignment/>
      <protection/>
    </xf>
    <xf numFmtId="0" fontId="38" fillId="0" borderId="0" xfId="106" applyFont="1" applyAlignment="1">
      <alignment horizontal="right"/>
      <protection/>
    </xf>
    <xf numFmtId="0" fontId="78" fillId="0" borderId="0" xfId="106" applyFont="1">
      <alignment/>
      <protection/>
    </xf>
    <xf numFmtId="0" fontId="40" fillId="20" borderId="21" xfId="106" applyFont="1" applyFill="1" applyBorder="1" applyAlignment="1">
      <alignment horizontal="center" vertical="center" wrapText="1"/>
      <protection/>
    </xf>
    <xf numFmtId="0" fontId="40" fillId="20" borderId="96" xfId="106" applyFont="1" applyFill="1" applyBorder="1" applyAlignment="1">
      <alignment horizontal="center" vertical="center" wrapText="1"/>
      <protection/>
    </xf>
    <xf numFmtId="0" fontId="55" fillId="0" borderId="26" xfId="106" applyFont="1" applyBorder="1" applyAlignment="1">
      <alignment horizontal="center" vertical="distributed"/>
      <protection/>
    </xf>
    <xf numFmtId="0" fontId="39" fillId="0" borderId="26" xfId="113" applyFont="1" applyBorder="1" applyAlignment="1">
      <alignment horizontal="left" vertical="center" wrapText="1"/>
      <protection/>
    </xf>
    <xf numFmtId="3" fontId="39" fillId="0" borderId="26" xfId="113" applyNumberFormat="1" applyFont="1" applyBorder="1" applyAlignment="1">
      <alignment horizontal="right" vertical="center"/>
      <protection/>
    </xf>
    <xf numFmtId="3" fontId="55" fillId="0" borderId="26" xfId="113" applyNumberFormat="1" applyFont="1" applyBorder="1" applyAlignment="1">
      <alignment horizontal="right" vertical="center"/>
      <protection/>
    </xf>
    <xf numFmtId="3" fontId="55" fillId="0" borderId="26" xfId="106" applyNumberFormat="1" applyFont="1" applyBorder="1" applyAlignment="1">
      <alignment vertical="distributed"/>
      <protection/>
    </xf>
    <xf numFmtId="3" fontId="39" fillId="0" borderId="26" xfId="106" applyNumberFormat="1" applyFont="1" applyBorder="1" applyAlignment="1">
      <alignment vertical="distributed"/>
      <protection/>
    </xf>
    <xf numFmtId="0" fontId="40" fillId="0" borderId="19" xfId="106" applyFont="1" applyBorder="1">
      <alignment/>
      <protection/>
    </xf>
    <xf numFmtId="0" fontId="42" fillId="0" borderId="19" xfId="106" applyFont="1" applyBorder="1" applyAlignment="1">
      <alignment vertical="distributed"/>
      <protection/>
    </xf>
    <xf numFmtId="0" fontId="32" fillId="0" borderId="0" xfId="106" applyFont="1">
      <alignment/>
      <protection/>
    </xf>
    <xf numFmtId="0" fontId="0" fillId="0" borderId="0" xfId="106" applyAlignment="1">
      <alignment horizontal="right"/>
      <protection/>
    </xf>
    <xf numFmtId="0" fontId="0" fillId="0" borderId="0" xfId="107">
      <alignment/>
      <protection/>
    </xf>
    <xf numFmtId="0" fontId="38" fillId="0" borderId="0" xfId="107" applyFont="1" applyAlignment="1">
      <alignment horizontal="right"/>
      <protection/>
    </xf>
    <xf numFmtId="0" fontId="28" fillId="0" borderId="19" xfId="107" applyFont="1" applyBorder="1" applyAlignment="1">
      <alignment horizontal="center" vertical="distributed"/>
      <protection/>
    </xf>
    <xf numFmtId="0" fontId="1" fillId="0" borderId="19" xfId="104" applyFont="1" applyBorder="1" applyAlignment="1">
      <alignment vertical="distributed"/>
      <protection/>
    </xf>
    <xf numFmtId="3" fontId="79" fillId="0" borderId="19" xfId="107" applyNumberFormat="1" applyFont="1" applyBorder="1">
      <alignment/>
      <protection/>
    </xf>
    <xf numFmtId="3" fontId="39" fillId="0" borderId="19" xfId="104" applyNumberFormat="1" applyFont="1" applyBorder="1">
      <alignment/>
      <protection/>
    </xf>
    <xf numFmtId="0" fontId="38" fillId="0" borderId="19" xfId="104" applyFont="1" applyBorder="1" applyAlignment="1">
      <alignment vertical="distributed"/>
      <protection/>
    </xf>
    <xf numFmtId="3" fontId="31" fillId="0" borderId="19" xfId="107" applyNumberFormat="1" applyFont="1" applyBorder="1">
      <alignment/>
      <protection/>
    </xf>
    <xf numFmtId="0" fontId="28" fillId="0" borderId="19" xfId="107" applyFont="1" applyBorder="1" applyAlignment="1">
      <alignment horizontal="center"/>
      <protection/>
    </xf>
    <xf numFmtId="3" fontId="40" fillId="0" borderId="19" xfId="104" applyNumberFormat="1" applyFont="1" applyBorder="1">
      <alignment/>
      <protection/>
    </xf>
    <xf numFmtId="0" fontId="80" fillId="20" borderId="19" xfId="107" applyFont="1" applyFill="1" applyBorder="1">
      <alignment/>
      <protection/>
    </xf>
    <xf numFmtId="0" fontId="52" fillId="20" borderId="19" xfId="107" applyFont="1" applyFill="1" applyBorder="1" applyAlignment="1">
      <alignment horizontal="left" vertical="distributed"/>
      <protection/>
    </xf>
    <xf numFmtId="3" fontId="52" fillId="20" borderId="19" xfId="107" applyNumberFormat="1" applyFont="1" applyFill="1" applyBorder="1" applyAlignment="1">
      <alignment vertical="distributed"/>
      <protection/>
    </xf>
    <xf numFmtId="0" fontId="77" fillId="0" borderId="10" xfId="0" applyFont="1" applyBorder="1" applyAlignment="1">
      <alignment/>
    </xf>
    <xf numFmtId="0" fontId="44" fillId="0" borderId="13" xfId="110" applyFont="1" applyFill="1" applyBorder="1" applyAlignment="1" applyProtection="1">
      <alignment horizontal="center" vertical="center"/>
      <protection/>
    </xf>
    <xf numFmtId="0" fontId="26" fillId="0" borderId="11" xfId="110" applyFont="1" applyFill="1" applyBorder="1" applyAlignment="1">
      <alignment horizontal="center" vertical="center"/>
      <protection/>
    </xf>
    <xf numFmtId="0" fontId="26" fillId="0" borderId="12" xfId="110" applyFont="1" applyFill="1" applyBorder="1" applyAlignment="1">
      <alignment horizontal="center" vertical="center"/>
      <protection/>
    </xf>
    <xf numFmtId="0" fontId="26" fillId="0" borderId="55" xfId="102" applyFont="1" applyBorder="1" applyAlignment="1">
      <alignment horizontal="center" vertical="center" wrapText="1"/>
      <protection/>
    </xf>
    <xf numFmtId="0" fontId="44" fillId="0" borderId="53" xfId="102" applyFont="1" applyBorder="1" applyAlignment="1">
      <alignment horizontal="center"/>
      <protection/>
    </xf>
    <xf numFmtId="0" fontId="1" fillId="0" borderId="78" xfId="0" applyFont="1" applyBorder="1" applyAlignment="1">
      <alignment horizontal="justify"/>
    </xf>
    <xf numFmtId="0" fontId="1" fillId="0" borderId="36" xfId="0" applyFont="1" applyBorder="1" applyAlignment="1">
      <alignment horizontal="justify"/>
    </xf>
    <xf numFmtId="0" fontId="1" fillId="0" borderId="50" xfId="0" applyFont="1" applyBorder="1" applyAlignment="1">
      <alignment horizontal="justify"/>
    </xf>
    <xf numFmtId="0" fontId="15" fillId="0" borderId="23" xfId="102" applyFont="1" applyBorder="1" applyAlignment="1">
      <alignment horizontal="left"/>
      <protection/>
    </xf>
    <xf numFmtId="180" fontId="15" fillId="0" borderId="23" xfId="102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97" xfId="102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53" xfId="102" applyFont="1" applyBorder="1" applyAlignment="1">
      <alignment horizontal="left"/>
      <protection/>
    </xf>
    <xf numFmtId="3" fontId="15" fillId="0" borderId="14" xfId="102" applyNumberFormat="1" applyFont="1" applyBorder="1">
      <alignment/>
      <protection/>
    </xf>
    <xf numFmtId="3" fontId="15" fillId="0" borderId="59" xfId="102" applyNumberFormat="1" applyFont="1" applyBorder="1">
      <alignment/>
      <protection/>
    </xf>
    <xf numFmtId="3" fontId="15" fillId="0" borderId="15" xfId="102" applyNumberFormat="1" applyFont="1" applyFill="1" applyBorder="1" applyAlignment="1" applyProtection="1">
      <alignment vertical="center" wrapText="1"/>
      <protection locked="0"/>
    </xf>
    <xf numFmtId="3" fontId="15" fillId="0" borderId="15" xfId="102" applyNumberFormat="1" applyFont="1" applyBorder="1">
      <alignment/>
      <protection/>
    </xf>
    <xf numFmtId="3" fontId="15" fillId="0" borderId="75" xfId="102" applyNumberFormat="1" applyFont="1" applyFill="1" applyBorder="1" applyAlignment="1" applyProtection="1">
      <alignment vertical="center" wrapText="1"/>
      <protection locked="0"/>
    </xf>
    <xf numFmtId="3" fontId="26" fillId="0" borderId="79" xfId="102" applyNumberFormat="1" applyFont="1" applyBorder="1">
      <alignment/>
      <protection/>
    </xf>
    <xf numFmtId="0" fontId="15" fillId="0" borderId="23" xfId="102" applyFont="1" applyBorder="1" applyAlignment="1">
      <alignment horizontal="left" wrapText="1"/>
      <protection/>
    </xf>
    <xf numFmtId="0" fontId="14" fillId="0" borderId="0" xfId="113" applyFill="1">
      <alignment/>
      <protection/>
    </xf>
    <xf numFmtId="0" fontId="14" fillId="0" borderId="0" xfId="113" applyFill="1" applyAlignment="1">
      <alignment horizontal="right"/>
      <protection/>
    </xf>
    <xf numFmtId="0" fontId="24" fillId="0" borderId="0" xfId="0" applyFont="1" applyFill="1" applyAlignment="1">
      <alignment horizontal="right"/>
    </xf>
    <xf numFmtId="0" fontId="27" fillId="0" borderId="0" xfId="96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 wrapText="1"/>
    </xf>
    <xf numFmtId="0" fontId="33" fillId="0" borderId="0" xfId="113" applyFont="1" applyFill="1">
      <alignment/>
      <protection/>
    </xf>
    <xf numFmtId="0" fontId="33" fillId="0" borderId="0" xfId="113" applyFont="1" applyFill="1" applyAlignment="1">
      <alignment horizontal="right"/>
      <protection/>
    </xf>
    <xf numFmtId="0" fontId="61" fillId="0" borderId="0" xfId="113" applyFont="1" applyFill="1">
      <alignment/>
      <protection/>
    </xf>
    <xf numFmtId="0" fontId="1" fillId="0" borderId="0" xfId="113" applyFont="1" applyFill="1">
      <alignment/>
      <protection/>
    </xf>
    <xf numFmtId="0" fontId="1" fillId="0" borderId="0" xfId="113" applyFont="1" applyFill="1" applyAlignment="1">
      <alignment/>
      <protection/>
    </xf>
    <xf numFmtId="0" fontId="38" fillId="0" borderId="0" xfId="111" applyFont="1" applyFill="1" applyAlignment="1">
      <alignment horizontal="center" wrapText="1"/>
      <protection/>
    </xf>
    <xf numFmtId="0" fontId="15" fillId="0" borderId="0" xfId="102" applyFill="1">
      <alignment/>
      <protection/>
    </xf>
    <xf numFmtId="0" fontId="15" fillId="0" borderId="0" xfId="102" applyFont="1" applyFill="1" applyBorder="1" applyAlignment="1">
      <alignment horizontal="center"/>
      <protection/>
    </xf>
    <xf numFmtId="0" fontId="15" fillId="0" borderId="0" xfId="102" applyFont="1" applyFill="1" applyBorder="1" applyAlignment="1">
      <alignment horizontal="right"/>
      <protection/>
    </xf>
    <xf numFmtId="0" fontId="27" fillId="0" borderId="0" xfId="108" applyFont="1" applyFill="1">
      <alignment/>
      <protection/>
    </xf>
    <xf numFmtId="0" fontId="28" fillId="0" borderId="0" xfId="108" applyFont="1" applyFill="1" applyAlignment="1">
      <alignment horizontal="right"/>
      <protection/>
    </xf>
    <xf numFmtId="0" fontId="0" fillId="0" borderId="0" xfId="108" applyFill="1">
      <alignment/>
      <protection/>
    </xf>
    <xf numFmtId="0" fontId="0" fillId="0" borderId="0" xfId="107" applyFill="1">
      <alignment/>
      <protection/>
    </xf>
    <xf numFmtId="0" fontId="36" fillId="0" borderId="55" xfId="0" applyFont="1" applyBorder="1" applyAlignment="1">
      <alignment wrapText="1"/>
    </xf>
    <xf numFmtId="0" fontId="36" fillId="0" borderId="58" xfId="0" applyFont="1" applyBorder="1" applyAlignment="1">
      <alignment wrapText="1"/>
    </xf>
    <xf numFmtId="3" fontId="52" fillId="0" borderId="84" xfId="0" applyNumberFormat="1" applyFont="1" applyBorder="1" applyAlignment="1">
      <alignment horizontal="right" wrapText="1"/>
    </xf>
    <xf numFmtId="0" fontId="27" fillId="0" borderId="36" xfId="0" applyFont="1" applyBorder="1" applyAlignment="1">
      <alignment wrapText="1"/>
    </xf>
    <xf numFmtId="0" fontId="33" fillId="0" borderId="81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94" xfId="0" applyBorder="1" applyAlignment="1">
      <alignment/>
    </xf>
    <xf numFmtId="0" fontId="0" fillId="0" borderId="57" xfId="0" applyBorder="1" applyAlignment="1">
      <alignment/>
    </xf>
    <xf numFmtId="0" fontId="0" fillId="0" borderId="81" xfId="0" applyBorder="1" applyAlignment="1">
      <alignment/>
    </xf>
    <xf numFmtId="0" fontId="0" fillId="0" borderId="15" xfId="0" applyBorder="1" applyAlignment="1">
      <alignment/>
    </xf>
    <xf numFmtId="0" fontId="33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77" fillId="0" borderId="76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16" xfId="0" applyFont="1" applyBorder="1" applyAlignment="1">
      <alignment/>
    </xf>
    <xf numFmtId="180" fontId="48" fillId="0" borderId="70" xfId="111" applyNumberFormat="1" applyFont="1" applyFill="1" applyBorder="1" applyAlignment="1" applyProtection="1">
      <alignment horizontal="centerContinuous" vertical="center" wrapText="1"/>
      <protection/>
    </xf>
    <xf numFmtId="180" fontId="48" fillId="0" borderId="54" xfId="111" applyNumberFormat="1" applyFont="1" applyFill="1" applyBorder="1" applyAlignment="1" applyProtection="1">
      <alignment horizontal="center" vertical="center" wrapText="1"/>
      <protection/>
    </xf>
    <xf numFmtId="180" fontId="44" fillId="0" borderId="54" xfId="111" applyNumberFormat="1" applyFont="1" applyFill="1" applyBorder="1" applyAlignment="1" applyProtection="1">
      <alignment horizontal="center" vertical="center" wrapText="1"/>
      <protection/>
    </xf>
    <xf numFmtId="180" fontId="49" fillId="0" borderId="27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8" xfId="111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4" xfId="111" applyNumberFormat="1" applyFont="1" applyFill="1" applyBorder="1" applyAlignment="1" applyProtection="1">
      <alignment horizontal="right" vertical="center" wrapText="1" indent="1"/>
      <protection/>
    </xf>
    <xf numFmtId="180" fontId="50" fillId="0" borderId="0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17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11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7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45" xfId="111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28" xfId="111" applyNumberFormat="1" applyFont="1" applyFill="1" applyBorder="1" applyAlignment="1" applyProtection="1">
      <alignment horizontal="right" vertical="center" wrapText="1" indent="1"/>
      <protection/>
    </xf>
    <xf numFmtId="180" fontId="26" fillId="0" borderId="54" xfId="111" applyNumberFormat="1" applyFont="1" applyFill="1" applyBorder="1" applyAlignment="1" applyProtection="1">
      <alignment horizontal="right" vertical="center" wrapText="1" indent="1"/>
      <protection/>
    </xf>
    <xf numFmtId="180" fontId="26" fillId="0" borderId="98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9" xfId="111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3" xfId="111" applyNumberFormat="1" applyFont="1" applyFill="1" applyBorder="1" applyAlignment="1" applyProtection="1">
      <alignment horizontal="right" vertical="center" wrapText="1" indent="1"/>
      <protection/>
    </xf>
    <xf numFmtId="180" fontId="50" fillId="0" borderId="72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2" xfId="111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5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59" xfId="111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9" xfId="111" applyNumberFormat="1" applyFont="1" applyFill="1" applyBorder="1" applyAlignment="1" applyProtection="1">
      <alignment horizontal="right" vertical="center" wrapText="1" indent="1"/>
      <protection/>
    </xf>
    <xf numFmtId="180" fontId="26" fillId="0" borderId="13" xfId="111" applyNumberFormat="1" applyFont="1" applyFill="1" applyBorder="1" applyAlignment="1" applyProtection="1">
      <alignment horizontal="right" vertical="center" wrapText="1" indent="1"/>
      <protection/>
    </xf>
    <xf numFmtId="180" fontId="26" fillId="0" borderId="79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0" xfId="111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7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27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2" xfId="111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4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11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59" xfId="102" applyNumberFormat="1" applyFont="1" applyFill="1" applyBorder="1" applyAlignment="1" applyProtection="1">
      <alignment vertical="center" wrapText="1"/>
      <protection locked="0"/>
    </xf>
    <xf numFmtId="0" fontId="1" fillId="0" borderId="14" xfId="113" applyFont="1" applyBorder="1" applyAlignment="1">
      <alignment horizontal="left" vertical="center" wrapText="1"/>
      <protection/>
    </xf>
    <xf numFmtId="0" fontId="42" fillId="0" borderId="0" xfId="113" applyFont="1" applyAlignment="1">
      <alignment horizontal="center"/>
      <protection/>
    </xf>
    <xf numFmtId="0" fontId="56" fillId="0" borderId="17" xfId="113" applyFont="1" applyBorder="1" applyAlignment="1">
      <alignment horizontal="left" vertical="center"/>
      <protection/>
    </xf>
    <xf numFmtId="0" fontId="56" fillId="0" borderId="18" xfId="113" applyFont="1" applyBorder="1" applyAlignment="1">
      <alignment horizontal="left" vertical="center"/>
      <protection/>
    </xf>
    <xf numFmtId="0" fontId="1" fillId="0" borderId="98" xfId="113" applyFont="1" applyFill="1" applyBorder="1" applyAlignment="1">
      <alignment horizontal="right"/>
      <protection/>
    </xf>
    <xf numFmtId="0" fontId="34" fillId="0" borderId="44" xfId="113" applyFont="1" applyFill="1" applyBorder="1" applyAlignment="1">
      <alignment horizontal="left" vertical="center"/>
      <protection/>
    </xf>
    <xf numFmtId="0" fontId="34" fillId="0" borderId="27" xfId="113" applyFont="1" applyFill="1" applyBorder="1" applyAlignment="1">
      <alignment horizontal="left" vertical="center"/>
      <protection/>
    </xf>
    <xf numFmtId="0" fontId="34" fillId="0" borderId="43" xfId="113" applyFont="1" applyFill="1" applyBorder="1" applyAlignment="1">
      <alignment horizontal="left" vertical="center"/>
      <protection/>
    </xf>
    <xf numFmtId="0" fontId="42" fillId="20" borderId="52" xfId="113" applyFont="1" applyFill="1" applyBorder="1" applyAlignment="1">
      <alignment horizontal="left" vertical="center"/>
      <protection/>
    </xf>
    <xf numFmtId="0" fontId="42" fillId="20" borderId="24" xfId="113" applyFont="1" applyFill="1" applyBorder="1" applyAlignment="1">
      <alignment horizontal="left" vertical="center"/>
      <protection/>
    </xf>
    <xf numFmtId="0" fontId="58" fillId="20" borderId="23" xfId="113" applyFont="1" applyFill="1" applyBorder="1" applyAlignment="1">
      <alignment horizontal="left" vertical="center"/>
      <protection/>
    </xf>
    <xf numFmtId="0" fontId="58" fillId="20" borderId="18" xfId="113" applyFont="1" applyFill="1" applyBorder="1" applyAlignment="1">
      <alignment horizontal="left" vertical="center"/>
      <protection/>
    </xf>
    <xf numFmtId="0" fontId="58" fillId="20" borderId="22" xfId="113" applyFont="1" applyFill="1" applyBorder="1" applyAlignment="1">
      <alignment horizontal="left" vertical="center"/>
      <protection/>
    </xf>
    <xf numFmtId="0" fontId="58" fillId="20" borderId="19" xfId="113" applyFont="1" applyFill="1" applyBorder="1" applyAlignment="1">
      <alignment horizontal="left" vertical="center"/>
      <protection/>
    </xf>
    <xf numFmtId="0" fontId="34" fillId="0" borderId="22" xfId="113" applyFont="1" applyFill="1" applyBorder="1" applyAlignment="1">
      <alignment horizontal="left" vertical="center"/>
      <protection/>
    </xf>
    <xf numFmtId="0" fontId="34" fillId="0" borderId="19" xfId="113" applyFont="1" applyFill="1" applyBorder="1" applyAlignment="1">
      <alignment horizontal="left" vertical="center"/>
      <protection/>
    </xf>
    <xf numFmtId="0" fontId="34" fillId="0" borderId="18" xfId="113" applyFont="1" applyFill="1" applyBorder="1" applyAlignment="1">
      <alignment horizontal="left" vertical="center"/>
      <protection/>
    </xf>
    <xf numFmtId="0" fontId="56" fillId="0" borderId="23" xfId="113" applyFont="1" applyBorder="1" applyAlignment="1">
      <alignment horizontal="left" vertical="center"/>
      <protection/>
    </xf>
    <xf numFmtId="0" fontId="41" fillId="0" borderId="18" xfId="113" applyFont="1" applyFill="1" applyBorder="1" applyAlignment="1">
      <alignment horizontal="left" vertical="center"/>
      <protection/>
    </xf>
    <xf numFmtId="0" fontId="41" fillId="0" borderId="19" xfId="113" applyFont="1" applyFill="1" applyBorder="1" applyAlignment="1">
      <alignment horizontal="left" vertical="center"/>
      <protection/>
    </xf>
    <xf numFmtId="0" fontId="34" fillId="0" borderId="17" xfId="113" applyFont="1" applyFill="1" applyBorder="1" applyAlignment="1">
      <alignment horizontal="left" vertical="center"/>
      <protection/>
    </xf>
    <xf numFmtId="0" fontId="58" fillId="20" borderId="36" xfId="113" applyFont="1" applyFill="1" applyBorder="1" applyAlignment="1">
      <alignment horizontal="left" vertical="center"/>
      <protection/>
    </xf>
    <xf numFmtId="0" fontId="57" fillId="0" borderId="19" xfId="113" applyFont="1" applyFill="1" applyBorder="1" applyAlignment="1">
      <alignment horizontal="left" vertical="center"/>
      <protection/>
    </xf>
    <xf numFmtId="0" fontId="56" fillId="0" borderId="17" xfId="113" applyFont="1" applyBorder="1" applyAlignment="1">
      <alignment horizontal="left"/>
      <protection/>
    </xf>
    <xf numFmtId="0" fontId="56" fillId="0" borderId="18" xfId="113" applyFont="1" applyBorder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51" xfId="0" applyFont="1" applyBorder="1" applyAlignment="1">
      <alignment wrapText="1"/>
    </xf>
    <xf numFmtId="0" fontId="27" fillId="0" borderId="99" xfId="0" applyFont="1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33" xfId="0" applyFont="1" applyBorder="1" applyAlignment="1">
      <alignment/>
    </xf>
    <xf numFmtId="0" fontId="27" fillId="0" borderId="22" xfId="0" applyFont="1" applyBorder="1" applyAlignment="1">
      <alignment wrapText="1"/>
    </xf>
    <xf numFmtId="0" fontId="0" fillId="0" borderId="19" xfId="0" applyBorder="1" applyAlignment="1">
      <alignment wrapText="1"/>
    </xf>
    <xf numFmtId="0" fontId="27" fillId="0" borderId="98" xfId="0" applyFont="1" applyFill="1" applyBorder="1" applyAlignment="1">
      <alignment horizontal="left" wrapText="1"/>
    </xf>
    <xf numFmtId="0" fontId="25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27" fillId="0" borderId="0" xfId="0" applyFont="1" applyAlignment="1">
      <alignment horizontal="left" wrapText="1"/>
    </xf>
    <xf numFmtId="0" fontId="27" fillId="0" borderId="0" xfId="96" applyFont="1" applyFill="1" applyAlignment="1">
      <alignment horizontal="right" wrapText="1"/>
      <protection/>
    </xf>
    <xf numFmtId="0" fontId="76" fillId="21" borderId="13" xfId="96" applyFont="1" applyFill="1" applyBorder="1" applyAlignment="1">
      <alignment horizontal="center" wrapText="1"/>
      <protection/>
    </xf>
    <xf numFmtId="0" fontId="29" fillId="21" borderId="13" xfId="0" applyFont="1" applyFill="1" applyBorder="1" applyAlignment="1">
      <alignment horizontal="center" wrapText="1"/>
    </xf>
    <xf numFmtId="0" fontId="0" fillId="21" borderId="13" xfId="0" applyFill="1" applyBorder="1" applyAlignment="1">
      <alignment wrapText="1"/>
    </xf>
    <xf numFmtId="0" fontId="24" fillId="21" borderId="13" xfId="0" applyFont="1" applyFill="1" applyBorder="1" applyAlignment="1">
      <alignment horizontal="center" wrapText="1"/>
    </xf>
    <xf numFmtId="0" fontId="25" fillId="21" borderId="13" xfId="0" applyFont="1" applyFill="1" applyBorder="1" applyAlignment="1">
      <alignment horizontal="center" wrapText="1"/>
    </xf>
    <xf numFmtId="0" fontId="27" fillId="0" borderId="82" xfId="0" applyFont="1" applyBorder="1" applyAlignment="1">
      <alignment wrapText="1"/>
    </xf>
    <xf numFmtId="0" fontId="0" fillId="0" borderId="36" xfId="0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83" xfId="0" applyFont="1" applyBorder="1" applyAlignment="1">
      <alignment/>
    </xf>
    <xf numFmtId="0" fontId="34" fillId="20" borderId="55" xfId="103" applyFont="1" applyFill="1" applyBorder="1" applyAlignment="1">
      <alignment horizontal="center" vertical="center"/>
      <protection/>
    </xf>
    <xf numFmtId="0" fontId="34" fillId="20" borderId="44" xfId="103" applyFont="1" applyFill="1" applyBorder="1" applyAlignment="1">
      <alignment horizontal="center" vertical="center"/>
      <protection/>
    </xf>
    <xf numFmtId="0" fontId="34" fillId="20" borderId="78" xfId="103" applyFont="1" applyFill="1" applyBorder="1" applyAlignment="1">
      <alignment horizontal="center" vertical="center"/>
      <protection/>
    </xf>
    <xf numFmtId="0" fontId="34" fillId="20" borderId="100" xfId="103" applyFont="1" applyFill="1" applyBorder="1" applyAlignment="1">
      <alignment horizontal="center" vertical="center"/>
      <protection/>
    </xf>
    <xf numFmtId="0" fontId="34" fillId="20" borderId="94" xfId="103" applyFont="1" applyFill="1" applyBorder="1" applyAlignment="1">
      <alignment horizontal="center" vertical="center"/>
      <protection/>
    </xf>
    <xf numFmtId="0" fontId="40" fillId="0" borderId="0" xfId="113" applyFont="1" applyAlignment="1">
      <alignment horizontal="center"/>
      <protection/>
    </xf>
    <xf numFmtId="0" fontId="1" fillId="0" borderId="0" xfId="113" applyFont="1" applyFill="1" applyBorder="1" applyAlignment="1">
      <alignment horizontal="right"/>
      <protection/>
    </xf>
    <xf numFmtId="180" fontId="48" fillId="0" borderId="58" xfId="111" applyNumberFormat="1" applyFont="1" applyFill="1" applyBorder="1" applyAlignment="1" applyProtection="1">
      <alignment horizontal="center" vertical="center" wrapText="1"/>
      <protection/>
    </xf>
    <xf numFmtId="180" fontId="48" fillId="0" borderId="79" xfId="111" applyNumberFormat="1" applyFont="1" applyFill="1" applyBorder="1" applyAlignment="1" applyProtection="1">
      <alignment horizontal="center" vertical="center" wrapText="1"/>
      <protection/>
    </xf>
    <xf numFmtId="180" fontId="51" fillId="0" borderId="0" xfId="111" applyNumberFormat="1" applyFont="1" applyFill="1" applyBorder="1" applyAlignment="1" applyProtection="1">
      <alignment horizontal="center" vertical="center" wrapText="1"/>
      <protection/>
    </xf>
    <xf numFmtId="180" fontId="48" fillId="0" borderId="81" xfId="111" applyNumberFormat="1" applyFont="1" applyFill="1" applyBorder="1" applyAlignment="1" applyProtection="1">
      <alignment horizontal="center" vertical="center" wrapText="1"/>
      <protection/>
    </xf>
    <xf numFmtId="180" fontId="48" fillId="0" borderId="75" xfId="111" applyNumberFormat="1" applyFont="1" applyFill="1" applyBorder="1" applyAlignment="1" applyProtection="1">
      <alignment horizontal="center" vertical="center" wrapText="1"/>
      <protection/>
    </xf>
    <xf numFmtId="0" fontId="15" fillId="0" borderId="101" xfId="111" applyFont="1" applyFill="1" applyBorder="1" applyAlignment="1">
      <alignment horizontal="justify" vertical="center" wrapText="1"/>
      <protection/>
    </xf>
    <xf numFmtId="0" fontId="40" fillId="0" borderId="0" xfId="111" applyFont="1" applyAlignment="1">
      <alignment horizontal="center" wrapText="1"/>
      <protection/>
    </xf>
    <xf numFmtId="0" fontId="72" fillId="0" borderId="0" xfId="111" applyFont="1" applyAlignment="1">
      <alignment horizontal="right" wrapText="1"/>
      <protection/>
    </xf>
    <xf numFmtId="180" fontId="49" fillId="0" borderId="98" xfId="111" applyNumberFormat="1" applyFont="1" applyFill="1" applyBorder="1" applyAlignment="1">
      <alignment horizontal="right" vertical="center" wrapText="1"/>
      <protection/>
    </xf>
    <xf numFmtId="0" fontId="73" fillId="0" borderId="0" xfId="111" applyFont="1" applyAlignment="1">
      <alignment horizontal="right" wrapText="1"/>
      <protection/>
    </xf>
    <xf numFmtId="180" fontId="47" fillId="0" borderId="50" xfId="111" applyNumberFormat="1" applyFont="1" applyFill="1" applyBorder="1" applyAlignment="1" applyProtection="1">
      <alignment horizontal="center" textRotation="180" wrapText="1"/>
      <protection/>
    </xf>
    <xf numFmtId="180" fontId="69" fillId="0" borderId="0" xfId="111" applyNumberFormat="1" applyFont="1" applyFill="1" applyAlignment="1" applyProtection="1">
      <alignment horizontal="center" vertical="center" wrapText="1"/>
      <protection/>
    </xf>
    <xf numFmtId="180" fontId="70" fillId="0" borderId="10" xfId="111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11" applyNumberFormat="1" applyFont="1" applyFill="1" applyBorder="1" applyAlignment="1" applyProtection="1">
      <alignment horizontal="left" vertical="center" wrapText="1" indent="2"/>
      <protection/>
    </xf>
    <xf numFmtId="180" fontId="48" fillId="0" borderId="93" xfId="111" applyNumberFormat="1" applyFont="1" applyFill="1" applyBorder="1" applyAlignment="1" applyProtection="1">
      <alignment horizontal="center" vertical="center"/>
      <protection/>
    </xf>
    <xf numFmtId="180" fontId="48" fillId="0" borderId="45" xfId="111" applyNumberFormat="1" applyFont="1" applyFill="1" applyBorder="1" applyAlignment="1" applyProtection="1">
      <alignment horizontal="center" vertical="center"/>
      <protection/>
    </xf>
    <xf numFmtId="180" fontId="48" fillId="0" borderId="102" xfId="111" applyNumberFormat="1" applyFont="1" applyFill="1" applyBorder="1" applyAlignment="1" applyProtection="1">
      <alignment horizontal="center" vertical="center"/>
      <protection/>
    </xf>
    <xf numFmtId="180" fontId="48" fillId="0" borderId="103" xfId="111" applyNumberFormat="1" applyFont="1" applyFill="1" applyBorder="1" applyAlignment="1" applyProtection="1">
      <alignment horizontal="center" vertical="center"/>
      <protection/>
    </xf>
    <xf numFmtId="180" fontId="48" fillId="0" borderId="78" xfId="111" applyNumberFormat="1" applyFont="1" applyFill="1" applyBorder="1" applyAlignment="1" applyProtection="1">
      <alignment horizontal="center" vertical="center" wrapText="1"/>
      <protection/>
    </xf>
    <xf numFmtId="180" fontId="48" fillId="0" borderId="56" xfId="111" applyNumberFormat="1" applyFont="1" applyFill="1" applyBorder="1" applyAlignment="1" applyProtection="1">
      <alignment horizontal="center" vertical="center" wrapText="1"/>
      <protection/>
    </xf>
    <xf numFmtId="180" fontId="48" fillId="0" borderId="81" xfId="111" applyNumberFormat="1" applyFont="1" applyFill="1" applyBorder="1" applyAlignment="1" applyProtection="1">
      <alignment horizontal="center" vertical="center"/>
      <protection/>
    </xf>
    <xf numFmtId="180" fontId="48" fillId="0" borderId="59" xfId="111" applyNumberFormat="1" applyFont="1" applyFill="1" applyBorder="1" applyAlignment="1" applyProtection="1">
      <alignment horizontal="center" vertical="center"/>
      <protection/>
    </xf>
    <xf numFmtId="180" fontId="48" fillId="0" borderId="100" xfId="111" applyNumberFormat="1" applyFont="1" applyFill="1" applyBorder="1" applyAlignment="1" applyProtection="1">
      <alignment horizontal="center" vertical="center" wrapText="1"/>
      <protection/>
    </xf>
    <xf numFmtId="180" fontId="48" fillId="0" borderId="28" xfId="111" applyNumberFormat="1" applyFont="1" applyFill="1" applyBorder="1" applyAlignment="1" applyProtection="1">
      <alignment horizontal="center" vertical="center"/>
      <protection/>
    </xf>
    <xf numFmtId="180" fontId="48" fillId="0" borderId="81" xfId="111" applyNumberFormat="1" applyFont="1" applyFill="1" applyBorder="1" applyAlignment="1" applyProtection="1">
      <alignment horizontal="center" vertical="center" wrapText="1"/>
      <protection/>
    </xf>
    <xf numFmtId="180" fontId="48" fillId="0" borderId="59" xfId="111" applyNumberFormat="1" applyFont="1" applyFill="1" applyBorder="1" applyAlignment="1" applyProtection="1">
      <alignment horizontal="center" vertical="center" wrapText="1"/>
      <protection/>
    </xf>
    <xf numFmtId="180" fontId="70" fillId="0" borderId="0" xfId="110" applyNumberFormat="1" applyFont="1" applyFill="1" applyBorder="1" applyAlignment="1" applyProtection="1">
      <alignment horizontal="left" vertical="center"/>
      <protection/>
    </xf>
    <xf numFmtId="0" fontId="26" fillId="0" borderId="93" xfId="110" applyFont="1" applyFill="1" applyBorder="1" applyAlignment="1">
      <alignment horizontal="center" vertical="center" wrapText="1"/>
      <protection/>
    </xf>
    <xf numFmtId="0" fontId="26" fillId="0" borderId="69" xfId="110" applyFont="1" applyFill="1" applyBorder="1" applyAlignment="1">
      <alignment horizontal="center" vertical="center" wrapText="1"/>
      <protection/>
    </xf>
    <xf numFmtId="0" fontId="67" fillId="0" borderId="56" xfId="111" applyFont="1" applyBorder="1" applyAlignment="1">
      <alignment horizontal="left" wrapText="1"/>
      <protection/>
    </xf>
    <xf numFmtId="0" fontId="67" fillId="0" borderId="28" xfId="111" applyFont="1" applyBorder="1" applyAlignment="1">
      <alignment horizontal="left" wrapText="1"/>
      <protection/>
    </xf>
    <xf numFmtId="0" fontId="67" fillId="0" borderId="45" xfId="111" applyFont="1" applyBorder="1" applyAlignment="1">
      <alignment horizontal="left" wrapText="1"/>
      <protection/>
    </xf>
    <xf numFmtId="180" fontId="46" fillId="0" borderId="0" xfId="110" applyNumberFormat="1" applyFont="1" applyFill="1" applyBorder="1" applyAlignment="1" applyProtection="1">
      <alignment horizontal="center" vertical="center" wrapText="1"/>
      <protection/>
    </xf>
    <xf numFmtId="0" fontId="44" fillId="0" borderId="10" xfId="110" applyFont="1" applyFill="1" applyBorder="1" applyAlignment="1" applyProtection="1">
      <alignment horizontal="center" vertical="center" wrapText="1"/>
      <protection/>
    </xf>
    <xf numFmtId="0" fontId="44" fillId="0" borderId="12" xfId="110" applyFont="1" applyFill="1" applyBorder="1" applyAlignment="1" applyProtection="1">
      <alignment horizontal="center" vertical="center" wrapText="1"/>
      <protection/>
    </xf>
    <xf numFmtId="0" fontId="38" fillId="0" borderId="0" xfId="111" applyFont="1" applyAlignment="1">
      <alignment horizontal="right" wrapText="1"/>
      <protection/>
    </xf>
    <xf numFmtId="180" fontId="15" fillId="0" borderId="0" xfId="111" applyNumberFormat="1" applyFont="1" applyFill="1" applyBorder="1" applyAlignment="1">
      <alignment horizontal="right" vertical="center" wrapText="1"/>
      <protection/>
    </xf>
    <xf numFmtId="182" fontId="49" fillId="0" borderId="22" xfId="68" applyNumberFormat="1" applyFont="1" applyFill="1" applyBorder="1" applyAlignment="1" applyProtection="1">
      <alignment horizontal="center"/>
      <protection locked="0"/>
    </xf>
    <xf numFmtId="182" fontId="49" fillId="0" borderId="20" xfId="68" applyNumberFormat="1" applyFont="1" applyFill="1" applyBorder="1" applyAlignment="1" applyProtection="1">
      <alignment horizontal="center"/>
      <protection locked="0"/>
    </xf>
    <xf numFmtId="0" fontId="44" fillId="0" borderId="10" xfId="110" applyFont="1" applyFill="1" applyBorder="1" applyAlignment="1" applyProtection="1">
      <alignment horizontal="center" vertical="center"/>
      <protection/>
    </xf>
    <xf numFmtId="0" fontId="44" fillId="0" borderId="11" xfId="110" applyFont="1" applyFill="1" applyBorder="1" applyAlignment="1" applyProtection="1">
      <alignment horizontal="center" vertical="center"/>
      <protection/>
    </xf>
    <xf numFmtId="0" fontId="44" fillId="0" borderId="12" xfId="110" applyFont="1" applyFill="1" applyBorder="1" applyAlignment="1" applyProtection="1">
      <alignment horizontal="center" vertical="center"/>
      <protection/>
    </xf>
    <xf numFmtId="0" fontId="26" fillId="0" borderId="10" xfId="110" applyFont="1" applyFill="1" applyBorder="1" applyAlignment="1" applyProtection="1">
      <alignment horizontal="center" vertical="center" wrapText="1"/>
      <protection/>
    </xf>
    <xf numFmtId="0" fontId="26" fillId="0" borderId="11" xfId="110" applyFont="1" applyFill="1" applyBorder="1" applyAlignment="1" applyProtection="1">
      <alignment horizontal="center" vertical="center" wrapText="1"/>
      <protection/>
    </xf>
    <xf numFmtId="0" fontId="26" fillId="0" borderId="12" xfId="110" applyFont="1" applyFill="1" applyBorder="1" applyAlignment="1" applyProtection="1">
      <alignment horizontal="center" vertical="center" wrapText="1"/>
      <protection/>
    </xf>
    <xf numFmtId="182" fontId="49" fillId="0" borderId="34" xfId="68" applyNumberFormat="1" applyFont="1" applyFill="1" applyBorder="1" applyAlignment="1" applyProtection="1">
      <alignment horizontal="center"/>
      <protection locked="0"/>
    </xf>
    <xf numFmtId="182" fontId="49" fillId="0" borderId="37" xfId="68" applyNumberFormat="1" applyFont="1" applyFill="1" applyBorder="1" applyAlignment="1" applyProtection="1">
      <alignment horizontal="center"/>
      <protection locked="0"/>
    </xf>
    <xf numFmtId="0" fontId="49" fillId="0" borderId="34" xfId="110" applyFont="1" applyFill="1" applyBorder="1" applyAlignment="1" applyProtection="1">
      <alignment horizontal="center"/>
      <protection locked="0"/>
    </xf>
    <xf numFmtId="0" fontId="49" fillId="0" borderId="26" xfId="110" applyFont="1" applyFill="1" applyBorder="1" applyAlignment="1" applyProtection="1">
      <alignment horizontal="center"/>
      <protection locked="0"/>
    </xf>
    <xf numFmtId="0" fontId="49" fillId="0" borderId="37" xfId="110" applyFont="1" applyFill="1" applyBorder="1" applyAlignment="1" applyProtection="1">
      <alignment horizontal="center"/>
      <protection locked="0"/>
    </xf>
    <xf numFmtId="0" fontId="49" fillId="0" borderId="22" xfId="110" applyFont="1" applyFill="1" applyBorder="1" applyAlignment="1" applyProtection="1">
      <alignment horizontal="center"/>
      <protection locked="0"/>
    </xf>
    <xf numFmtId="0" fontId="49" fillId="0" borderId="19" xfId="110" applyFont="1" applyFill="1" applyBorder="1" applyAlignment="1" applyProtection="1">
      <alignment horizontal="center"/>
      <protection locked="0"/>
    </xf>
    <xf numFmtId="0" fontId="49" fillId="0" borderId="20" xfId="110" applyFont="1" applyFill="1" applyBorder="1" applyAlignment="1" applyProtection="1">
      <alignment horizontal="center"/>
      <protection locked="0"/>
    </xf>
    <xf numFmtId="0" fontId="49" fillId="0" borderId="101" xfId="110" applyFont="1" applyFill="1" applyBorder="1" applyAlignment="1">
      <alignment horizontal="center" vertical="center" wrapText="1"/>
      <protection/>
    </xf>
    <xf numFmtId="0" fontId="49" fillId="0" borderId="13" xfId="110" applyFont="1" applyFill="1" applyBorder="1" applyAlignment="1" applyProtection="1">
      <alignment horizontal="center" vertical="center"/>
      <protection/>
    </xf>
    <xf numFmtId="0" fontId="67" fillId="0" borderId="22" xfId="111" applyFont="1" applyBorder="1" applyAlignment="1">
      <alignment horizontal="left" wrapText="1"/>
      <protection/>
    </xf>
    <xf numFmtId="0" fontId="67" fillId="0" borderId="19" xfId="111" applyFont="1" applyBorder="1" applyAlignment="1">
      <alignment horizontal="left" wrapText="1"/>
      <protection/>
    </xf>
    <xf numFmtId="0" fontId="67" fillId="0" borderId="20" xfId="111" applyFont="1" applyBorder="1" applyAlignment="1">
      <alignment horizontal="left" wrapText="1"/>
      <protection/>
    </xf>
    <xf numFmtId="0" fontId="26" fillId="0" borderId="99" xfId="110" applyFont="1" applyFill="1" applyBorder="1" applyAlignment="1">
      <alignment horizontal="center" vertical="center" wrapText="1"/>
      <protection/>
    </xf>
    <xf numFmtId="0" fontId="26" fillId="0" borderId="33" xfId="110" applyFont="1" applyFill="1" applyBorder="1" applyAlignment="1">
      <alignment horizontal="center" vertical="center" wrapText="1"/>
      <protection/>
    </xf>
    <xf numFmtId="0" fontId="70" fillId="0" borderId="0" xfId="110" applyFont="1" applyFill="1" applyAlignment="1">
      <alignment horizontal="left" wrapText="1"/>
      <protection/>
    </xf>
    <xf numFmtId="0" fontId="44" fillId="0" borderId="13" xfId="110" applyFont="1" applyFill="1" applyBorder="1" applyAlignment="1" applyProtection="1">
      <alignment horizontal="center" vertical="center" wrapText="1"/>
      <protection/>
    </xf>
    <xf numFmtId="182" fontId="44" fillId="0" borderId="10" xfId="68" applyNumberFormat="1" applyFont="1" applyFill="1" applyBorder="1" applyAlignment="1" applyProtection="1">
      <alignment horizontal="center"/>
      <protection/>
    </xf>
    <xf numFmtId="182" fontId="44" fillId="0" borderId="12" xfId="68" applyNumberFormat="1" applyFont="1" applyFill="1" applyBorder="1" applyAlignment="1" applyProtection="1">
      <alignment horizontal="center"/>
      <protection/>
    </xf>
    <xf numFmtId="182" fontId="49" fillId="0" borderId="35" xfId="68" applyNumberFormat="1" applyFont="1" applyFill="1" applyBorder="1" applyAlignment="1" applyProtection="1">
      <alignment horizontal="center"/>
      <protection locked="0"/>
    </xf>
    <xf numFmtId="182" fontId="49" fillId="0" borderId="69" xfId="68" applyNumberFormat="1" applyFont="1" applyFill="1" applyBorder="1" applyAlignment="1" applyProtection="1">
      <alignment horizontal="center"/>
      <protection locked="0"/>
    </xf>
    <xf numFmtId="0" fontId="49" fillId="0" borderId="35" xfId="110" applyFont="1" applyFill="1" applyBorder="1" applyAlignment="1" applyProtection="1">
      <alignment horizontal="center"/>
      <protection locked="0"/>
    </xf>
    <xf numFmtId="0" fontId="49" fillId="0" borderId="33" xfId="110" applyFont="1" applyFill="1" applyBorder="1" applyAlignment="1" applyProtection="1">
      <alignment horizontal="center"/>
      <protection locked="0"/>
    </xf>
    <xf numFmtId="0" fontId="49" fillId="0" borderId="69" xfId="110" applyFont="1" applyFill="1" applyBorder="1" applyAlignment="1" applyProtection="1">
      <alignment horizontal="center"/>
      <protection locked="0"/>
    </xf>
    <xf numFmtId="0" fontId="26" fillId="0" borderId="51" xfId="110" applyFont="1" applyFill="1" applyBorder="1" applyAlignment="1">
      <alignment horizontal="center" vertical="center" wrapText="1"/>
      <protection/>
    </xf>
    <xf numFmtId="0" fontId="26" fillId="0" borderId="35" xfId="110" applyFont="1" applyFill="1" applyBorder="1" applyAlignment="1">
      <alignment horizontal="center" vertical="center" wrapText="1"/>
      <protection/>
    </xf>
    <xf numFmtId="0" fontId="44" fillId="0" borderId="11" xfId="110" applyFont="1" applyFill="1" applyBorder="1" applyAlignment="1" applyProtection="1">
      <alignment horizontal="center" vertical="center" wrapText="1"/>
      <protection/>
    </xf>
    <xf numFmtId="0" fontId="26" fillId="0" borderId="82" xfId="110" applyFont="1" applyFill="1" applyBorder="1" applyAlignment="1">
      <alignment horizontal="center" vertical="center" wrapText="1"/>
      <protection/>
    </xf>
    <xf numFmtId="0" fontId="26" fillId="0" borderId="100" xfId="110" applyFont="1" applyFill="1" applyBorder="1" applyAlignment="1">
      <alignment horizontal="center" vertical="center" wrapText="1"/>
      <protection/>
    </xf>
    <xf numFmtId="0" fontId="26" fillId="0" borderId="104" xfId="110" applyFont="1" applyFill="1" applyBorder="1" applyAlignment="1">
      <alignment horizontal="center" vertical="center" wrapText="1"/>
      <protection/>
    </xf>
    <xf numFmtId="0" fontId="75" fillId="0" borderId="0" xfId="102" applyFont="1" applyAlignment="1">
      <alignment horizontal="center"/>
      <protection/>
    </xf>
    <xf numFmtId="0" fontId="40" fillId="0" borderId="0" xfId="108" applyFont="1" applyAlignment="1">
      <alignment horizontal="center"/>
      <protection/>
    </xf>
    <xf numFmtId="0" fontId="76" fillId="0" borderId="53" xfId="108" applyFont="1" applyFill="1" applyBorder="1" applyAlignment="1">
      <alignment horizontal="center" vertical="center" wrapText="1"/>
      <protection/>
    </xf>
    <xf numFmtId="0" fontId="24" fillId="24" borderId="13" xfId="108" applyFont="1" applyFill="1" applyBorder="1" applyAlignment="1">
      <alignment horizontal="center" vertical="center" wrapText="1"/>
      <protection/>
    </xf>
    <xf numFmtId="0" fontId="24" fillId="24" borderId="16" xfId="108" applyFont="1" applyFill="1" applyBorder="1" applyAlignment="1">
      <alignment horizontal="center" vertical="center" wrapText="1"/>
      <protection/>
    </xf>
    <xf numFmtId="0" fontId="24" fillId="24" borderId="55" xfId="108" applyFont="1" applyFill="1" applyBorder="1" applyAlignment="1">
      <alignment horizontal="center" vertical="center" wrapText="1"/>
      <protection/>
    </xf>
    <xf numFmtId="0" fontId="24" fillId="24" borderId="50" xfId="108" applyFont="1" applyFill="1" applyBorder="1" applyAlignment="1">
      <alignment horizontal="center" vertical="center" wrapText="1"/>
      <protection/>
    </xf>
    <xf numFmtId="0" fontId="24" fillId="24" borderId="95" xfId="108" applyFont="1" applyFill="1" applyBorder="1" applyAlignment="1">
      <alignment horizontal="center" vertical="center" wrapText="1"/>
      <protection/>
    </xf>
    <xf numFmtId="0" fontId="40" fillId="20" borderId="21" xfId="106" applyFont="1" applyFill="1" applyBorder="1" applyAlignment="1">
      <alignment horizontal="center" vertical="center" wrapText="1"/>
      <protection/>
    </xf>
    <xf numFmtId="0" fontId="40" fillId="20" borderId="96" xfId="106" applyFont="1" applyFill="1" applyBorder="1" applyAlignment="1">
      <alignment horizontal="center" vertical="center" wrapText="1"/>
      <protection/>
    </xf>
    <xf numFmtId="0" fontId="40" fillId="20" borderId="105" xfId="106" applyFont="1" applyFill="1" applyBorder="1" applyAlignment="1">
      <alignment horizontal="center" vertical="center" wrapText="1"/>
      <protection/>
    </xf>
    <xf numFmtId="0" fontId="40" fillId="20" borderId="106" xfId="106" applyFont="1" applyFill="1" applyBorder="1" applyAlignment="1">
      <alignment horizontal="center" vertical="center" wrapText="1"/>
      <protection/>
    </xf>
    <xf numFmtId="0" fontId="40" fillId="0" borderId="0" xfId="106" applyFont="1" applyAlignment="1">
      <alignment horizontal="center"/>
      <protection/>
    </xf>
    <xf numFmtId="0" fontId="78" fillId="0" borderId="0" xfId="106" applyFont="1" applyAlignment="1">
      <alignment horizontal="center"/>
      <protection/>
    </xf>
    <xf numFmtId="0" fontId="40" fillId="20" borderId="107" xfId="106" applyFont="1" applyFill="1" applyBorder="1" applyAlignment="1">
      <alignment horizontal="center" vertical="center" wrapText="1"/>
      <protection/>
    </xf>
    <xf numFmtId="0" fontId="40" fillId="20" borderId="108" xfId="106" applyFont="1" applyFill="1" applyBorder="1" applyAlignment="1">
      <alignment horizontal="center" vertical="center" wrapText="1"/>
      <protection/>
    </xf>
    <xf numFmtId="0" fontId="40" fillId="20" borderId="109" xfId="106" applyFont="1" applyFill="1" applyBorder="1" applyAlignment="1">
      <alignment horizontal="center" vertical="center" wrapText="1"/>
      <protection/>
    </xf>
    <xf numFmtId="0" fontId="40" fillId="20" borderId="110" xfId="106" applyFont="1" applyFill="1" applyBorder="1" applyAlignment="1">
      <alignment horizontal="center" vertical="center" wrapText="1"/>
      <protection/>
    </xf>
    <xf numFmtId="0" fontId="40" fillId="20" borderId="82" xfId="106" applyFont="1" applyFill="1" applyBorder="1" applyAlignment="1">
      <alignment horizontal="center" vertical="center" wrapText="1"/>
      <protection/>
    </xf>
    <xf numFmtId="0" fontId="40" fillId="20" borderId="100" xfId="106" applyFont="1" applyFill="1" applyBorder="1" applyAlignment="1">
      <alignment horizontal="center" vertical="center" wrapText="1"/>
      <protection/>
    </xf>
    <xf numFmtId="0" fontId="40" fillId="20" borderId="104" xfId="106" applyFont="1" applyFill="1" applyBorder="1" applyAlignment="1">
      <alignment horizontal="center" vertical="center" wrapText="1"/>
      <protection/>
    </xf>
    <xf numFmtId="0" fontId="40" fillId="20" borderId="94" xfId="106" applyFont="1" applyFill="1" applyBorder="1" applyAlignment="1">
      <alignment horizontal="center" vertical="center" wrapText="1"/>
      <protection/>
    </xf>
    <xf numFmtId="0" fontId="40" fillId="0" borderId="0" xfId="107" applyFont="1" applyAlignment="1">
      <alignment horizontal="center" wrapText="1"/>
      <protection/>
    </xf>
    <xf numFmtId="0" fontId="38" fillId="0" borderId="0" xfId="107" applyFont="1" applyAlignment="1">
      <alignment horizontal="right"/>
      <protection/>
    </xf>
    <xf numFmtId="0" fontId="0" fillId="0" borderId="98" xfId="0" applyFill="1" applyBorder="1" applyAlignment="1">
      <alignment/>
    </xf>
    <xf numFmtId="0" fontId="1" fillId="0" borderId="27" xfId="107" applyFont="1" applyFill="1" applyBorder="1" applyAlignment="1">
      <alignment horizontal="right"/>
      <protection/>
    </xf>
    <xf numFmtId="0" fontId="25" fillId="20" borderId="19" xfId="107" applyFont="1" applyFill="1" applyBorder="1" applyAlignment="1">
      <alignment horizontal="center" vertical="center" wrapText="1"/>
      <protection/>
    </xf>
    <xf numFmtId="0" fontId="25" fillId="20" borderId="19" xfId="107" applyFont="1" applyFill="1" applyBorder="1" applyAlignment="1">
      <alignment horizontal="center" vertical="center"/>
      <protection/>
    </xf>
    <xf numFmtId="0" fontId="40" fillId="20" borderId="103" xfId="113" applyFont="1" applyFill="1" applyBorder="1" applyAlignment="1">
      <alignment horizontal="center" vertical="center" wrapText="1"/>
      <protection/>
    </xf>
    <xf numFmtId="0" fontId="40" fillId="20" borderId="21" xfId="113" applyFont="1" applyFill="1" applyBorder="1" applyAlignment="1">
      <alignment horizontal="center" vertical="center" wrapText="1"/>
      <protection/>
    </xf>
    <xf numFmtId="0" fontId="40" fillId="20" borderId="26" xfId="113" applyFont="1" applyFill="1" applyBorder="1" applyAlignment="1">
      <alignment horizontal="center" vertical="center" wrapText="1"/>
      <protection/>
    </xf>
    <xf numFmtId="0" fontId="40" fillId="20" borderId="111" xfId="113" applyFont="1" applyFill="1" applyBorder="1" applyAlignment="1">
      <alignment horizontal="center" vertical="center" wrapText="1"/>
      <protection/>
    </xf>
    <xf numFmtId="0" fontId="40" fillId="20" borderId="105" xfId="113" applyFont="1" applyFill="1" applyBorder="1" applyAlignment="1">
      <alignment horizontal="center" vertical="center" wrapText="1"/>
      <protection/>
    </xf>
    <xf numFmtId="0" fontId="40" fillId="20" borderId="37" xfId="113" applyFont="1" applyFill="1" applyBorder="1" applyAlignment="1">
      <alignment horizontal="center" vertical="center" wrapText="1"/>
      <protection/>
    </xf>
    <xf numFmtId="0" fontId="28" fillId="0" borderId="98" xfId="0" applyFont="1" applyFill="1" applyBorder="1" applyAlignment="1">
      <alignment horizontal="left" wrapText="1"/>
    </xf>
    <xf numFmtId="180" fontId="1" fillId="0" borderId="0" xfId="111" applyNumberFormat="1" applyFont="1" applyFill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5" fillId="0" borderId="0" xfId="111" applyFont="1" applyFill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1" fillId="0" borderId="0" xfId="111" applyFont="1" applyFill="1" applyAlignment="1">
      <alignment horizontal="left" vertical="center" wrapText="1"/>
      <protection/>
    </xf>
    <xf numFmtId="0" fontId="1" fillId="0" borderId="0" xfId="0" applyFont="1" applyAlignment="1">
      <alignment horizontal="left"/>
    </xf>
    <xf numFmtId="180" fontId="62" fillId="0" borderId="0" xfId="111" applyNumberFormat="1" applyFont="1" applyFill="1" applyAlignment="1">
      <alignment vertical="center" wrapText="1"/>
      <protection/>
    </xf>
    <xf numFmtId="180" fontId="1" fillId="0" borderId="0" xfId="111" applyNumberFormat="1" applyFont="1" applyFill="1" applyAlignment="1">
      <alignment horizontal="center" vertical="center"/>
      <protection/>
    </xf>
    <xf numFmtId="0" fontId="1" fillId="0" borderId="0" xfId="111" applyFont="1" applyFill="1" applyAlignment="1">
      <alignment horizontal="center" wrapText="1"/>
      <protection/>
    </xf>
    <xf numFmtId="0" fontId="28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</cellXfs>
  <cellStyles count="11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  3   _2010.évi állami" xfId="100"/>
    <cellStyle name="Normál_11szm" xfId="101"/>
    <cellStyle name="Normál_12.sz.mell.2013.évi fejlesztés" xfId="102"/>
    <cellStyle name="Normál_2004.évi normatívák" xfId="103"/>
    <cellStyle name="Normál_2010.évi tervezett beruházás, felújítás" xfId="104"/>
    <cellStyle name="Normál_3aszm" xfId="105"/>
    <cellStyle name="Normál_5szm" xfId="106"/>
    <cellStyle name="Normál_6szm" xfId="107"/>
    <cellStyle name="Normál_7szm" xfId="108"/>
    <cellStyle name="Normál_költségvetés módosítás I." xfId="109"/>
    <cellStyle name="Normál_KVRENMUNKA" xfId="110"/>
    <cellStyle name="Normál_Másolat eredetijeKVIREND" xfId="111"/>
    <cellStyle name="Normal_tanusitv" xfId="112"/>
    <cellStyle name="Normál_Zalakaros" xfId="113"/>
    <cellStyle name="Note" xfId="114"/>
    <cellStyle name="Output" xfId="115"/>
    <cellStyle name="Összesen" xfId="116"/>
    <cellStyle name="Currency" xfId="117"/>
    <cellStyle name="Currency [0]" xfId="118"/>
    <cellStyle name="Rossz" xfId="119"/>
    <cellStyle name="Semleges" xfId="120"/>
    <cellStyle name="Számítás" xfId="121"/>
    <cellStyle name="Percent" xfId="122"/>
    <cellStyle name="Százalék 2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view="pageLayout" zoomScale="80" zoomScaleSheetLayoutView="100" zoomScalePageLayoutView="80" workbookViewId="0" topLeftCell="A1">
      <selection activeCell="B8" sqref="B8"/>
    </sheetView>
  </sheetViews>
  <sheetFormatPr defaultColWidth="9.140625" defaultRowHeight="12.75"/>
  <cols>
    <col min="1" max="1" width="4.57421875" style="23" customWidth="1"/>
    <col min="2" max="2" width="43.421875" style="23" customWidth="1"/>
    <col min="3" max="3" width="13.8515625" style="23" customWidth="1"/>
    <col min="4" max="4" width="14.140625" style="23" customWidth="1"/>
    <col min="5" max="5" width="14.421875" style="23" customWidth="1"/>
    <col min="6" max="6" width="5.7109375" style="23" customWidth="1"/>
    <col min="7" max="7" width="42.8515625" style="23" customWidth="1"/>
    <col min="8" max="8" width="14.28125" style="23" customWidth="1"/>
    <col min="9" max="9" width="14.7109375" style="23" customWidth="1"/>
    <col min="10" max="10" width="15.28125" style="23" customWidth="1"/>
    <col min="11" max="16384" width="9.140625" style="23" customWidth="1"/>
  </cols>
  <sheetData>
    <row r="1" spans="1:10" ht="18.75">
      <c r="A1" s="708" t="s">
        <v>476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18.75">
      <c r="A2" s="708" t="s">
        <v>531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10" ht="18.75">
      <c r="A3" s="648" t="s">
        <v>610</v>
      </c>
      <c r="B3" s="648"/>
      <c r="C3" s="152"/>
      <c r="D3" s="152"/>
      <c r="E3" s="152"/>
      <c r="F3" s="152"/>
      <c r="G3" s="152"/>
      <c r="H3" s="153"/>
      <c r="I3" s="153"/>
      <c r="J3" s="151"/>
    </row>
    <row r="4" spans="1:10" s="639" customFormat="1" ht="13.5" thickBot="1">
      <c r="A4" s="648" t="s">
        <v>580</v>
      </c>
      <c r="B4" s="648"/>
      <c r="H4" s="640"/>
      <c r="I4" s="711" t="s">
        <v>466</v>
      </c>
      <c r="J4" s="711"/>
    </row>
    <row r="5" spans="1:10" ht="74.25" customHeight="1" thickBot="1">
      <c r="A5" s="239"/>
      <c r="B5" s="240" t="s">
        <v>306</v>
      </c>
      <c r="C5" s="241" t="s">
        <v>594</v>
      </c>
      <c r="D5" s="241" t="s">
        <v>595</v>
      </c>
      <c r="E5" s="242" t="s">
        <v>596</v>
      </c>
      <c r="F5" s="243"/>
      <c r="G5" s="240" t="s">
        <v>306</v>
      </c>
      <c r="H5" s="241" t="s">
        <v>594</v>
      </c>
      <c r="I5" s="241" t="s">
        <v>595</v>
      </c>
      <c r="J5" s="242" t="s">
        <v>596</v>
      </c>
    </row>
    <row r="6" spans="1:10" ht="15" customHeight="1">
      <c r="A6" s="712" t="s">
        <v>307</v>
      </c>
      <c r="B6" s="713"/>
      <c r="C6" s="713"/>
      <c r="D6" s="713"/>
      <c r="E6" s="714"/>
      <c r="F6" s="713" t="s">
        <v>308</v>
      </c>
      <c r="G6" s="713"/>
      <c r="H6" s="713"/>
      <c r="I6" s="713"/>
      <c r="J6" s="714"/>
    </row>
    <row r="7" spans="1:10" ht="15" customHeight="1">
      <c r="A7" s="77" t="s">
        <v>99</v>
      </c>
      <c r="B7" s="29" t="s">
        <v>309</v>
      </c>
      <c r="C7" s="30"/>
      <c r="D7" s="30"/>
      <c r="E7" s="58"/>
      <c r="F7" s="54" t="s">
        <v>99</v>
      </c>
      <c r="G7" s="31" t="s">
        <v>309</v>
      </c>
      <c r="H7" s="30"/>
      <c r="I7" s="30"/>
      <c r="J7" s="58"/>
    </row>
    <row r="8" spans="1:10" ht="15" customHeight="1">
      <c r="A8" s="77"/>
      <c r="B8" s="38" t="s">
        <v>310</v>
      </c>
      <c r="C8" s="47">
        <v>18354132</v>
      </c>
      <c r="D8" s="47">
        <v>0</v>
      </c>
      <c r="E8" s="59">
        <v>18354132</v>
      </c>
      <c r="F8" s="32"/>
      <c r="G8" s="38" t="s">
        <v>344</v>
      </c>
      <c r="H8" s="30">
        <v>7572000</v>
      </c>
      <c r="I8" s="30">
        <v>0</v>
      </c>
      <c r="J8" s="58">
        <v>7572000</v>
      </c>
    </row>
    <row r="9" spans="1:10" ht="35.25" customHeight="1">
      <c r="A9" s="77"/>
      <c r="B9" s="48" t="s">
        <v>311</v>
      </c>
      <c r="C9" s="37">
        <v>4490000</v>
      </c>
      <c r="D9" s="37">
        <v>-467731</v>
      </c>
      <c r="E9" s="60">
        <v>4022269</v>
      </c>
      <c r="F9" s="54"/>
      <c r="G9" s="73" t="s">
        <v>345</v>
      </c>
      <c r="H9" s="30">
        <v>1150000</v>
      </c>
      <c r="I9" s="30">
        <v>0</v>
      </c>
      <c r="J9" s="58">
        <v>1150000</v>
      </c>
    </row>
    <row r="10" spans="1:10" ht="15" customHeight="1">
      <c r="A10" s="77"/>
      <c r="B10" s="38" t="s">
        <v>312</v>
      </c>
      <c r="C10" s="37">
        <v>563000</v>
      </c>
      <c r="D10" s="37">
        <v>0</v>
      </c>
      <c r="E10" s="60">
        <v>563000</v>
      </c>
      <c r="F10" s="54"/>
      <c r="G10" s="38" t="s">
        <v>346</v>
      </c>
      <c r="H10" s="30">
        <v>11300000</v>
      </c>
      <c r="I10" s="30">
        <v>0</v>
      </c>
      <c r="J10" s="58">
        <v>11300000</v>
      </c>
    </row>
    <row r="11" spans="1:10" ht="15" customHeight="1">
      <c r="A11" s="77"/>
      <c r="B11" s="38" t="s">
        <v>313</v>
      </c>
      <c r="C11" s="37">
        <v>0</v>
      </c>
      <c r="D11" s="37">
        <v>0</v>
      </c>
      <c r="E11" s="60">
        <v>0</v>
      </c>
      <c r="F11" s="54"/>
      <c r="G11" s="38" t="s">
        <v>347</v>
      </c>
      <c r="H11" s="30">
        <v>900000</v>
      </c>
      <c r="I11" s="30">
        <v>0</v>
      </c>
      <c r="J11" s="58">
        <v>900000</v>
      </c>
    </row>
    <row r="12" spans="1:10" ht="15" customHeight="1">
      <c r="A12" s="77"/>
      <c r="B12" s="50"/>
      <c r="C12" s="49"/>
      <c r="D12" s="49"/>
      <c r="E12" s="61"/>
      <c r="F12" s="54"/>
      <c r="G12" s="38" t="s">
        <v>348</v>
      </c>
      <c r="H12" s="30">
        <v>1750000</v>
      </c>
      <c r="I12" s="30">
        <v>-467731</v>
      </c>
      <c r="J12" s="58">
        <v>1282269</v>
      </c>
    </row>
    <row r="13" spans="1:10" ht="15" customHeight="1">
      <c r="A13" s="77"/>
      <c r="B13" s="36"/>
      <c r="C13" s="37"/>
      <c r="D13" s="37"/>
      <c r="E13" s="60"/>
      <c r="F13" s="54"/>
      <c r="G13" s="38" t="s">
        <v>314</v>
      </c>
      <c r="H13" s="30">
        <v>0</v>
      </c>
      <c r="I13" s="30">
        <v>0</v>
      </c>
      <c r="J13" s="58"/>
    </row>
    <row r="14" spans="1:10" ht="15" customHeight="1">
      <c r="A14" s="724" t="s">
        <v>315</v>
      </c>
      <c r="B14" s="710"/>
      <c r="C14" s="49">
        <f>SUM(C8:C13)</f>
        <v>23407132</v>
      </c>
      <c r="D14" s="49">
        <f>SUM(D8:D13)</f>
        <v>-467731</v>
      </c>
      <c r="E14" s="49">
        <f>SUM(E8:E13)</f>
        <v>22939401</v>
      </c>
      <c r="F14" s="730" t="s">
        <v>316</v>
      </c>
      <c r="G14" s="731"/>
      <c r="H14" s="53">
        <f>SUM(H8:H13)</f>
        <v>22672000</v>
      </c>
      <c r="I14" s="53">
        <f>SUM(I8:I13)</f>
        <v>-467731</v>
      </c>
      <c r="J14" s="66">
        <f>SUM(J8:J13)</f>
        <v>22204269</v>
      </c>
    </row>
    <row r="15" spans="1:10" ht="15" customHeight="1">
      <c r="A15" s="78"/>
      <c r="B15" s="40"/>
      <c r="C15" s="35"/>
      <c r="D15" s="35"/>
      <c r="E15" s="62"/>
      <c r="F15" s="55"/>
      <c r="G15" s="51"/>
      <c r="H15" s="39"/>
      <c r="I15" s="39"/>
      <c r="J15" s="65"/>
    </row>
    <row r="16" spans="1:10" ht="15" customHeight="1">
      <c r="A16" s="724" t="s">
        <v>339</v>
      </c>
      <c r="B16" s="710"/>
      <c r="C16" s="49">
        <v>0</v>
      </c>
      <c r="D16" s="49">
        <v>0</v>
      </c>
      <c r="E16" s="49">
        <v>0</v>
      </c>
      <c r="F16" s="709" t="s">
        <v>343</v>
      </c>
      <c r="G16" s="710"/>
      <c r="H16" s="53">
        <v>727085</v>
      </c>
      <c r="I16" s="53">
        <v>0</v>
      </c>
      <c r="J16" s="66">
        <v>727085</v>
      </c>
    </row>
    <row r="17" spans="1:10" ht="15" customHeight="1">
      <c r="A17" s="79"/>
      <c r="B17" s="36"/>
      <c r="C17" s="37"/>
      <c r="D17" s="37"/>
      <c r="E17" s="60"/>
      <c r="F17" s="56"/>
      <c r="G17" s="36"/>
      <c r="H17" s="39"/>
      <c r="I17" s="39"/>
      <c r="J17" s="65"/>
    </row>
    <row r="18" spans="1:10" ht="15" customHeight="1">
      <c r="A18" s="719" t="s">
        <v>317</v>
      </c>
      <c r="B18" s="720"/>
      <c r="C18" s="166">
        <f>C14+C16</f>
        <v>23407132</v>
      </c>
      <c r="D18" s="166">
        <f>D14+D16</f>
        <v>-467731</v>
      </c>
      <c r="E18" s="166">
        <f>E14+E16</f>
        <v>22939401</v>
      </c>
      <c r="F18" s="718" t="s">
        <v>318</v>
      </c>
      <c r="G18" s="720" t="s">
        <v>318</v>
      </c>
      <c r="H18" s="167">
        <f>H14+H16</f>
        <v>23399085</v>
      </c>
      <c r="I18" s="167">
        <f>I14+I16</f>
        <v>-467731</v>
      </c>
      <c r="J18" s="168">
        <f>J14+J16</f>
        <v>22931354</v>
      </c>
    </row>
    <row r="19" spans="1:10" ht="15" customHeight="1">
      <c r="A19" s="164"/>
      <c r="B19" s="165"/>
      <c r="C19" s="166"/>
      <c r="D19" s="166"/>
      <c r="E19" s="170"/>
      <c r="F19" s="163"/>
      <c r="G19" s="165"/>
      <c r="H19" s="167"/>
      <c r="I19" s="167"/>
      <c r="J19" s="168"/>
    </row>
    <row r="20" spans="1:10" ht="15" customHeight="1">
      <c r="A20" s="721" t="s">
        <v>319</v>
      </c>
      <c r="B20" s="729"/>
      <c r="C20" s="41"/>
      <c r="D20" s="41"/>
      <c r="E20" s="63"/>
      <c r="F20" s="723" t="s">
        <v>338</v>
      </c>
      <c r="G20" s="729"/>
      <c r="H20" s="42"/>
      <c r="I20" s="42"/>
      <c r="J20" s="80"/>
    </row>
    <row r="21" spans="1:10" ht="15" customHeight="1">
      <c r="A21" s="721" t="s">
        <v>320</v>
      </c>
      <c r="B21" s="722"/>
      <c r="C21" s="41"/>
      <c r="D21" s="41"/>
      <c r="E21" s="63"/>
      <c r="F21" s="723" t="s">
        <v>321</v>
      </c>
      <c r="G21" s="722"/>
      <c r="H21" s="42"/>
      <c r="I21" s="42"/>
      <c r="J21" s="80"/>
    </row>
    <row r="22" spans="1:10" ht="15" customHeight="1">
      <c r="A22" s="77" t="s">
        <v>99</v>
      </c>
      <c r="B22" s="43" t="s">
        <v>309</v>
      </c>
      <c r="C22" s="30"/>
      <c r="D22" s="30"/>
      <c r="E22" s="58"/>
      <c r="F22" s="57" t="s">
        <v>99</v>
      </c>
      <c r="G22" s="31" t="s">
        <v>309</v>
      </c>
      <c r="H22" s="30"/>
      <c r="I22" s="30"/>
      <c r="J22" s="58"/>
    </row>
    <row r="23" spans="1:10" ht="15" customHeight="1">
      <c r="A23" s="81"/>
      <c r="B23" s="34" t="s">
        <v>322</v>
      </c>
      <c r="C23" s="30">
        <v>0</v>
      </c>
      <c r="D23" s="30">
        <v>51338937</v>
      </c>
      <c r="E23" s="58">
        <v>51338937</v>
      </c>
      <c r="F23" s="57"/>
      <c r="G23" s="38" t="s">
        <v>323</v>
      </c>
      <c r="H23" s="30">
        <v>8929288</v>
      </c>
      <c r="I23" s="30">
        <v>51338937</v>
      </c>
      <c r="J23" s="58">
        <v>60268225</v>
      </c>
    </row>
    <row r="24" spans="1:10" ht="15" customHeight="1">
      <c r="A24" s="81"/>
      <c r="B24" s="34" t="s">
        <v>324</v>
      </c>
      <c r="C24" s="30">
        <v>0</v>
      </c>
      <c r="D24" s="30">
        <v>0</v>
      </c>
      <c r="E24" s="58">
        <v>0</v>
      </c>
      <c r="F24" s="57"/>
      <c r="G24" s="44" t="s">
        <v>325</v>
      </c>
      <c r="H24" s="30">
        <v>16000000</v>
      </c>
      <c r="I24" s="30">
        <v>0</v>
      </c>
      <c r="J24" s="58">
        <v>16000000</v>
      </c>
    </row>
    <row r="25" spans="1:10" ht="15" customHeight="1">
      <c r="A25" s="81"/>
      <c r="B25" s="34" t="s">
        <v>326</v>
      </c>
      <c r="C25" s="30">
        <v>0</v>
      </c>
      <c r="D25" s="30">
        <v>0</v>
      </c>
      <c r="E25" s="58">
        <v>0</v>
      </c>
      <c r="F25" s="57"/>
      <c r="G25" s="44" t="s">
        <v>327</v>
      </c>
      <c r="H25" s="30">
        <v>0</v>
      </c>
      <c r="I25" s="30">
        <v>0</v>
      </c>
      <c r="J25" s="58">
        <v>0</v>
      </c>
    </row>
    <row r="26" spans="1:10" ht="15" customHeight="1">
      <c r="A26" s="81"/>
      <c r="B26" s="34" t="s">
        <v>328</v>
      </c>
      <c r="C26" s="30">
        <v>0</v>
      </c>
      <c r="D26" s="30">
        <v>0</v>
      </c>
      <c r="E26" s="58">
        <v>0</v>
      </c>
      <c r="F26" s="57"/>
      <c r="G26" s="38" t="s">
        <v>329</v>
      </c>
      <c r="H26" s="30">
        <v>0</v>
      </c>
      <c r="I26" s="30">
        <v>0</v>
      </c>
      <c r="J26" s="58">
        <v>0</v>
      </c>
    </row>
    <row r="27" spans="1:10" s="169" customFormat="1" ht="15" customHeight="1">
      <c r="A27" s="81"/>
      <c r="B27" s="52"/>
      <c r="C27" s="71"/>
      <c r="D27" s="71"/>
      <c r="E27" s="72"/>
      <c r="F27" s="57"/>
      <c r="G27" s="38" t="s">
        <v>462</v>
      </c>
      <c r="H27" s="30">
        <v>0</v>
      </c>
      <c r="I27" s="30">
        <v>0</v>
      </c>
      <c r="J27" s="58"/>
    </row>
    <row r="28" spans="1:10" s="169" customFormat="1" ht="15" customHeight="1">
      <c r="A28" s="82" t="s">
        <v>330</v>
      </c>
      <c r="B28" s="76"/>
      <c r="C28" s="49">
        <f>SUM(C23:C27)</f>
        <v>0</v>
      </c>
      <c r="D28" s="49">
        <f>SUM(D23:D27)</f>
        <v>51338937</v>
      </c>
      <c r="E28" s="49">
        <f>SUM(E23:E27)</f>
        <v>51338937</v>
      </c>
      <c r="F28" s="725" t="s">
        <v>331</v>
      </c>
      <c r="G28" s="726"/>
      <c r="H28" s="53">
        <f>SUM(H23:H27)</f>
        <v>24929288</v>
      </c>
      <c r="I28" s="53">
        <f>SUM(I23:I27)</f>
        <v>51338937</v>
      </c>
      <c r="J28" s="66">
        <f>SUM(J23:J27)</f>
        <v>76268225</v>
      </c>
    </row>
    <row r="29" spans="1:10" ht="15" customHeight="1">
      <c r="A29" s="83"/>
      <c r="B29" s="45"/>
      <c r="C29" s="35"/>
      <c r="D29" s="35"/>
      <c r="E29" s="62"/>
      <c r="F29" s="27"/>
      <c r="G29" s="28"/>
      <c r="H29" s="39"/>
      <c r="I29" s="39"/>
      <c r="J29" s="65"/>
    </row>
    <row r="30" spans="1:10" ht="15" customHeight="1">
      <c r="A30" s="82" t="s">
        <v>340</v>
      </c>
      <c r="B30" s="45"/>
      <c r="C30" s="35"/>
      <c r="D30" s="35"/>
      <c r="E30" s="62"/>
      <c r="F30" s="727" t="s">
        <v>332</v>
      </c>
      <c r="G30" s="723"/>
      <c r="H30" s="39"/>
      <c r="I30" s="39"/>
      <c r="J30" s="65"/>
    </row>
    <row r="31" spans="1:10" ht="15" customHeight="1">
      <c r="A31" s="77" t="s">
        <v>99</v>
      </c>
      <c r="B31" s="43" t="s">
        <v>309</v>
      </c>
      <c r="C31" s="35"/>
      <c r="D31" s="35"/>
      <c r="E31" s="62"/>
      <c r="F31" s="77" t="s">
        <v>99</v>
      </c>
      <c r="G31" s="43" t="s">
        <v>309</v>
      </c>
      <c r="H31" s="30"/>
      <c r="I31" s="30"/>
      <c r="J31" s="58"/>
    </row>
    <row r="32" spans="1:10" ht="15" customHeight="1">
      <c r="A32" s="81"/>
      <c r="B32" s="67" t="s">
        <v>341</v>
      </c>
      <c r="C32" s="68">
        <v>24921241</v>
      </c>
      <c r="D32" s="68">
        <v>0</v>
      </c>
      <c r="E32" s="69">
        <v>24921241</v>
      </c>
      <c r="F32" s="57"/>
      <c r="G32" s="38"/>
      <c r="H32" s="33"/>
      <c r="I32" s="33"/>
      <c r="J32" s="64"/>
    </row>
    <row r="33" spans="1:10" ht="36.75" customHeight="1">
      <c r="A33" s="77"/>
      <c r="B33" s="172" t="s">
        <v>470</v>
      </c>
      <c r="C33" s="30">
        <v>0</v>
      </c>
      <c r="D33" s="30">
        <v>0</v>
      </c>
      <c r="E33" s="58">
        <v>0</v>
      </c>
      <c r="F33" s="57"/>
      <c r="G33" s="172" t="s">
        <v>471</v>
      </c>
      <c r="H33" s="30">
        <v>0</v>
      </c>
      <c r="I33" s="30">
        <v>0</v>
      </c>
      <c r="J33" s="58">
        <v>0</v>
      </c>
    </row>
    <row r="34" spans="1:10" ht="15" customHeight="1">
      <c r="A34" s="81"/>
      <c r="B34" s="46"/>
      <c r="C34" s="37"/>
      <c r="D34" s="37"/>
      <c r="E34" s="60"/>
      <c r="F34" s="57"/>
      <c r="G34" s="36"/>
      <c r="H34" s="30"/>
      <c r="I34" s="30"/>
      <c r="J34" s="58"/>
    </row>
    <row r="35" spans="1:10" ht="15" customHeight="1">
      <c r="A35" s="724" t="s">
        <v>333</v>
      </c>
      <c r="B35" s="710"/>
      <c r="C35" s="49">
        <f>SUM(C32:C34)</f>
        <v>24921241</v>
      </c>
      <c r="D35" s="49">
        <f>SUM(D32:D34)</f>
        <v>0</v>
      </c>
      <c r="E35" s="49">
        <f>SUM(E32:E34)</f>
        <v>24921241</v>
      </c>
      <c r="F35" s="724" t="s">
        <v>332</v>
      </c>
      <c r="G35" s="710"/>
      <c r="H35" s="53">
        <f>SUM(H33:H34)</f>
        <v>0</v>
      </c>
      <c r="I35" s="53">
        <f>SUM(I33:I34)</f>
        <v>0</v>
      </c>
      <c r="J35" s="66">
        <f>SUM(J33:J34)</f>
        <v>0</v>
      </c>
    </row>
    <row r="36" spans="1:10" ht="15" customHeight="1">
      <c r="A36" s="84"/>
      <c r="B36" s="57"/>
      <c r="C36" s="35"/>
      <c r="D36" s="35"/>
      <c r="E36" s="62"/>
      <c r="F36" s="70"/>
      <c r="G36" s="70"/>
      <c r="H36" s="39"/>
      <c r="I36" s="39"/>
      <c r="J36" s="65"/>
    </row>
    <row r="37" spans="1:10" s="24" customFormat="1" ht="17.25">
      <c r="A37" s="717" t="s">
        <v>334</v>
      </c>
      <c r="B37" s="718"/>
      <c r="C37" s="171">
        <f>C28+C35</f>
        <v>24921241</v>
      </c>
      <c r="D37" s="171">
        <f>D28+D35</f>
        <v>51338937</v>
      </c>
      <c r="E37" s="171">
        <f>E28+E35</f>
        <v>76260178</v>
      </c>
      <c r="F37" s="728" t="s">
        <v>342</v>
      </c>
      <c r="G37" s="718"/>
      <c r="H37" s="167">
        <f>H28+H35</f>
        <v>24929288</v>
      </c>
      <c r="I37" s="167">
        <f>I28+I35</f>
        <v>51338937</v>
      </c>
      <c r="J37" s="168">
        <f>J28+J35</f>
        <v>76268225</v>
      </c>
    </row>
    <row r="38" spans="1:10" s="24" customFormat="1" ht="15.75">
      <c r="A38" s="84"/>
      <c r="B38" s="57"/>
      <c r="C38" s="35"/>
      <c r="D38" s="35"/>
      <c r="E38" s="62"/>
      <c r="F38" s="70"/>
      <c r="G38" s="70"/>
      <c r="H38" s="39"/>
      <c r="I38" s="39"/>
      <c r="J38" s="65"/>
    </row>
    <row r="39" spans="1:10" s="24" customFormat="1" ht="19.5" thickBot="1">
      <c r="A39" s="715" t="s">
        <v>335</v>
      </c>
      <c r="B39" s="716"/>
      <c r="C39" s="86">
        <f>C18+C37</f>
        <v>48328373</v>
      </c>
      <c r="D39" s="86">
        <f>D18+D37</f>
        <v>50871206</v>
      </c>
      <c r="E39" s="86">
        <f>E18+E37</f>
        <v>99199579</v>
      </c>
      <c r="F39" s="87"/>
      <c r="G39" s="85" t="s">
        <v>336</v>
      </c>
      <c r="H39" s="86">
        <f>H18+H37</f>
        <v>48328373</v>
      </c>
      <c r="I39" s="86">
        <f>I18+I37</f>
        <v>50871206</v>
      </c>
      <c r="J39" s="542">
        <f>J18+J37</f>
        <v>99199579</v>
      </c>
    </row>
    <row r="40" spans="1:10" s="24" customFormat="1" ht="14.2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4" customFormat="1" ht="14.25">
      <c r="A41" s="74"/>
      <c r="B41" s="75"/>
      <c r="C41" s="74"/>
      <c r="D41" s="74"/>
      <c r="E41" s="74"/>
      <c r="F41" s="74"/>
      <c r="G41" s="74"/>
      <c r="H41" s="74"/>
      <c r="I41" s="74"/>
      <c r="J41" s="74"/>
    </row>
    <row r="42" spans="1:10" s="24" customFormat="1" ht="14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customHeight="1">
      <c r="A46" s="25"/>
      <c r="B46" s="25"/>
      <c r="C46" s="25"/>
      <c r="D46" s="25"/>
      <c r="E46" s="25"/>
      <c r="F46" s="25"/>
      <c r="G46" s="26"/>
      <c r="H46" s="25"/>
      <c r="I46" s="25"/>
      <c r="J46" s="25"/>
    </row>
    <row r="47" spans="1:10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169" customFormat="1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s="169" customFormat="1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="25" customFormat="1" ht="12.75"/>
    <row r="56" spans="1:256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74"/>
      <c r="L56" s="74"/>
      <c r="M56" s="74"/>
      <c r="N56" s="74"/>
      <c r="O56" s="74"/>
      <c r="P56" s="74" t="s">
        <v>337</v>
      </c>
      <c r="Q56" s="74" t="s">
        <v>337</v>
      </c>
      <c r="R56" s="74" t="s">
        <v>337</v>
      </c>
      <c r="S56" s="74" t="s">
        <v>337</v>
      </c>
      <c r="T56" s="74" t="s">
        <v>337</v>
      </c>
      <c r="U56" s="74" t="s">
        <v>337</v>
      </c>
      <c r="V56" s="74" t="s">
        <v>337</v>
      </c>
      <c r="W56" s="74" t="s">
        <v>337</v>
      </c>
      <c r="X56" s="74" t="s">
        <v>337</v>
      </c>
      <c r="Y56" s="74" t="s">
        <v>337</v>
      </c>
      <c r="Z56" s="74" t="s">
        <v>337</v>
      </c>
      <c r="AA56" s="74" t="s">
        <v>337</v>
      </c>
      <c r="AB56" s="74" t="s">
        <v>337</v>
      </c>
      <c r="AC56" s="74" t="s">
        <v>337</v>
      </c>
      <c r="AD56" s="74" t="s">
        <v>337</v>
      </c>
      <c r="AE56" s="74" t="s">
        <v>337</v>
      </c>
      <c r="AF56" s="74" t="s">
        <v>337</v>
      </c>
      <c r="AG56" s="74" t="s">
        <v>337</v>
      </c>
      <c r="AH56" s="74" t="s">
        <v>337</v>
      </c>
      <c r="AI56" s="74" t="s">
        <v>337</v>
      </c>
      <c r="AJ56" s="74" t="s">
        <v>337</v>
      </c>
      <c r="AK56" s="74" t="s">
        <v>337</v>
      </c>
      <c r="AL56" s="74" t="s">
        <v>337</v>
      </c>
      <c r="AM56" s="74" t="s">
        <v>337</v>
      </c>
      <c r="AN56" s="74" t="s">
        <v>337</v>
      </c>
      <c r="AO56" s="74" t="s">
        <v>337</v>
      </c>
      <c r="AP56" s="74" t="s">
        <v>337</v>
      </c>
      <c r="AQ56" s="74" t="s">
        <v>337</v>
      </c>
      <c r="AR56" s="74" t="s">
        <v>337</v>
      </c>
      <c r="AS56" s="74" t="s">
        <v>337</v>
      </c>
      <c r="AT56" s="74" t="s">
        <v>337</v>
      </c>
      <c r="AU56" s="74" t="s">
        <v>337</v>
      </c>
      <c r="AV56" s="74" t="s">
        <v>337</v>
      </c>
      <c r="AW56" s="74" t="s">
        <v>337</v>
      </c>
      <c r="AX56" s="74" t="s">
        <v>337</v>
      </c>
      <c r="AY56" s="74" t="s">
        <v>337</v>
      </c>
      <c r="AZ56" s="74" t="s">
        <v>337</v>
      </c>
      <c r="BA56" s="74" t="s">
        <v>337</v>
      </c>
      <c r="BB56" s="74" t="s">
        <v>337</v>
      </c>
      <c r="BC56" s="74" t="s">
        <v>337</v>
      </c>
      <c r="BD56" s="74" t="s">
        <v>337</v>
      </c>
      <c r="BE56" s="74" t="s">
        <v>337</v>
      </c>
      <c r="BF56" s="74" t="s">
        <v>337</v>
      </c>
      <c r="BG56" s="74" t="s">
        <v>337</v>
      </c>
      <c r="BH56" s="74" t="s">
        <v>337</v>
      </c>
      <c r="BI56" s="74" t="s">
        <v>337</v>
      </c>
      <c r="BJ56" s="74" t="s">
        <v>337</v>
      </c>
      <c r="BK56" s="74" t="s">
        <v>337</v>
      </c>
      <c r="BL56" s="74" t="s">
        <v>337</v>
      </c>
      <c r="BM56" s="74" t="s">
        <v>337</v>
      </c>
      <c r="BN56" s="74" t="s">
        <v>337</v>
      </c>
      <c r="BO56" s="74" t="s">
        <v>337</v>
      </c>
      <c r="BP56" s="74" t="s">
        <v>337</v>
      </c>
      <c r="BQ56" s="74" t="s">
        <v>337</v>
      </c>
      <c r="BR56" s="74" t="s">
        <v>337</v>
      </c>
      <c r="BS56" s="74" t="s">
        <v>337</v>
      </c>
      <c r="BT56" s="74" t="s">
        <v>337</v>
      </c>
      <c r="BU56" s="74" t="s">
        <v>337</v>
      </c>
      <c r="BV56" s="74" t="s">
        <v>337</v>
      </c>
      <c r="BW56" s="74" t="s">
        <v>337</v>
      </c>
      <c r="BX56" s="74" t="s">
        <v>337</v>
      </c>
      <c r="BY56" s="74" t="s">
        <v>337</v>
      </c>
      <c r="BZ56" s="74" t="s">
        <v>337</v>
      </c>
      <c r="CA56" s="74" t="s">
        <v>337</v>
      </c>
      <c r="CB56" s="74" t="s">
        <v>337</v>
      </c>
      <c r="CC56" s="74" t="s">
        <v>337</v>
      </c>
      <c r="CD56" s="74" t="s">
        <v>337</v>
      </c>
      <c r="CE56" s="74" t="s">
        <v>337</v>
      </c>
      <c r="CF56" s="74" t="s">
        <v>337</v>
      </c>
      <c r="CG56" s="74" t="s">
        <v>337</v>
      </c>
      <c r="CH56" s="74" t="s">
        <v>337</v>
      </c>
      <c r="CI56" s="74" t="s">
        <v>337</v>
      </c>
      <c r="CJ56" s="74" t="s">
        <v>337</v>
      </c>
      <c r="CK56" s="74" t="s">
        <v>337</v>
      </c>
      <c r="CL56" s="74" t="s">
        <v>337</v>
      </c>
      <c r="CM56" s="74" t="s">
        <v>337</v>
      </c>
      <c r="CN56" s="74" t="s">
        <v>337</v>
      </c>
      <c r="CO56" s="74" t="s">
        <v>337</v>
      </c>
      <c r="CP56" s="74" t="s">
        <v>337</v>
      </c>
      <c r="CQ56" s="74" t="s">
        <v>337</v>
      </c>
      <c r="CR56" s="74" t="s">
        <v>337</v>
      </c>
      <c r="CS56" s="74" t="s">
        <v>337</v>
      </c>
      <c r="CT56" s="74" t="s">
        <v>337</v>
      </c>
      <c r="CU56" s="74" t="s">
        <v>337</v>
      </c>
      <c r="CV56" s="74" t="s">
        <v>337</v>
      </c>
      <c r="CW56" s="74" t="s">
        <v>337</v>
      </c>
      <c r="CX56" s="74" t="s">
        <v>337</v>
      </c>
      <c r="CY56" s="74" t="s">
        <v>337</v>
      </c>
      <c r="CZ56" s="74" t="s">
        <v>337</v>
      </c>
      <c r="DA56" s="74" t="s">
        <v>337</v>
      </c>
      <c r="DB56" s="74" t="s">
        <v>337</v>
      </c>
      <c r="DC56" s="74" t="s">
        <v>337</v>
      </c>
      <c r="DD56" s="74" t="s">
        <v>337</v>
      </c>
      <c r="DE56" s="74" t="s">
        <v>337</v>
      </c>
      <c r="DF56" s="74" t="s">
        <v>337</v>
      </c>
      <c r="DG56" s="74" t="s">
        <v>337</v>
      </c>
      <c r="DH56" s="74" t="s">
        <v>337</v>
      </c>
      <c r="DI56" s="74" t="s">
        <v>337</v>
      </c>
      <c r="DJ56" s="74" t="s">
        <v>337</v>
      </c>
      <c r="DK56" s="74" t="s">
        <v>337</v>
      </c>
      <c r="DL56" s="74" t="s">
        <v>337</v>
      </c>
      <c r="DM56" s="74" t="s">
        <v>337</v>
      </c>
      <c r="DN56" s="74" t="s">
        <v>337</v>
      </c>
      <c r="DO56" s="74" t="s">
        <v>337</v>
      </c>
      <c r="DP56" s="74" t="s">
        <v>337</v>
      </c>
      <c r="DQ56" s="74" t="s">
        <v>337</v>
      </c>
      <c r="DR56" s="74" t="s">
        <v>337</v>
      </c>
      <c r="DS56" s="74" t="s">
        <v>337</v>
      </c>
      <c r="DT56" s="74" t="s">
        <v>337</v>
      </c>
      <c r="DU56" s="74" t="s">
        <v>337</v>
      </c>
      <c r="DV56" s="74" t="s">
        <v>337</v>
      </c>
      <c r="DW56" s="74" t="s">
        <v>337</v>
      </c>
      <c r="DX56" s="74" t="s">
        <v>337</v>
      </c>
      <c r="DY56" s="74" t="s">
        <v>337</v>
      </c>
      <c r="DZ56" s="74" t="s">
        <v>337</v>
      </c>
      <c r="EA56" s="74" t="s">
        <v>337</v>
      </c>
      <c r="EB56" s="74" t="s">
        <v>337</v>
      </c>
      <c r="EC56" s="74" t="s">
        <v>337</v>
      </c>
      <c r="ED56" s="74" t="s">
        <v>337</v>
      </c>
      <c r="EE56" s="74" t="s">
        <v>337</v>
      </c>
      <c r="EF56" s="74" t="s">
        <v>337</v>
      </c>
      <c r="EG56" s="74" t="s">
        <v>337</v>
      </c>
      <c r="EH56" s="74" t="s">
        <v>337</v>
      </c>
      <c r="EI56" s="74" t="s">
        <v>337</v>
      </c>
      <c r="EJ56" s="74" t="s">
        <v>337</v>
      </c>
      <c r="EK56" s="74" t="s">
        <v>337</v>
      </c>
      <c r="EL56" s="74" t="s">
        <v>337</v>
      </c>
      <c r="EM56" s="74" t="s">
        <v>337</v>
      </c>
      <c r="EN56" s="74" t="s">
        <v>337</v>
      </c>
      <c r="EO56" s="74" t="s">
        <v>337</v>
      </c>
      <c r="EP56" s="74" t="s">
        <v>337</v>
      </c>
      <c r="EQ56" s="74" t="s">
        <v>337</v>
      </c>
      <c r="ER56" s="74" t="s">
        <v>337</v>
      </c>
      <c r="ES56" s="74" t="s">
        <v>337</v>
      </c>
      <c r="ET56" s="74" t="s">
        <v>337</v>
      </c>
      <c r="EU56" s="74" t="s">
        <v>337</v>
      </c>
      <c r="EV56" s="74" t="s">
        <v>337</v>
      </c>
      <c r="EW56" s="74" t="s">
        <v>337</v>
      </c>
      <c r="EX56" s="74" t="s">
        <v>337</v>
      </c>
      <c r="EY56" s="74" t="s">
        <v>337</v>
      </c>
      <c r="EZ56" s="74" t="s">
        <v>337</v>
      </c>
      <c r="FA56" s="74" t="s">
        <v>337</v>
      </c>
      <c r="FB56" s="74" t="s">
        <v>337</v>
      </c>
      <c r="FC56" s="74" t="s">
        <v>337</v>
      </c>
      <c r="FD56" s="74" t="s">
        <v>337</v>
      </c>
      <c r="FE56" s="74" t="s">
        <v>337</v>
      </c>
      <c r="FF56" s="74" t="s">
        <v>337</v>
      </c>
      <c r="FG56" s="74" t="s">
        <v>337</v>
      </c>
      <c r="FH56" s="74" t="s">
        <v>337</v>
      </c>
      <c r="FI56" s="74" t="s">
        <v>337</v>
      </c>
      <c r="FJ56" s="74" t="s">
        <v>337</v>
      </c>
      <c r="FK56" s="74" t="s">
        <v>337</v>
      </c>
      <c r="FL56" s="74" t="s">
        <v>337</v>
      </c>
      <c r="FM56" s="74" t="s">
        <v>337</v>
      </c>
      <c r="FN56" s="74" t="s">
        <v>337</v>
      </c>
      <c r="FO56" s="74" t="s">
        <v>337</v>
      </c>
      <c r="FP56" s="74" t="s">
        <v>337</v>
      </c>
      <c r="FQ56" s="74" t="s">
        <v>337</v>
      </c>
      <c r="FR56" s="74" t="s">
        <v>337</v>
      </c>
      <c r="FS56" s="74" t="s">
        <v>337</v>
      </c>
      <c r="FT56" s="74" t="s">
        <v>337</v>
      </c>
      <c r="FU56" s="74" t="s">
        <v>337</v>
      </c>
      <c r="FV56" s="74" t="s">
        <v>337</v>
      </c>
      <c r="FW56" s="74" t="s">
        <v>337</v>
      </c>
      <c r="FX56" s="74" t="s">
        <v>337</v>
      </c>
      <c r="FY56" s="74" t="s">
        <v>337</v>
      </c>
      <c r="FZ56" s="74" t="s">
        <v>337</v>
      </c>
      <c r="GA56" s="74" t="s">
        <v>337</v>
      </c>
      <c r="GB56" s="74" t="s">
        <v>337</v>
      </c>
      <c r="GC56" s="74" t="s">
        <v>337</v>
      </c>
      <c r="GD56" s="74" t="s">
        <v>337</v>
      </c>
      <c r="GE56" s="74" t="s">
        <v>337</v>
      </c>
      <c r="GF56" s="74" t="s">
        <v>337</v>
      </c>
      <c r="GG56" s="74" t="s">
        <v>337</v>
      </c>
      <c r="GH56" s="74" t="s">
        <v>337</v>
      </c>
      <c r="GI56" s="74" t="s">
        <v>337</v>
      </c>
      <c r="GJ56" s="74" t="s">
        <v>337</v>
      </c>
      <c r="GK56" s="74" t="s">
        <v>337</v>
      </c>
      <c r="GL56" s="74" t="s">
        <v>337</v>
      </c>
      <c r="GM56" s="74" t="s">
        <v>337</v>
      </c>
      <c r="GN56" s="74" t="s">
        <v>337</v>
      </c>
      <c r="GO56" s="74" t="s">
        <v>337</v>
      </c>
      <c r="GP56" s="74" t="s">
        <v>337</v>
      </c>
      <c r="GQ56" s="74" t="s">
        <v>337</v>
      </c>
      <c r="GR56" s="74" t="s">
        <v>337</v>
      </c>
      <c r="GS56" s="74" t="s">
        <v>337</v>
      </c>
      <c r="GT56" s="74" t="s">
        <v>337</v>
      </c>
      <c r="GU56" s="74" t="s">
        <v>337</v>
      </c>
      <c r="GV56" s="74" t="s">
        <v>337</v>
      </c>
      <c r="GW56" s="74" t="s">
        <v>337</v>
      </c>
      <c r="GX56" s="74" t="s">
        <v>337</v>
      </c>
      <c r="GY56" s="74" t="s">
        <v>337</v>
      </c>
      <c r="GZ56" s="74" t="s">
        <v>337</v>
      </c>
      <c r="HA56" s="74" t="s">
        <v>337</v>
      </c>
      <c r="HB56" s="74" t="s">
        <v>337</v>
      </c>
      <c r="HC56" s="74" t="s">
        <v>337</v>
      </c>
      <c r="HD56" s="74" t="s">
        <v>337</v>
      </c>
      <c r="HE56" s="74" t="s">
        <v>337</v>
      </c>
      <c r="HF56" s="74" t="s">
        <v>337</v>
      </c>
      <c r="HG56" s="74" t="s">
        <v>337</v>
      </c>
      <c r="HH56" s="74" t="s">
        <v>337</v>
      </c>
      <c r="HI56" s="74" t="s">
        <v>337</v>
      </c>
      <c r="HJ56" s="74" t="s">
        <v>337</v>
      </c>
      <c r="HK56" s="74" t="s">
        <v>337</v>
      </c>
      <c r="HL56" s="74" t="s">
        <v>337</v>
      </c>
      <c r="HM56" s="74" t="s">
        <v>337</v>
      </c>
      <c r="HN56" s="74" t="s">
        <v>337</v>
      </c>
      <c r="HO56" s="74" t="s">
        <v>337</v>
      </c>
      <c r="HP56" s="74" t="s">
        <v>337</v>
      </c>
      <c r="HQ56" s="74" t="s">
        <v>337</v>
      </c>
      <c r="HR56" s="74" t="s">
        <v>337</v>
      </c>
      <c r="HS56" s="74" t="s">
        <v>337</v>
      </c>
      <c r="HT56" s="74" t="s">
        <v>337</v>
      </c>
      <c r="HU56" s="74" t="s">
        <v>337</v>
      </c>
      <c r="HV56" s="74" t="s">
        <v>337</v>
      </c>
      <c r="HW56" s="74" t="s">
        <v>337</v>
      </c>
      <c r="HX56" s="74" t="s">
        <v>337</v>
      </c>
      <c r="HY56" s="74" t="s">
        <v>337</v>
      </c>
      <c r="HZ56" s="74" t="s">
        <v>337</v>
      </c>
      <c r="IA56" s="74" t="s">
        <v>337</v>
      </c>
      <c r="IB56" s="74" t="s">
        <v>337</v>
      </c>
      <c r="IC56" s="74" t="s">
        <v>337</v>
      </c>
      <c r="ID56" s="74" t="s">
        <v>337</v>
      </c>
      <c r="IE56" s="74" t="s">
        <v>337</v>
      </c>
      <c r="IF56" s="74" t="s">
        <v>337</v>
      </c>
      <c r="IG56" s="74" t="s">
        <v>337</v>
      </c>
      <c r="IH56" s="74" t="s">
        <v>337</v>
      </c>
      <c r="II56" s="74" t="s">
        <v>337</v>
      </c>
      <c r="IJ56" s="74" t="s">
        <v>337</v>
      </c>
      <c r="IK56" s="74" t="s">
        <v>337</v>
      </c>
      <c r="IL56" s="74" t="s">
        <v>337</v>
      </c>
      <c r="IM56" s="74" t="s">
        <v>337</v>
      </c>
      <c r="IN56" s="74" t="s">
        <v>337</v>
      </c>
      <c r="IO56" s="74" t="s">
        <v>337</v>
      </c>
      <c r="IP56" s="74" t="s">
        <v>337</v>
      </c>
      <c r="IQ56" s="74" t="s">
        <v>337</v>
      </c>
      <c r="IR56" s="74" t="s">
        <v>337</v>
      </c>
      <c r="IS56" s="74" t="s">
        <v>337</v>
      </c>
      <c r="IT56" s="74" t="s">
        <v>337</v>
      </c>
      <c r="IU56" s="74" t="s">
        <v>337</v>
      </c>
      <c r="IV56" s="74" t="s">
        <v>337</v>
      </c>
    </row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pans="1:10" s="25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2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2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25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25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25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25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25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25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2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25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25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25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25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25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</sheetData>
  <sheetProtection/>
  <mergeCells count="22">
    <mergeCell ref="F35:G35"/>
    <mergeCell ref="F20:G20"/>
    <mergeCell ref="A14:B14"/>
    <mergeCell ref="A16:B16"/>
    <mergeCell ref="F14:G14"/>
    <mergeCell ref="A20:B20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A1:J1"/>
    <mergeCell ref="A2:J2"/>
    <mergeCell ref="F16:G16"/>
    <mergeCell ref="I4:J4"/>
    <mergeCell ref="A6:E6"/>
    <mergeCell ref="F6:J6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10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5.00390625" style="129" customWidth="1"/>
    <col min="2" max="2" width="54.140625" style="130" customWidth="1"/>
    <col min="3" max="4" width="15.140625" style="130" customWidth="1"/>
    <col min="5" max="16384" width="8.00390625" style="130" customWidth="1"/>
  </cols>
  <sheetData>
    <row r="1" spans="1:4" ht="40.5" customHeight="1">
      <c r="A1" s="136"/>
      <c r="B1" s="769" t="s">
        <v>481</v>
      </c>
      <c r="C1" s="769"/>
      <c r="D1" s="769"/>
    </row>
    <row r="2" spans="1:4" ht="15.75" customHeight="1">
      <c r="A2" s="876" t="s">
        <v>609</v>
      </c>
      <c r="B2" s="877"/>
      <c r="C2" s="877"/>
      <c r="D2" s="877"/>
    </row>
    <row r="3" spans="1:4" s="131" customFormat="1" ht="15.75" thickBot="1">
      <c r="A3" s="648" t="s">
        <v>587</v>
      </c>
      <c r="B3" s="650"/>
      <c r="C3" s="137"/>
      <c r="D3" s="173" t="s">
        <v>482</v>
      </c>
    </row>
    <row r="4" spans="1:4" s="132" customFormat="1" ht="48" customHeight="1" thickBot="1">
      <c r="A4" s="378" t="s">
        <v>410</v>
      </c>
      <c r="B4" s="383" t="s">
        <v>438</v>
      </c>
      <c r="C4" s="383" t="s">
        <v>439</v>
      </c>
      <c r="D4" s="391" t="s">
        <v>440</v>
      </c>
    </row>
    <row r="5" spans="1:4" s="132" customFormat="1" ht="13.5" customHeight="1" thickBot="1">
      <c r="A5" s="378" t="s">
        <v>99</v>
      </c>
      <c r="B5" s="383" t="s">
        <v>100</v>
      </c>
      <c r="C5" s="383" t="s">
        <v>101</v>
      </c>
      <c r="D5" s="391" t="s">
        <v>102</v>
      </c>
    </row>
    <row r="6" spans="1:4" ht="18" customHeight="1">
      <c r="A6" s="379" t="s">
        <v>106</v>
      </c>
      <c r="B6" s="384" t="s">
        <v>441</v>
      </c>
      <c r="C6" s="397">
        <v>321000</v>
      </c>
      <c r="D6" s="392">
        <v>0</v>
      </c>
    </row>
    <row r="7" spans="1:4" ht="18" customHeight="1">
      <c r="A7" s="380" t="s">
        <v>107</v>
      </c>
      <c r="B7" s="385" t="s">
        <v>442</v>
      </c>
      <c r="C7" s="397">
        <v>0</v>
      </c>
      <c r="D7" s="393">
        <v>0</v>
      </c>
    </row>
    <row r="8" spans="1:4" ht="18" customHeight="1">
      <c r="A8" s="380" t="s">
        <v>108</v>
      </c>
      <c r="B8" s="385" t="s">
        <v>443</v>
      </c>
      <c r="C8" s="397">
        <v>0</v>
      </c>
      <c r="D8" s="393">
        <v>0</v>
      </c>
    </row>
    <row r="9" spans="1:4" ht="18" customHeight="1">
      <c r="A9" s="380" t="s">
        <v>109</v>
      </c>
      <c r="B9" s="385" t="s">
        <v>444</v>
      </c>
      <c r="C9" s="397">
        <v>0</v>
      </c>
      <c r="D9" s="393">
        <v>0</v>
      </c>
    </row>
    <row r="10" spans="1:4" ht="18" customHeight="1">
      <c r="A10" s="380" t="s">
        <v>110</v>
      </c>
      <c r="B10" s="385" t="s">
        <v>445</v>
      </c>
      <c r="C10" s="397">
        <v>4000000</v>
      </c>
      <c r="D10" s="393">
        <v>0</v>
      </c>
    </row>
    <row r="11" spans="1:4" ht="18" customHeight="1">
      <c r="A11" s="380" t="s">
        <v>111</v>
      </c>
      <c r="B11" s="385" t="s">
        <v>446</v>
      </c>
      <c r="C11" s="397">
        <v>0</v>
      </c>
      <c r="D11" s="393">
        <v>0</v>
      </c>
    </row>
    <row r="12" spans="1:4" ht="18" customHeight="1">
      <c r="A12" s="380" t="s">
        <v>112</v>
      </c>
      <c r="B12" s="386" t="s">
        <v>447</v>
      </c>
      <c r="C12" s="397">
        <v>0</v>
      </c>
      <c r="D12" s="393">
        <v>0</v>
      </c>
    </row>
    <row r="13" spans="1:4" ht="18" customHeight="1">
      <c r="A13" s="380" t="s">
        <v>114</v>
      </c>
      <c r="B13" s="386" t="s">
        <v>448</v>
      </c>
      <c r="C13" s="397">
        <v>0</v>
      </c>
      <c r="D13" s="393">
        <v>0</v>
      </c>
    </row>
    <row r="14" spans="1:4" ht="18" customHeight="1">
      <c r="A14" s="380" t="s">
        <v>205</v>
      </c>
      <c r="B14" s="386" t="s">
        <v>449</v>
      </c>
      <c r="C14" s="397">
        <v>0</v>
      </c>
      <c r="D14" s="393">
        <v>0</v>
      </c>
    </row>
    <row r="15" spans="1:4" ht="18" customHeight="1">
      <c r="A15" s="380" t="s">
        <v>206</v>
      </c>
      <c r="B15" s="386" t="s">
        <v>450</v>
      </c>
      <c r="C15" s="397">
        <v>0</v>
      </c>
      <c r="D15" s="393">
        <v>0</v>
      </c>
    </row>
    <row r="16" spans="1:4" ht="22.5" customHeight="1">
      <c r="A16" s="380" t="s">
        <v>207</v>
      </c>
      <c r="B16" s="386" t="s">
        <v>451</v>
      </c>
      <c r="C16" s="397">
        <v>4000000</v>
      </c>
      <c r="D16" s="393">
        <v>0</v>
      </c>
    </row>
    <row r="17" spans="1:4" ht="18" customHeight="1">
      <c r="A17" s="380" t="s">
        <v>208</v>
      </c>
      <c r="B17" s="385" t="s">
        <v>452</v>
      </c>
      <c r="C17" s="397">
        <v>0</v>
      </c>
      <c r="D17" s="393">
        <v>0</v>
      </c>
    </row>
    <row r="18" spans="1:4" ht="18" customHeight="1">
      <c r="A18" s="380" t="s">
        <v>211</v>
      </c>
      <c r="B18" s="385" t="s">
        <v>453</v>
      </c>
      <c r="C18" s="397">
        <v>0</v>
      </c>
      <c r="D18" s="393">
        <v>0</v>
      </c>
    </row>
    <row r="19" spans="1:4" ht="18" customHeight="1">
      <c r="A19" s="380" t="s">
        <v>214</v>
      </c>
      <c r="B19" s="385" t="s">
        <v>454</v>
      </c>
      <c r="C19" s="397">
        <v>0</v>
      </c>
      <c r="D19" s="393">
        <v>0</v>
      </c>
    </row>
    <row r="20" spans="1:4" ht="18" customHeight="1">
      <c r="A20" s="380" t="s">
        <v>217</v>
      </c>
      <c r="B20" s="385" t="s">
        <v>455</v>
      </c>
      <c r="C20" s="397">
        <v>0</v>
      </c>
      <c r="D20" s="393">
        <v>0</v>
      </c>
    </row>
    <row r="21" spans="1:4" ht="18" customHeight="1">
      <c r="A21" s="380" t="s">
        <v>220</v>
      </c>
      <c r="B21" s="385" t="s">
        <v>456</v>
      </c>
      <c r="C21" s="397">
        <v>0</v>
      </c>
      <c r="D21" s="393">
        <v>0</v>
      </c>
    </row>
    <row r="22" spans="1:4" ht="18" customHeight="1">
      <c r="A22" s="380" t="s">
        <v>223</v>
      </c>
      <c r="B22" s="387"/>
      <c r="C22" s="398"/>
      <c r="D22" s="394"/>
    </row>
    <row r="23" spans="1:4" ht="18" customHeight="1">
      <c r="A23" s="380" t="s">
        <v>226</v>
      </c>
      <c r="B23" s="388"/>
      <c r="C23" s="398"/>
      <c r="D23" s="394"/>
    </row>
    <row r="24" spans="1:4" ht="18" customHeight="1">
      <c r="A24" s="380" t="s">
        <v>229</v>
      </c>
      <c r="B24" s="388"/>
      <c r="C24" s="398"/>
      <c r="D24" s="394"/>
    </row>
    <row r="25" spans="1:4" ht="18" customHeight="1">
      <c r="A25" s="380" t="s">
        <v>232</v>
      </c>
      <c r="B25" s="388"/>
      <c r="C25" s="398"/>
      <c r="D25" s="394"/>
    </row>
    <row r="26" spans="1:4" ht="18" customHeight="1">
      <c r="A26" s="380" t="s">
        <v>235</v>
      </c>
      <c r="B26" s="388"/>
      <c r="C26" s="398"/>
      <c r="D26" s="394"/>
    </row>
    <row r="27" spans="1:4" ht="18" customHeight="1">
      <c r="A27" s="380" t="s">
        <v>238</v>
      </c>
      <c r="B27" s="388"/>
      <c r="C27" s="398"/>
      <c r="D27" s="394"/>
    </row>
    <row r="28" spans="1:4" ht="18" customHeight="1">
      <c r="A28" s="380" t="s">
        <v>240</v>
      </c>
      <c r="B28" s="388"/>
      <c r="C28" s="398"/>
      <c r="D28" s="394"/>
    </row>
    <row r="29" spans="1:4" ht="18" customHeight="1">
      <c r="A29" s="380" t="s">
        <v>243</v>
      </c>
      <c r="B29" s="388"/>
      <c r="C29" s="398"/>
      <c r="D29" s="394"/>
    </row>
    <row r="30" spans="1:4" ht="18" customHeight="1" thickBot="1">
      <c r="A30" s="381" t="s">
        <v>246</v>
      </c>
      <c r="B30" s="389"/>
      <c r="C30" s="399"/>
      <c r="D30" s="395"/>
    </row>
    <row r="31" spans="1:4" ht="18" customHeight="1" thickBot="1">
      <c r="A31" s="382" t="s">
        <v>249</v>
      </c>
      <c r="B31" s="390" t="s">
        <v>388</v>
      </c>
      <c r="C31" s="400">
        <f>+C6+C7+C8+C9+C10+C17+C18+C19+C20+C21+C22+C23+C24+C25+C26+C27+C28+C29+C30</f>
        <v>4321000</v>
      </c>
      <c r="D31" s="396">
        <f>SUM(D6:D21)</f>
        <v>0</v>
      </c>
    </row>
    <row r="32" spans="1:4" ht="8.25" customHeight="1">
      <c r="A32" s="138"/>
      <c r="B32" s="768"/>
      <c r="C32" s="768"/>
      <c r="D32" s="768"/>
    </row>
    <row r="33" spans="1:4" ht="12.75">
      <c r="A33" s="136"/>
      <c r="B33" s="139"/>
      <c r="C33" s="139"/>
      <c r="D33" s="139"/>
    </row>
  </sheetData>
  <sheetProtection/>
  <mergeCells count="3">
    <mergeCell ref="B32:D32"/>
    <mergeCell ref="B1:D1"/>
    <mergeCell ref="A2:D2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I15"/>
  <sheetViews>
    <sheetView zoomScalePageLayoutView="0" workbookViewId="0" topLeftCell="A1">
      <selection activeCell="A3" sqref="A3"/>
    </sheetView>
  </sheetViews>
  <sheetFormatPr defaultColWidth="8.00390625" defaultRowHeight="12.75"/>
  <cols>
    <col min="1" max="1" width="5.8515625" style="12" customWidth="1"/>
    <col min="2" max="2" width="42.57421875" style="9" customWidth="1"/>
    <col min="3" max="4" width="11.00390625" style="9" customWidth="1"/>
    <col min="5" max="5" width="11.57421875" style="9" bestFit="1" customWidth="1"/>
    <col min="6" max="7" width="11.00390625" style="9" customWidth="1"/>
    <col min="8" max="8" width="12.28125" style="9" customWidth="1"/>
    <col min="9" max="9" width="2.8515625" style="9" customWidth="1"/>
    <col min="10" max="16384" width="8.00390625" style="9" customWidth="1"/>
  </cols>
  <sheetData>
    <row r="2" spans="1:8" ht="39.75" customHeight="1">
      <c r="A2" s="774" t="s">
        <v>483</v>
      </c>
      <c r="B2" s="774"/>
      <c r="C2" s="774"/>
      <c r="D2" s="774"/>
      <c r="E2" s="774"/>
      <c r="F2" s="774"/>
      <c r="G2" s="774"/>
      <c r="H2" s="774"/>
    </row>
    <row r="3" spans="1:9" s="130" customFormat="1" ht="15.75" customHeight="1">
      <c r="A3" s="648" t="s">
        <v>616</v>
      </c>
      <c r="B3" s="650"/>
      <c r="C3" s="770"/>
      <c r="D3" s="770"/>
      <c r="G3" s="772"/>
      <c r="H3" s="772"/>
      <c r="I3" s="159"/>
    </row>
    <row r="4" spans="1:9" s="131" customFormat="1" ht="15.75" thickBot="1">
      <c r="A4" s="648" t="s">
        <v>588</v>
      </c>
      <c r="B4" s="650"/>
      <c r="C4" s="137"/>
      <c r="D4" s="158"/>
      <c r="G4" s="771" t="s">
        <v>482</v>
      </c>
      <c r="H4" s="771"/>
      <c r="I4" s="158"/>
    </row>
    <row r="5" spans="1:8" s="126" customFormat="1" ht="26.25" customHeight="1" thickBot="1">
      <c r="A5" s="781" t="s">
        <v>196</v>
      </c>
      <c r="B5" s="783" t="s">
        <v>428</v>
      </c>
      <c r="C5" s="785" t="s">
        <v>429</v>
      </c>
      <c r="D5" s="787" t="s">
        <v>559</v>
      </c>
      <c r="E5" s="779" t="s">
        <v>430</v>
      </c>
      <c r="F5" s="780"/>
      <c r="G5" s="780"/>
      <c r="H5" s="777" t="s">
        <v>387</v>
      </c>
    </row>
    <row r="6" spans="1:8" s="127" customFormat="1" ht="32.25" customHeight="1" thickBot="1">
      <c r="A6" s="782"/>
      <c r="B6" s="784"/>
      <c r="C6" s="786"/>
      <c r="D6" s="788"/>
      <c r="E6" s="564" t="s">
        <v>519</v>
      </c>
      <c r="F6" s="568" t="s">
        <v>520</v>
      </c>
      <c r="G6" s="565" t="s">
        <v>522</v>
      </c>
      <c r="H6" s="778"/>
    </row>
    <row r="7" spans="1:8" s="128" customFormat="1" ht="12.75" customHeight="1" thickBot="1">
      <c r="A7" s="401" t="s">
        <v>99</v>
      </c>
      <c r="B7" s="403" t="s">
        <v>100</v>
      </c>
      <c r="C7" s="408" t="s">
        <v>101</v>
      </c>
      <c r="D7" s="403" t="s">
        <v>102</v>
      </c>
      <c r="E7" s="401" t="s">
        <v>103</v>
      </c>
      <c r="F7" s="403" t="s">
        <v>414</v>
      </c>
      <c r="G7" s="435" t="s">
        <v>431</v>
      </c>
      <c r="H7" s="435" t="s">
        <v>463</v>
      </c>
    </row>
    <row r="8" spans="1:8" ht="24.75" customHeight="1">
      <c r="A8" s="402" t="s">
        <v>106</v>
      </c>
      <c r="B8" s="404" t="s">
        <v>432</v>
      </c>
      <c r="C8" s="409"/>
      <c r="D8" s="415">
        <v>0</v>
      </c>
      <c r="E8" s="421">
        <v>0</v>
      </c>
      <c r="F8" s="427">
        <v>0</v>
      </c>
      <c r="G8" s="566">
        <v>0</v>
      </c>
      <c r="H8" s="429">
        <v>0</v>
      </c>
    </row>
    <row r="9" spans="1:9" ht="25.5" customHeight="1">
      <c r="A9" s="402" t="s">
        <v>107</v>
      </c>
      <c r="B9" s="405" t="s">
        <v>433</v>
      </c>
      <c r="C9" s="410"/>
      <c r="D9" s="416">
        <v>0</v>
      </c>
      <c r="E9" s="422">
        <v>0</v>
      </c>
      <c r="F9" s="416">
        <v>0</v>
      </c>
      <c r="G9" s="430">
        <v>0</v>
      </c>
      <c r="H9" s="430">
        <v>0</v>
      </c>
      <c r="I9" s="773"/>
    </row>
    <row r="10" spans="1:9" ht="19.5" customHeight="1">
      <c r="A10" s="402" t="s">
        <v>108</v>
      </c>
      <c r="B10" s="405" t="s">
        <v>434</v>
      </c>
      <c r="C10" s="411" t="s">
        <v>519</v>
      </c>
      <c r="D10" s="417"/>
      <c r="E10" s="423">
        <v>60268225</v>
      </c>
      <c r="F10" s="416">
        <v>0</v>
      </c>
      <c r="G10" s="430">
        <v>0</v>
      </c>
      <c r="H10" s="431">
        <f>SUM(D10:G10)</f>
        <v>60268225</v>
      </c>
      <c r="I10" s="773"/>
    </row>
    <row r="11" spans="1:9" ht="19.5" customHeight="1">
      <c r="A11" s="402" t="s">
        <v>109</v>
      </c>
      <c r="B11" s="405" t="s">
        <v>435</v>
      </c>
      <c r="C11" s="411" t="s">
        <v>519</v>
      </c>
      <c r="D11" s="417"/>
      <c r="E11" s="423">
        <v>16000000</v>
      </c>
      <c r="F11" s="416">
        <v>0</v>
      </c>
      <c r="G11" s="430">
        <v>0</v>
      </c>
      <c r="H11" s="431">
        <f>SUM(D11:G11)</f>
        <v>16000000</v>
      </c>
      <c r="I11" s="773"/>
    </row>
    <row r="12" spans="1:9" ht="19.5" customHeight="1">
      <c r="A12" s="402" t="s">
        <v>110</v>
      </c>
      <c r="B12" s="406" t="s">
        <v>436</v>
      </c>
      <c r="C12" s="411" t="s">
        <v>490</v>
      </c>
      <c r="D12" s="417">
        <f>SUM(D13:D14)</f>
        <v>0</v>
      </c>
      <c r="E12" s="423">
        <f>+E14+E13</f>
        <v>957590</v>
      </c>
      <c r="F12" s="417">
        <f>+F14+F13</f>
        <v>0</v>
      </c>
      <c r="G12" s="431">
        <f>+G14+G13</f>
        <v>0</v>
      </c>
      <c r="H12" s="431">
        <f>H13+H14</f>
        <v>957590</v>
      </c>
      <c r="I12" s="773"/>
    </row>
    <row r="13" spans="1:9" ht="19.5" customHeight="1">
      <c r="A13" s="402" t="s">
        <v>111</v>
      </c>
      <c r="B13" s="333" t="s">
        <v>525</v>
      </c>
      <c r="C13" s="412" t="s">
        <v>490</v>
      </c>
      <c r="D13" s="418"/>
      <c r="E13" s="424">
        <v>230505</v>
      </c>
      <c r="F13" s="418"/>
      <c r="G13" s="432"/>
      <c r="H13" s="432">
        <f>SUM(D13:G13)</f>
        <v>230505</v>
      </c>
      <c r="I13" s="773"/>
    </row>
    <row r="14" spans="1:9" ht="19.5" customHeight="1" thickBot="1">
      <c r="A14" s="402" t="s">
        <v>112</v>
      </c>
      <c r="B14" s="557" t="s">
        <v>457</v>
      </c>
      <c r="C14" s="413" t="s">
        <v>490</v>
      </c>
      <c r="D14" s="419">
        <v>0</v>
      </c>
      <c r="E14" s="425">
        <v>727085</v>
      </c>
      <c r="F14" s="428"/>
      <c r="G14" s="567"/>
      <c r="H14" s="433">
        <f>SUM(D14:G14)</f>
        <v>727085</v>
      </c>
      <c r="I14" s="773"/>
    </row>
    <row r="15" spans="1:9" s="140" customFormat="1" ht="19.5" customHeight="1" thickBot="1">
      <c r="A15" s="775" t="s">
        <v>437</v>
      </c>
      <c r="B15" s="776"/>
      <c r="C15" s="414"/>
      <c r="D15" s="420">
        <f>+D8+D9+D10+D11+D12</f>
        <v>0</v>
      </c>
      <c r="E15" s="426">
        <f>+E8+E9+E10+E11+E12</f>
        <v>77225815</v>
      </c>
      <c r="F15" s="420">
        <f>+F8+F9+F10+F11+F12</f>
        <v>0</v>
      </c>
      <c r="G15" s="434">
        <f>+G8+G9+G10+G11+G12</f>
        <v>0</v>
      </c>
      <c r="H15" s="434">
        <f>+H8+H9+H10+H11+H12</f>
        <v>77225815</v>
      </c>
      <c r="I15" s="773"/>
    </row>
  </sheetData>
  <sheetProtection/>
  <mergeCells count="12">
    <mergeCell ref="D5:D6"/>
    <mergeCell ref="C3:D3"/>
    <mergeCell ref="G4:H4"/>
    <mergeCell ref="G3:H3"/>
    <mergeCell ref="I9:I15"/>
    <mergeCell ref="A2:H2"/>
    <mergeCell ref="A15:B15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36"/>
  <sheetViews>
    <sheetView zoomScale="120" zoomScaleNormal="120" zoomScalePageLayoutView="0" workbookViewId="0" topLeftCell="A1">
      <selection activeCell="A3" sqref="A3"/>
    </sheetView>
  </sheetViews>
  <sheetFormatPr defaultColWidth="8.00390625" defaultRowHeight="12.75"/>
  <cols>
    <col min="1" max="1" width="4.8515625" style="112" customWidth="1"/>
    <col min="2" max="2" width="30.57421875" style="112" customWidth="1"/>
    <col min="3" max="4" width="12.00390625" style="112" customWidth="1"/>
    <col min="5" max="5" width="8.140625" style="112" customWidth="1"/>
    <col min="6" max="8" width="10.00390625" style="112" bestFit="1" customWidth="1"/>
    <col min="9" max="16384" width="8.00390625" style="112" customWidth="1"/>
  </cols>
  <sheetData>
    <row r="1" spans="1:6" s="162" customFormat="1" ht="48.75" customHeight="1">
      <c r="A1" s="795" t="s">
        <v>560</v>
      </c>
      <c r="B1" s="795"/>
      <c r="C1" s="795"/>
      <c r="D1" s="795"/>
      <c r="E1" s="795"/>
      <c r="F1" s="795"/>
    </row>
    <row r="2" spans="1:9" s="130" customFormat="1" ht="15.75" customHeight="1">
      <c r="A2" s="878" t="s">
        <v>617</v>
      </c>
      <c r="B2" s="879"/>
      <c r="C2" s="879"/>
      <c r="D2" s="879"/>
      <c r="E2" s="798"/>
      <c r="F2" s="798"/>
      <c r="G2" s="160"/>
      <c r="I2" s="159"/>
    </row>
    <row r="3" spans="1:9" s="131" customFormat="1" ht="15.75" customHeight="1">
      <c r="A3" s="648" t="s">
        <v>589</v>
      </c>
      <c r="B3" s="882"/>
      <c r="C3" s="880"/>
      <c r="D3" s="881"/>
      <c r="E3" s="799" t="s">
        <v>482</v>
      </c>
      <c r="F3" s="799"/>
      <c r="G3" s="161"/>
      <c r="I3" s="158"/>
    </row>
    <row r="4" spans="1:8" ht="15.75" customHeight="1">
      <c r="A4" s="789" t="s">
        <v>561</v>
      </c>
      <c r="B4" s="789"/>
      <c r="C4" s="789"/>
      <c r="D4" s="789"/>
      <c r="E4" s="789"/>
      <c r="F4" s="115"/>
      <c r="G4" s="115"/>
      <c r="H4" s="115"/>
    </row>
    <row r="5" spans="1:8" ht="15.75" customHeight="1" thickBot="1">
      <c r="A5" s="113"/>
      <c r="B5" s="113"/>
      <c r="C5" s="114"/>
      <c r="D5" s="114"/>
      <c r="E5" s="115"/>
      <c r="F5" s="115"/>
      <c r="G5" s="115"/>
      <c r="H5" s="115"/>
    </row>
    <row r="6" spans="1:7" ht="22.5" customHeight="1" thickBot="1">
      <c r="A6" s="141" t="s">
        <v>410</v>
      </c>
      <c r="B6" s="805" t="s">
        <v>425</v>
      </c>
      <c r="C6" s="806"/>
      <c r="D6" s="807"/>
      <c r="E6" s="796" t="s">
        <v>426</v>
      </c>
      <c r="F6" s="797"/>
      <c r="G6" s="116"/>
    </row>
    <row r="7" spans="1:7" ht="15.75" customHeight="1" thickBot="1">
      <c r="A7" s="620" t="s">
        <v>99</v>
      </c>
      <c r="B7" s="802" t="s">
        <v>100</v>
      </c>
      <c r="C7" s="803"/>
      <c r="D7" s="804"/>
      <c r="E7" s="802" t="s">
        <v>101</v>
      </c>
      <c r="F7" s="804"/>
      <c r="G7" s="116"/>
    </row>
    <row r="8" spans="1:7" ht="15.75" customHeight="1">
      <c r="A8" s="436" t="s">
        <v>106</v>
      </c>
      <c r="B8" s="810"/>
      <c r="C8" s="811"/>
      <c r="D8" s="812"/>
      <c r="E8" s="808"/>
      <c r="F8" s="809"/>
      <c r="G8" s="116"/>
    </row>
    <row r="9" spans="1:7" ht="15.75" customHeight="1">
      <c r="A9" s="147" t="s">
        <v>107</v>
      </c>
      <c r="B9" s="813"/>
      <c r="C9" s="814"/>
      <c r="D9" s="815"/>
      <c r="E9" s="800"/>
      <c r="F9" s="801"/>
      <c r="G9" s="116"/>
    </row>
    <row r="10" spans="1:7" ht="15.75" customHeight="1" thickBot="1">
      <c r="A10" s="442" t="s">
        <v>108</v>
      </c>
      <c r="B10" s="829"/>
      <c r="C10" s="830"/>
      <c r="D10" s="831"/>
      <c r="E10" s="827"/>
      <c r="F10" s="828"/>
      <c r="G10" s="116"/>
    </row>
    <row r="11" spans="1:7" ht="25.5" customHeight="1" thickBot="1">
      <c r="A11" s="620" t="s">
        <v>109</v>
      </c>
      <c r="B11" s="796" t="s">
        <v>427</v>
      </c>
      <c r="C11" s="834"/>
      <c r="D11" s="797"/>
      <c r="E11" s="825">
        <f>SUM(E8:E10)</f>
        <v>0</v>
      </c>
      <c r="F11" s="826"/>
      <c r="G11" s="116"/>
    </row>
    <row r="12" spans="1:8" ht="25.5" customHeight="1">
      <c r="A12" s="133"/>
      <c r="B12" s="134"/>
      <c r="C12" s="134"/>
      <c r="D12" s="134"/>
      <c r="E12" s="135"/>
      <c r="F12" s="135"/>
      <c r="G12" s="135"/>
      <c r="H12" s="135"/>
    </row>
    <row r="13" spans="1:7" ht="15.75" customHeight="1">
      <c r="A13" s="789" t="s">
        <v>458</v>
      </c>
      <c r="B13" s="789"/>
      <c r="C13" s="789"/>
      <c r="D13" s="789"/>
      <c r="E13" s="789"/>
      <c r="F13" s="789"/>
      <c r="G13" s="116"/>
    </row>
    <row r="14" spans="1:8" ht="15.75" customHeight="1" thickBot="1">
      <c r="A14" s="113"/>
      <c r="B14" s="113"/>
      <c r="C14" s="114"/>
      <c r="D14" s="114"/>
      <c r="E14" s="115"/>
      <c r="F14" s="115"/>
      <c r="G14" s="115"/>
      <c r="H14" s="115"/>
    </row>
    <row r="15" spans="1:8" ht="15" customHeight="1">
      <c r="A15" s="832" t="s">
        <v>410</v>
      </c>
      <c r="B15" s="821" t="s">
        <v>411</v>
      </c>
      <c r="C15" s="835" t="s">
        <v>412</v>
      </c>
      <c r="D15" s="836"/>
      <c r="E15" s="837"/>
      <c r="F15" s="790" t="s">
        <v>413</v>
      </c>
      <c r="G15" s="790" t="s">
        <v>413</v>
      </c>
      <c r="H15" s="790" t="s">
        <v>413</v>
      </c>
    </row>
    <row r="16" spans="1:8" ht="13.5" customHeight="1" thickBot="1">
      <c r="A16" s="833"/>
      <c r="B16" s="822"/>
      <c r="C16" s="117" t="s">
        <v>520</v>
      </c>
      <c r="D16" s="117" t="s">
        <v>522</v>
      </c>
      <c r="E16" s="117" t="s">
        <v>562</v>
      </c>
      <c r="F16" s="791"/>
      <c r="G16" s="791"/>
      <c r="H16" s="791"/>
    </row>
    <row r="17" spans="1:8" ht="15.75" thickBot="1">
      <c r="A17" s="123" t="s">
        <v>99</v>
      </c>
      <c r="B17" s="621" t="s">
        <v>100</v>
      </c>
      <c r="C17" s="621" t="s">
        <v>101</v>
      </c>
      <c r="D17" s="621" t="s">
        <v>102</v>
      </c>
      <c r="E17" s="621" t="s">
        <v>103</v>
      </c>
      <c r="F17" s="622" t="s">
        <v>414</v>
      </c>
      <c r="G17" s="622" t="s">
        <v>414</v>
      </c>
      <c r="H17" s="622" t="s">
        <v>414</v>
      </c>
    </row>
    <row r="18" spans="1:8" ht="15">
      <c r="A18" s="118" t="s">
        <v>106</v>
      </c>
      <c r="B18" s="175"/>
      <c r="C18" s="176"/>
      <c r="D18" s="176"/>
      <c r="E18" s="176"/>
      <c r="F18" s="177">
        <f aca="true" t="shared" si="0" ref="F18:H22">SUM(C18:E18)</f>
        <v>0</v>
      </c>
      <c r="G18" s="177">
        <f t="shared" si="0"/>
        <v>0</v>
      </c>
      <c r="H18" s="177">
        <f t="shared" si="0"/>
        <v>0</v>
      </c>
    </row>
    <row r="19" spans="1:8" ht="15">
      <c r="A19" s="119" t="s">
        <v>107</v>
      </c>
      <c r="B19" s="174"/>
      <c r="C19" s="176"/>
      <c r="D19" s="176"/>
      <c r="E19" s="176"/>
      <c r="F19" s="178">
        <f t="shared" si="0"/>
        <v>0</v>
      </c>
      <c r="G19" s="178">
        <f t="shared" si="0"/>
        <v>0</v>
      </c>
      <c r="H19" s="178">
        <f t="shared" si="0"/>
        <v>0</v>
      </c>
    </row>
    <row r="20" spans="1:8" ht="15">
      <c r="A20" s="119" t="s">
        <v>108</v>
      </c>
      <c r="B20" s="120"/>
      <c r="C20" s="179"/>
      <c r="D20" s="179"/>
      <c r="E20" s="179"/>
      <c r="F20" s="178">
        <f t="shared" si="0"/>
        <v>0</v>
      </c>
      <c r="G20" s="178">
        <f t="shared" si="0"/>
        <v>0</v>
      </c>
      <c r="H20" s="178">
        <f t="shared" si="0"/>
        <v>0</v>
      </c>
    </row>
    <row r="21" spans="1:8" ht="15">
      <c r="A21" s="119" t="s">
        <v>109</v>
      </c>
      <c r="B21" s="120"/>
      <c r="C21" s="179"/>
      <c r="D21" s="179"/>
      <c r="E21" s="179"/>
      <c r="F21" s="178">
        <f t="shared" si="0"/>
        <v>0</v>
      </c>
      <c r="G21" s="178">
        <f t="shared" si="0"/>
        <v>0</v>
      </c>
      <c r="H21" s="178">
        <f t="shared" si="0"/>
        <v>0</v>
      </c>
    </row>
    <row r="22" spans="1:8" ht="15.75" thickBot="1">
      <c r="A22" s="121" t="s">
        <v>110</v>
      </c>
      <c r="B22" s="122"/>
      <c r="C22" s="180"/>
      <c r="D22" s="180"/>
      <c r="E22" s="180"/>
      <c r="F22" s="178">
        <f t="shared" si="0"/>
        <v>0</v>
      </c>
      <c r="G22" s="178">
        <f t="shared" si="0"/>
        <v>0</v>
      </c>
      <c r="H22" s="178">
        <f t="shared" si="0"/>
        <v>0</v>
      </c>
    </row>
    <row r="23" spans="1:8" s="125" customFormat="1" ht="15" thickBot="1">
      <c r="A23" s="123" t="s">
        <v>111</v>
      </c>
      <c r="B23" s="124" t="s">
        <v>415</v>
      </c>
      <c r="C23" s="181">
        <f aca="true" t="shared" si="1" ref="C23:H23">SUM(C18:C22)</f>
        <v>0</v>
      </c>
      <c r="D23" s="181">
        <f t="shared" si="1"/>
        <v>0</v>
      </c>
      <c r="E23" s="181">
        <f t="shared" si="1"/>
        <v>0</v>
      </c>
      <c r="F23" s="182">
        <f t="shared" si="1"/>
        <v>0</v>
      </c>
      <c r="G23" s="182">
        <f t="shared" si="1"/>
        <v>0</v>
      </c>
      <c r="H23" s="182">
        <f t="shared" si="1"/>
        <v>0</v>
      </c>
    </row>
    <row r="24" spans="1:8" s="125" customFormat="1" ht="14.25">
      <c r="A24" s="143"/>
      <c r="B24" s="144"/>
      <c r="C24" s="145"/>
      <c r="D24" s="145"/>
      <c r="E24" s="145"/>
      <c r="F24" s="145"/>
      <c r="G24" s="145"/>
      <c r="H24" s="145"/>
    </row>
    <row r="25" spans="1:6" s="146" customFormat="1" ht="30.75" customHeight="1">
      <c r="A25" s="823" t="s">
        <v>459</v>
      </c>
      <c r="B25" s="823"/>
      <c r="C25" s="823"/>
      <c r="D25" s="823"/>
      <c r="E25" s="823"/>
      <c r="F25" s="823"/>
    </row>
    <row r="26" ht="15.75" thickBot="1"/>
    <row r="27" spans="1:8" ht="32.25" thickBot="1">
      <c r="A27" s="141" t="s">
        <v>410</v>
      </c>
      <c r="B27" s="824" t="s">
        <v>416</v>
      </c>
      <c r="C27" s="824"/>
      <c r="D27" s="824"/>
      <c r="E27" s="824"/>
      <c r="F27" s="141" t="s">
        <v>603</v>
      </c>
      <c r="G27" s="141" t="s">
        <v>604</v>
      </c>
      <c r="H27" s="141" t="s">
        <v>605</v>
      </c>
    </row>
    <row r="28" spans="1:8" ht="15.75" thickBot="1">
      <c r="A28" s="439" t="s">
        <v>99</v>
      </c>
      <c r="B28" s="817" t="s">
        <v>100</v>
      </c>
      <c r="C28" s="817"/>
      <c r="D28" s="817"/>
      <c r="E28" s="817"/>
      <c r="F28" s="439" t="s">
        <v>101</v>
      </c>
      <c r="G28" s="439" t="s">
        <v>102</v>
      </c>
      <c r="H28" s="439" t="s">
        <v>103</v>
      </c>
    </row>
    <row r="29" spans="1:8" ht="15">
      <c r="A29" s="436" t="s">
        <v>106</v>
      </c>
      <c r="B29" s="440" t="s">
        <v>417</v>
      </c>
      <c r="C29" s="437"/>
      <c r="D29" s="438"/>
      <c r="E29" s="441"/>
      <c r="F29" s="142">
        <v>4072000</v>
      </c>
      <c r="G29" s="142">
        <v>-72000</v>
      </c>
      <c r="H29" s="142">
        <v>4000000</v>
      </c>
    </row>
    <row r="30" spans="1:8" ht="23.25" customHeight="1">
      <c r="A30" s="147" t="s">
        <v>107</v>
      </c>
      <c r="B30" s="818" t="s">
        <v>418</v>
      </c>
      <c r="C30" s="819"/>
      <c r="D30" s="819"/>
      <c r="E30" s="820"/>
      <c r="F30" s="142">
        <v>0</v>
      </c>
      <c r="G30" s="142">
        <v>0</v>
      </c>
      <c r="H30" s="142">
        <v>0</v>
      </c>
    </row>
    <row r="31" spans="1:8" ht="15">
      <c r="A31" s="147" t="s">
        <v>108</v>
      </c>
      <c r="B31" s="818" t="s">
        <v>419</v>
      </c>
      <c r="C31" s="819"/>
      <c r="D31" s="819"/>
      <c r="E31" s="820"/>
      <c r="F31" s="142">
        <v>0</v>
      </c>
      <c r="G31" s="142">
        <v>0</v>
      </c>
      <c r="H31" s="142">
        <v>0</v>
      </c>
    </row>
    <row r="32" spans="1:8" ht="30" customHeight="1">
      <c r="A32" s="147" t="s">
        <v>109</v>
      </c>
      <c r="B32" s="818" t="s">
        <v>420</v>
      </c>
      <c r="C32" s="819"/>
      <c r="D32" s="819"/>
      <c r="E32" s="820"/>
      <c r="F32" s="142">
        <v>0</v>
      </c>
      <c r="G32" s="142">
        <v>0</v>
      </c>
      <c r="H32" s="142">
        <v>0</v>
      </c>
    </row>
    <row r="33" spans="1:8" ht="15">
      <c r="A33" s="147" t="s">
        <v>110</v>
      </c>
      <c r="B33" s="818" t="s">
        <v>421</v>
      </c>
      <c r="C33" s="819"/>
      <c r="D33" s="819"/>
      <c r="E33" s="820"/>
      <c r="F33" s="142">
        <v>18000</v>
      </c>
      <c r="G33" s="142">
        <v>0</v>
      </c>
      <c r="H33" s="142">
        <v>18000</v>
      </c>
    </row>
    <row r="34" spans="1:8" ht="17.25" customHeight="1" thickBot="1">
      <c r="A34" s="442" t="s">
        <v>111</v>
      </c>
      <c r="B34" s="792" t="s">
        <v>422</v>
      </c>
      <c r="C34" s="793"/>
      <c r="D34" s="793"/>
      <c r="E34" s="794"/>
      <c r="F34" s="443">
        <v>0</v>
      </c>
      <c r="G34" s="443">
        <v>0</v>
      </c>
      <c r="H34" s="443">
        <v>0</v>
      </c>
    </row>
    <row r="35" spans="1:8" ht="29.25" customHeight="1" thickBot="1">
      <c r="A35" s="444" t="s">
        <v>423</v>
      </c>
      <c r="B35" s="445"/>
      <c r="C35" s="446"/>
      <c r="D35" s="446"/>
      <c r="E35" s="446"/>
      <c r="F35" s="447">
        <f>SUM(F29:F34)</f>
        <v>4090000</v>
      </c>
      <c r="G35" s="447">
        <f>SUM(G29:G34)</f>
        <v>-72000</v>
      </c>
      <c r="H35" s="447">
        <f>SUM(H29:H34)</f>
        <v>4018000</v>
      </c>
    </row>
    <row r="36" spans="1:5" ht="27" customHeight="1">
      <c r="A36" s="816" t="s">
        <v>424</v>
      </c>
      <c r="B36" s="816"/>
      <c r="C36" s="816"/>
      <c r="D36" s="816"/>
      <c r="E36" s="816"/>
    </row>
  </sheetData>
  <sheetProtection/>
  <mergeCells count="33">
    <mergeCell ref="A2:D2"/>
    <mergeCell ref="E11:F11"/>
    <mergeCell ref="E10:F10"/>
    <mergeCell ref="B10:D10"/>
    <mergeCell ref="A15:A16"/>
    <mergeCell ref="B11:D11"/>
    <mergeCell ref="C15:E15"/>
    <mergeCell ref="A13:F13"/>
    <mergeCell ref="F15:F16"/>
    <mergeCell ref="A36:E36"/>
    <mergeCell ref="B28:E28"/>
    <mergeCell ref="B30:E30"/>
    <mergeCell ref="B31:E31"/>
    <mergeCell ref="B32:E32"/>
    <mergeCell ref="B15:B16"/>
    <mergeCell ref="A25:F25"/>
    <mergeCell ref="B33:E33"/>
    <mergeCell ref="B27:E27"/>
    <mergeCell ref="B7:D7"/>
    <mergeCell ref="B6:D6"/>
    <mergeCell ref="E7:F7"/>
    <mergeCell ref="E8:F8"/>
    <mergeCell ref="B8:D8"/>
    <mergeCell ref="B9:D9"/>
    <mergeCell ref="A4:E4"/>
    <mergeCell ref="G15:G16"/>
    <mergeCell ref="H15:H16"/>
    <mergeCell ref="B34:E34"/>
    <mergeCell ref="A1:F1"/>
    <mergeCell ref="E6:F6"/>
    <mergeCell ref="E2:F2"/>
    <mergeCell ref="E3:F3"/>
    <mergeCell ref="E9:F9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C1">
      <selection activeCell="C4" sqref="C4:F4"/>
    </sheetView>
  </sheetViews>
  <sheetFormatPr defaultColWidth="8.00390625" defaultRowHeight="12.75"/>
  <cols>
    <col min="1" max="1" width="9.8515625" style="218" hidden="1" customWidth="1"/>
    <col min="2" max="2" width="3.28125" style="218" hidden="1" customWidth="1"/>
    <col min="3" max="3" width="54.28125" style="218" customWidth="1"/>
    <col min="4" max="6" width="13.57421875" style="218" customWidth="1"/>
    <col min="7" max="7" width="51.421875" style="218" customWidth="1"/>
    <col min="8" max="10" width="12.7109375" style="218" customWidth="1"/>
    <col min="11" max="16384" width="8.00390625" style="218" customWidth="1"/>
  </cols>
  <sheetData>
    <row r="1" spans="3:8" ht="30" customHeight="1">
      <c r="C1" s="838" t="s">
        <v>517</v>
      </c>
      <c r="D1" s="838"/>
      <c r="E1" s="838"/>
      <c r="F1" s="838"/>
      <c r="G1" s="838"/>
      <c r="H1" s="838"/>
    </row>
    <row r="2" spans="3:8" ht="30" customHeight="1">
      <c r="C2" s="838" t="s">
        <v>491</v>
      </c>
      <c r="D2" s="838"/>
      <c r="E2" s="838"/>
      <c r="F2" s="838"/>
      <c r="G2" s="838"/>
      <c r="H2" s="838"/>
    </row>
    <row r="3" spans="3:8" ht="17.25" customHeight="1">
      <c r="C3" s="838" t="s">
        <v>519</v>
      </c>
      <c r="D3" s="838"/>
      <c r="E3" s="838"/>
      <c r="F3" s="838"/>
      <c r="G3" s="838"/>
      <c r="H3" s="838"/>
    </row>
    <row r="4" spans="3:10" ht="17.25" customHeight="1">
      <c r="C4" s="878" t="s">
        <v>618</v>
      </c>
      <c r="D4" s="879"/>
      <c r="E4" s="879"/>
      <c r="F4" s="879"/>
      <c r="G4" s="219"/>
      <c r="H4" s="220"/>
      <c r="I4" s="220"/>
      <c r="J4" s="220"/>
    </row>
    <row r="5" spans="3:10" s="651" customFormat="1" ht="19.5" customHeight="1" thickBot="1">
      <c r="C5" s="639" t="s">
        <v>590</v>
      </c>
      <c r="G5" s="652"/>
      <c r="H5" s="653"/>
      <c r="I5" s="653"/>
      <c r="J5" s="653" t="s">
        <v>492</v>
      </c>
    </row>
    <row r="6" spans="1:10" ht="42" customHeight="1" thickBot="1">
      <c r="A6" s="221" t="s">
        <v>493</v>
      </c>
      <c r="B6" s="448" t="s">
        <v>494</v>
      </c>
      <c r="C6" s="623" t="s">
        <v>495</v>
      </c>
      <c r="D6" s="459" t="s">
        <v>594</v>
      </c>
      <c r="E6" s="459" t="s">
        <v>604</v>
      </c>
      <c r="F6" s="459" t="s">
        <v>607</v>
      </c>
      <c r="G6" s="459" t="s">
        <v>496</v>
      </c>
      <c r="H6" s="460" t="s">
        <v>594</v>
      </c>
      <c r="I6" s="459" t="s">
        <v>604</v>
      </c>
      <c r="J6" s="459" t="s">
        <v>607</v>
      </c>
    </row>
    <row r="7" spans="1:10" s="223" customFormat="1" ht="11.25" thickBot="1">
      <c r="A7" s="222">
        <v>1</v>
      </c>
      <c r="B7" s="449">
        <v>2</v>
      </c>
      <c r="C7" s="624" t="s">
        <v>99</v>
      </c>
      <c r="D7" s="463" t="s">
        <v>100</v>
      </c>
      <c r="E7" s="463" t="s">
        <v>101</v>
      </c>
      <c r="F7" s="463" t="s">
        <v>102</v>
      </c>
      <c r="G7" s="463" t="s">
        <v>103</v>
      </c>
      <c r="H7" s="464" t="s">
        <v>414</v>
      </c>
      <c r="I7" s="464" t="s">
        <v>431</v>
      </c>
      <c r="J7" s="464" t="s">
        <v>534</v>
      </c>
    </row>
    <row r="8" spans="1:10" ht="12.75">
      <c r="A8" s="224" t="s">
        <v>497</v>
      </c>
      <c r="B8" s="450" t="s">
        <v>498</v>
      </c>
      <c r="C8" s="625" t="s">
        <v>574</v>
      </c>
      <c r="D8" s="632">
        <v>4200000</v>
      </c>
      <c r="E8" s="632">
        <v>0</v>
      </c>
      <c r="F8" s="632">
        <v>4200000</v>
      </c>
      <c r="G8" s="461" t="s">
        <v>403</v>
      </c>
      <c r="H8" s="462">
        <v>14303754</v>
      </c>
      <c r="I8" s="462">
        <v>14303754</v>
      </c>
      <c r="J8" s="462">
        <v>14303754</v>
      </c>
    </row>
    <row r="9" spans="1:10" ht="28.5" customHeight="1">
      <c r="A9" s="224" t="s">
        <v>499</v>
      </c>
      <c r="B9" s="450" t="s">
        <v>500</v>
      </c>
      <c r="C9" s="626" t="s">
        <v>575</v>
      </c>
      <c r="D9" s="633">
        <v>254000</v>
      </c>
      <c r="E9" s="633">
        <v>0</v>
      </c>
      <c r="F9" s="633">
        <v>254000</v>
      </c>
      <c r="G9" s="707" t="s">
        <v>606</v>
      </c>
      <c r="H9" s="453">
        <v>0</v>
      </c>
      <c r="I9" s="453">
        <v>51338937</v>
      </c>
      <c r="J9" s="453">
        <v>51338937</v>
      </c>
    </row>
    <row r="10" spans="1:10" ht="17.25" customHeight="1">
      <c r="A10" s="224" t="s">
        <v>501</v>
      </c>
      <c r="B10" s="450" t="s">
        <v>502</v>
      </c>
      <c r="C10" s="626" t="s">
        <v>571</v>
      </c>
      <c r="D10" s="634">
        <v>1800000</v>
      </c>
      <c r="E10" s="634">
        <v>0</v>
      </c>
      <c r="F10" s="634">
        <v>1800000</v>
      </c>
      <c r="G10" s="455"/>
      <c r="H10" s="453"/>
      <c r="I10" s="453"/>
      <c r="J10" s="453"/>
    </row>
    <row r="11" spans="1:10" ht="15" customHeight="1">
      <c r="A11" s="224" t="s">
        <v>497</v>
      </c>
      <c r="B11" s="450" t="s">
        <v>503</v>
      </c>
      <c r="C11" s="627" t="s">
        <v>570</v>
      </c>
      <c r="D11" s="634">
        <v>1600000</v>
      </c>
      <c r="E11" s="634">
        <v>0</v>
      </c>
      <c r="F11" s="634">
        <v>1600000</v>
      </c>
      <c r="G11" s="455"/>
      <c r="H11" s="453"/>
      <c r="I11" s="453"/>
      <c r="J11" s="453"/>
    </row>
    <row r="12" spans="1:10" ht="25.5">
      <c r="A12" s="224" t="s">
        <v>501</v>
      </c>
      <c r="B12" s="450" t="s">
        <v>502</v>
      </c>
      <c r="C12" s="638" t="s">
        <v>573</v>
      </c>
      <c r="D12" s="635">
        <v>1075288</v>
      </c>
      <c r="E12" s="635">
        <v>0</v>
      </c>
      <c r="F12" s="635">
        <v>1075288</v>
      </c>
      <c r="G12" s="455"/>
      <c r="H12" s="453"/>
      <c r="I12" s="453"/>
      <c r="J12" s="453"/>
    </row>
    <row r="13" spans="1:10" ht="16.5" customHeight="1">
      <c r="A13" s="225">
        <v>999000</v>
      </c>
      <c r="B13" s="450" t="s">
        <v>503</v>
      </c>
      <c r="C13" s="628" t="s">
        <v>572</v>
      </c>
      <c r="D13" s="635">
        <v>16000000</v>
      </c>
      <c r="E13" s="635">
        <v>0</v>
      </c>
      <c r="F13" s="635">
        <v>16000000</v>
      </c>
      <c r="G13" s="456"/>
      <c r="H13" s="453"/>
      <c r="I13" s="453"/>
      <c r="J13" s="453"/>
    </row>
    <row r="14" spans="1:10" ht="12.75">
      <c r="A14" s="224" t="s">
        <v>504</v>
      </c>
      <c r="B14" s="450" t="s">
        <v>505</v>
      </c>
      <c r="C14" s="628" t="s">
        <v>608</v>
      </c>
      <c r="D14" s="635">
        <v>0</v>
      </c>
      <c r="E14" s="635">
        <v>51338937</v>
      </c>
      <c r="F14" s="635">
        <v>51338937</v>
      </c>
      <c r="G14" s="455"/>
      <c r="H14" s="452"/>
      <c r="I14" s="452"/>
      <c r="J14" s="452"/>
    </row>
    <row r="15" spans="1:10" ht="12.75">
      <c r="A15" s="224" t="s">
        <v>506</v>
      </c>
      <c r="B15" s="450" t="s">
        <v>507</v>
      </c>
      <c r="C15" s="628"/>
      <c r="D15" s="635"/>
      <c r="E15" s="635"/>
      <c r="F15" s="635"/>
      <c r="G15" s="455"/>
      <c r="H15" s="452"/>
      <c r="I15" s="452"/>
      <c r="J15" s="452"/>
    </row>
    <row r="16" spans="1:10" ht="15" customHeight="1">
      <c r="A16" s="224" t="s">
        <v>497</v>
      </c>
      <c r="B16" s="450" t="s">
        <v>508</v>
      </c>
      <c r="C16" s="629"/>
      <c r="D16" s="634"/>
      <c r="E16" s="706"/>
      <c r="F16" s="706"/>
      <c r="G16" s="457"/>
      <c r="H16" s="452"/>
      <c r="I16" s="452"/>
      <c r="J16" s="452"/>
    </row>
    <row r="17" spans="1:10" ht="15" customHeight="1" thickBot="1">
      <c r="A17" s="226"/>
      <c r="B17" s="451"/>
      <c r="C17" s="630"/>
      <c r="D17" s="636"/>
      <c r="E17" s="636"/>
      <c r="F17" s="636"/>
      <c r="G17" s="458"/>
      <c r="H17" s="454"/>
      <c r="I17" s="454"/>
      <c r="J17" s="454"/>
    </row>
    <row r="18" spans="1:10" ht="13.5" thickBot="1">
      <c r="A18" s="227"/>
      <c r="B18" s="505"/>
      <c r="C18" s="631" t="s">
        <v>488</v>
      </c>
      <c r="D18" s="637">
        <f>SUM(D8:D16)</f>
        <v>24929288</v>
      </c>
      <c r="E18" s="637">
        <f>SUM(E8:E16)</f>
        <v>51338937</v>
      </c>
      <c r="F18" s="637">
        <f>SUM(F8:F16)</f>
        <v>76268225</v>
      </c>
      <c r="G18" s="465" t="s">
        <v>488</v>
      </c>
      <c r="H18" s="506">
        <f>SUM(H8:H16)</f>
        <v>14303754</v>
      </c>
      <c r="I18" s="506">
        <f>SUM(I8:I16)</f>
        <v>65642691</v>
      </c>
      <c r="J18" s="506">
        <f>SUM(J8:J16)</f>
        <v>65642691</v>
      </c>
    </row>
    <row r="19" spans="1:2" ht="12.75">
      <c r="A19" s="227"/>
      <c r="B19" s="228"/>
    </row>
    <row r="20" spans="1:2" ht="12.75">
      <c r="A20" s="227"/>
      <c r="B20" s="228"/>
    </row>
    <row r="21" spans="1:2" ht="13.5" thickBot="1">
      <c r="A21" s="230" t="s">
        <v>488</v>
      </c>
      <c r="B21" s="229"/>
    </row>
  </sheetData>
  <sheetProtection/>
  <mergeCells count="4">
    <mergeCell ref="C1:H1"/>
    <mergeCell ref="C2:H2"/>
    <mergeCell ref="C3:H3"/>
    <mergeCell ref="C4:F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89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A5" sqref="A5"/>
    </sheetView>
  </sheetViews>
  <sheetFormatPr defaultColWidth="9.140625" defaultRowHeight="12.75"/>
  <cols>
    <col min="1" max="1" width="8.421875" style="232" customWidth="1"/>
    <col min="2" max="2" width="44.421875" style="232" customWidth="1"/>
    <col min="3" max="3" width="5.57421875" style="232" hidden="1" customWidth="1"/>
    <col min="4" max="4" width="14.7109375" style="232" customWidth="1"/>
    <col min="5" max="5" width="21.140625" style="232" customWidth="1"/>
    <col min="6" max="16384" width="9.140625" style="232" customWidth="1"/>
  </cols>
  <sheetData>
    <row r="1" spans="1:5" ht="15.75">
      <c r="A1" s="839" t="s">
        <v>563</v>
      </c>
      <c r="B1" s="839"/>
      <c r="C1" s="839"/>
      <c r="D1" s="839"/>
      <c r="E1" s="839"/>
    </row>
    <row r="2" spans="1:5" ht="15.75">
      <c r="A2" s="231"/>
      <c r="B2" s="231"/>
      <c r="C2" s="231"/>
      <c r="D2" s="231"/>
      <c r="E2" s="231"/>
    </row>
    <row r="3" spans="1:5" ht="15.75">
      <c r="A3" s="231"/>
      <c r="B3" s="231"/>
      <c r="C3" s="231"/>
      <c r="D3" s="231"/>
      <c r="E3" s="231"/>
    </row>
    <row r="4" spans="1:5" ht="12.75" customHeight="1">
      <c r="A4" s="233"/>
      <c r="B4" s="233"/>
      <c r="C4" s="233"/>
      <c r="D4" s="233"/>
      <c r="E4" s="558"/>
    </row>
    <row r="5" spans="1:5" s="656" customFormat="1" ht="15.75" thickBot="1">
      <c r="A5" s="639" t="s">
        <v>591</v>
      </c>
      <c r="B5" s="654"/>
      <c r="C5" s="654"/>
      <c r="D5" s="654"/>
      <c r="E5" s="655" t="s">
        <v>466</v>
      </c>
    </row>
    <row r="6" spans="1:5" ht="15.75" thickBot="1">
      <c r="A6" s="234"/>
      <c r="B6" s="473"/>
      <c r="C6" s="234"/>
      <c r="D6" s="234"/>
      <c r="E6" s="234"/>
    </row>
    <row r="7" spans="1:5" ht="15.75" customHeight="1" thickBot="1">
      <c r="A7" s="840" t="s">
        <v>509</v>
      </c>
      <c r="B7" s="841" t="s">
        <v>510</v>
      </c>
      <c r="C7" s="842"/>
      <c r="D7" s="843" t="s">
        <v>564</v>
      </c>
      <c r="E7" s="841" t="s">
        <v>511</v>
      </c>
    </row>
    <row r="8" spans="1:5" ht="15.75" customHeight="1" thickBot="1">
      <c r="A8" s="840"/>
      <c r="B8" s="841"/>
      <c r="C8" s="842"/>
      <c r="D8" s="844"/>
      <c r="E8" s="841"/>
    </row>
    <row r="9" spans="1:5" ht="15.75" customHeight="1" thickBot="1">
      <c r="A9" s="840"/>
      <c r="B9" s="841"/>
      <c r="C9" s="842"/>
      <c r="D9" s="844"/>
      <c r="E9" s="841"/>
    </row>
    <row r="10" spans="1:5" ht="15.75" customHeight="1" thickBot="1">
      <c r="A10" s="840"/>
      <c r="B10" s="841"/>
      <c r="C10" s="842"/>
      <c r="D10" s="845"/>
      <c r="E10" s="841"/>
    </row>
    <row r="11" spans="1:5" s="236" customFormat="1" ht="27.75" customHeight="1">
      <c r="A11" s="469" t="s">
        <v>512</v>
      </c>
      <c r="B11" s="474" t="s">
        <v>513</v>
      </c>
      <c r="C11" s="472"/>
      <c r="D11" s="235">
        <v>0</v>
      </c>
      <c r="E11" s="477" t="s">
        <v>305</v>
      </c>
    </row>
    <row r="12" spans="1:5" s="236" customFormat="1" ht="27.75" customHeight="1" thickBot="1">
      <c r="A12" s="470" t="s">
        <v>514</v>
      </c>
      <c r="B12" s="475" t="s">
        <v>515</v>
      </c>
      <c r="C12" s="237"/>
      <c r="D12" s="466">
        <v>0</v>
      </c>
      <c r="E12" s="478" t="s">
        <v>305</v>
      </c>
    </row>
    <row r="13" spans="1:5" ht="27.75" customHeight="1" thickBot="1">
      <c r="A13" s="471"/>
      <c r="B13" s="476" t="s">
        <v>516</v>
      </c>
      <c r="C13" s="467"/>
      <c r="D13" s="468">
        <f>D11+D12</f>
        <v>0</v>
      </c>
      <c r="E13" s="479"/>
    </row>
    <row r="14" spans="1:5" ht="16.5" customHeight="1">
      <c r="A14" s="238"/>
      <c r="B14" s="238"/>
      <c r="C14" s="238"/>
      <c r="D14" s="238"/>
      <c r="E14" s="238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.7109375" style="590" customWidth="1"/>
    <col min="2" max="2" width="51.8515625" style="590" customWidth="1"/>
    <col min="3" max="3" width="14.421875" style="590" customWidth="1"/>
    <col min="4" max="5" width="15.28125" style="590" customWidth="1"/>
    <col min="6" max="6" width="13.28125" style="590" customWidth="1"/>
    <col min="7" max="8" width="14.7109375" style="590" customWidth="1"/>
    <col min="9" max="9" width="13.28125" style="590" customWidth="1"/>
    <col min="10" max="10" width="13.8515625" style="590" customWidth="1"/>
    <col min="11" max="16384" width="9.140625" style="590" customWidth="1"/>
  </cols>
  <sheetData>
    <row r="1" spans="1:10" ht="15.75">
      <c r="A1" s="850" t="s">
        <v>565</v>
      </c>
      <c r="B1" s="850"/>
      <c r="C1" s="850"/>
      <c r="D1" s="850"/>
      <c r="E1" s="850"/>
      <c r="F1" s="850"/>
      <c r="G1" s="850"/>
      <c r="H1" s="850"/>
      <c r="I1" s="850"/>
      <c r="J1" s="850"/>
    </row>
    <row r="2" spans="1:10" ht="15.75">
      <c r="A2" s="589"/>
      <c r="B2" s="589"/>
      <c r="C2" s="589"/>
      <c r="D2" s="589"/>
      <c r="E2" s="589"/>
      <c r="F2" s="589"/>
      <c r="G2" s="589"/>
      <c r="H2" s="589"/>
      <c r="I2" s="589"/>
      <c r="J2" s="589"/>
    </row>
    <row r="3" spans="1:10" ht="12.75">
      <c r="A3" s="591"/>
      <c r="B3" s="591"/>
      <c r="C3" s="591"/>
      <c r="D3" s="591"/>
      <c r="E3" s="591"/>
      <c r="F3" s="591"/>
      <c r="G3" s="591"/>
      <c r="H3" s="591"/>
      <c r="I3" s="591"/>
      <c r="J3" s="592"/>
    </row>
    <row r="4" spans="1:10" ht="12.75">
      <c r="A4" s="878" t="s">
        <v>619</v>
      </c>
      <c r="B4" s="879"/>
      <c r="C4" s="879"/>
      <c r="D4" s="879"/>
      <c r="E4" s="591"/>
      <c r="F4" s="591"/>
      <c r="G4" s="591"/>
      <c r="H4" s="591"/>
      <c r="I4" s="591"/>
      <c r="J4" s="592"/>
    </row>
    <row r="5" spans="1:10" ht="13.5" thickBot="1">
      <c r="A5" s="883" t="s">
        <v>592</v>
      </c>
      <c r="B5" s="883"/>
      <c r="C5" s="884"/>
      <c r="D5" s="591"/>
      <c r="E5" s="593"/>
      <c r="F5" s="593"/>
      <c r="G5" s="593"/>
      <c r="H5" s="593"/>
      <c r="I5" s="851" t="s">
        <v>466</v>
      </c>
      <c r="J5" s="851"/>
    </row>
    <row r="6" spans="1:10" ht="23.25" customHeight="1">
      <c r="A6" s="852" t="s">
        <v>538</v>
      </c>
      <c r="B6" s="855" t="s">
        <v>539</v>
      </c>
      <c r="C6" s="856" t="s">
        <v>540</v>
      </c>
      <c r="D6" s="857"/>
      <c r="E6" s="857"/>
      <c r="F6" s="858"/>
      <c r="G6" s="856" t="s">
        <v>541</v>
      </c>
      <c r="H6" s="857"/>
      <c r="I6" s="857"/>
      <c r="J6" s="859"/>
    </row>
    <row r="7" spans="1:10" ht="15" customHeight="1">
      <c r="A7" s="853"/>
      <c r="B7" s="846"/>
      <c r="C7" s="846" t="s">
        <v>542</v>
      </c>
      <c r="D7" s="846" t="s">
        <v>543</v>
      </c>
      <c r="E7" s="846" t="s">
        <v>566</v>
      </c>
      <c r="F7" s="846" t="s">
        <v>544</v>
      </c>
      <c r="G7" s="846" t="s">
        <v>387</v>
      </c>
      <c r="H7" s="594" t="s">
        <v>545</v>
      </c>
      <c r="I7" s="846" t="s">
        <v>567</v>
      </c>
      <c r="J7" s="848" t="s">
        <v>544</v>
      </c>
    </row>
    <row r="8" spans="1:10" ht="15" customHeight="1">
      <c r="A8" s="853"/>
      <c r="B8" s="846"/>
      <c r="C8" s="846"/>
      <c r="D8" s="846"/>
      <c r="E8" s="846"/>
      <c r="F8" s="846"/>
      <c r="G8" s="846"/>
      <c r="H8" s="594" t="s">
        <v>546</v>
      </c>
      <c r="I8" s="846"/>
      <c r="J8" s="848"/>
    </row>
    <row r="9" spans="1:10" ht="15" customHeight="1" thickBot="1">
      <c r="A9" s="854"/>
      <c r="B9" s="847"/>
      <c r="C9" s="847"/>
      <c r="D9" s="847"/>
      <c r="E9" s="847"/>
      <c r="F9" s="847"/>
      <c r="G9" s="847"/>
      <c r="H9" s="595" t="s">
        <v>547</v>
      </c>
      <c r="I9" s="847"/>
      <c r="J9" s="849"/>
    </row>
    <row r="10" spans="1:10" ht="47.25">
      <c r="A10" s="596" t="s">
        <v>106</v>
      </c>
      <c r="B10" s="597" t="s">
        <v>606</v>
      </c>
      <c r="C10" s="598">
        <v>51338937</v>
      </c>
      <c r="D10" s="599">
        <v>0</v>
      </c>
      <c r="E10" s="600">
        <v>51338937</v>
      </c>
      <c r="F10" s="600">
        <v>0</v>
      </c>
      <c r="G10" s="601">
        <v>57092618</v>
      </c>
      <c r="H10" s="600">
        <v>0</v>
      </c>
      <c r="I10" s="600">
        <v>57092618</v>
      </c>
      <c r="J10" s="600">
        <v>0</v>
      </c>
    </row>
    <row r="11" spans="1:10" ht="39.75" customHeight="1">
      <c r="A11" s="602"/>
      <c r="B11" s="603" t="s">
        <v>388</v>
      </c>
      <c r="C11" s="35">
        <f aca="true" t="shared" si="0" ref="C11:J11">SUM(C10:C10)</f>
        <v>51338937</v>
      </c>
      <c r="D11" s="35">
        <f t="shared" si="0"/>
        <v>0</v>
      </c>
      <c r="E11" s="35">
        <f t="shared" si="0"/>
        <v>51338937</v>
      </c>
      <c r="F11" s="35">
        <f t="shared" si="0"/>
        <v>0</v>
      </c>
      <c r="G11" s="35">
        <f t="shared" si="0"/>
        <v>57092618</v>
      </c>
      <c r="H11" s="35">
        <f t="shared" si="0"/>
        <v>0</v>
      </c>
      <c r="I11" s="35">
        <f t="shared" si="0"/>
        <v>57092618</v>
      </c>
      <c r="J11" s="35">
        <f t="shared" si="0"/>
        <v>0</v>
      </c>
    </row>
    <row r="12" spans="2:8" ht="39.75" customHeight="1">
      <c r="B12" s="604"/>
      <c r="C12" s="604"/>
      <c r="D12" s="604"/>
      <c r="E12" s="604"/>
      <c r="F12" s="604"/>
      <c r="G12" s="604"/>
      <c r="H12" s="604"/>
    </row>
    <row r="13" ht="39.75" customHeight="1"/>
    <row r="44" ht="12.75">
      <c r="K44" s="605"/>
    </row>
  </sheetData>
  <sheetProtection/>
  <mergeCells count="15">
    <mergeCell ref="B6:B9"/>
    <mergeCell ref="C6:F6"/>
    <mergeCell ref="G6:J6"/>
    <mergeCell ref="C7:C9"/>
    <mergeCell ref="D7:D9"/>
    <mergeCell ref="A4:D4"/>
    <mergeCell ref="E7:E9"/>
    <mergeCell ref="F7:F9"/>
    <mergeCell ref="G7:G9"/>
    <mergeCell ref="I7:I9"/>
    <mergeCell ref="J7:J9"/>
    <mergeCell ref="A1:J1"/>
    <mergeCell ref="A5:C5"/>
    <mergeCell ref="I5:J5"/>
    <mergeCell ref="A6:A9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10">
      <selection activeCell="A3" sqref="A3:C3"/>
    </sheetView>
  </sheetViews>
  <sheetFormatPr defaultColWidth="10.7109375" defaultRowHeight="12.75"/>
  <cols>
    <col min="1" max="1" width="8.28125" style="606" customWidth="1"/>
    <col min="2" max="2" width="67.421875" style="606" customWidth="1"/>
    <col min="3" max="4" width="16.28125" style="606" customWidth="1"/>
    <col min="5" max="5" width="13.00390625" style="606" customWidth="1"/>
    <col min="6" max="16384" width="10.7109375" style="606" customWidth="1"/>
  </cols>
  <sheetData>
    <row r="1" spans="1:5" ht="56.25" customHeight="1">
      <c r="A1" s="860" t="s">
        <v>568</v>
      </c>
      <c r="B1" s="860"/>
      <c r="C1" s="860"/>
      <c r="D1" s="860"/>
      <c r="E1" s="860"/>
    </row>
    <row r="2" spans="4:5" ht="19.5" customHeight="1">
      <c r="D2" s="861"/>
      <c r="E2" s="861"/>
    </row>
    <row r="3" spans="1:5" ht="19.5" customHeight="1">
      <c r="A3" s="745"/>
      <c r="B3" s="745"/>
      <c r="C3" s="744"/>
      <c r="D3" s="607"/>
      <c r="E3" s="607"/>
    </row>
    <row r="4" spans="1:5" s="657" customFormat="1" ht="19.5" customHeight="1" thickBot="1">
      <c r="A4" s="742" t="s">
        <v>593</v>
      </c>
      <c r="B4" s="742"/>
      <c r="C4" s="862"/>
      <c r="D4" s="863" t="s">
        <v>466</v>
      </c>
      <c r="E4" s="863"/>
    </row>
    <row r="5" spans="1:5" ht="15" customHeight="1">
      <c r="A5" s="864" t="s">
        <v>538</v>
      </c>
      <c r="B5" s="865" t="s">
        <v>197</v>
      </c>
      <c r="C5" s="866" t="s">
        <v>521</v>
      </c>
      <c r="D5" s="866" t="s">
        <v>569</v>
      </c>
      <c r="E5" s="869" t="s">
        <v>532</v>
      </c>
    </row>
    <row r="6" spans="1:5" ht="15" customHeight="1">
      <c r="A6" s="864"/>
      <c r="B6" s="865"/>
      <c r="C6" s="867"/>
      <c r="D6" s="867"/>
      <c r="E6" s="870"/>
    </row>
    <row r="7" spans="1:5" ht="15" customHeight="1">
      <c r="A7" s="864"/>
      <c r="B7" s="865"/>
      <c r="C7" s="867"/>
      <c r="D7" s="867"/>
      <c r="E7" s="870"/>
    </row>
    <row r="8" spans="1:5" ht="3.75" customHeight="1">
      <c r="A8" s="864"/>
      <c r="B8" s="865"/>
      <c r="C8" s="868"/>
      <c r="D8" s="868"/>
      <c r="E8" s="871"/>
    </row>
    <row r="9" spans="1:5" ht="24.75" customHeight="1">
      <c r="A9" s="608"/>
      <c r="B9" s="609" t="s">
        <v>548</v>
      </c>
      <c r="C9" s="610">
        <v>50000</v>
      </c>
      <c r="D9" s="610">
        <v>0</v>
      </c>
      <c r="E9" s="611">
        <v>0</v>
      </c>
    </row>
    <row r="10" spans="1:5" ht="24.75" customHeight="1">
      <c r="A10" s="608"/>
      <c r="B10" s="609" t="s">
        <v>549</v>
      </c>
      <c r="C10" s="610">
        <v>0</v>
      </c>
      <c r="D10" s="610">
        <v>0</v>
      </c>
      <c r="E10" s="611">
        <v>0</v>
      </c>
    </row>
    <row r="11" spans="1:5" ht="24.75" customHeight="1">
      <c r="A11" s="608" t="s">
        <v>106</v>
      </c>
      <c r="B11" s="612" t="s">
        <v>550</v>
      </c>
      <c r="C11" s="613">
        <f>SUM(C9:C10)</f>
        <v>50000</v>
      </c>
      <c r="D11" s="613">
        <f>SUM(D9:D10)</f>
        <v>0</v>
      </c>
      <c r="E11" s="613">
        <f>SUM(E9:E10)</f>
        <v>0</v>
      </c>
    </row>
    <row r="12" spans="1:5" ht="24.75" customHeight="1">
      <c r="A12" s="614"/>
      <c r="B12" s="609" t="s">
        <v>551</v>
      </c>
      <c r="C12" s="610">
        <v>920000</v>
      </c>
      <c r="D12" s="610">
        <v>1653842</v>
      </c>
      <c r="E12" s="610">
        <v>800000</v>
      </c>
    </row>
    <row r="13" spans="1:5" ht="27.75" customHeight="1">
      <c r="A13" s="614"/>
      <c r="B13" s="609" t="s">
        <v>552</v>
      </c>
      <c r="C13" s="610">
        <v>100000</v>
      </c>
      <c r="D13" s="610">
        <v>20000</v>
      </c>
      <c r="E13" s="610">
        <v>100000</v>
      </c>
    </row>
    <row r="14" spans="1:5" ht="27.75" customHeight="1">
      <c r="A14" s="614"/>
      <c r="B14" s="609" t="s">
        <v>553</v>
      </c>
      <c r="C14" s="610">
        <v>0</v>
      </c>
      <c r="D14" s="610">
        <v>0</v>
      </c>
      <c r="E14" s="610">
        <v>0</v>
      </c>
    </row>
    <row r="15" spans="1:5" ht="24.75" customHeight="1">
      <c r="A15" s="614" t="s">
        <v>107</v>
      </c>
      <c r="B15" s="612" t="s">
        <v>554</v>
      </c>
      <c r="C15" s="615">
        <f>SUM(C12:C14)</f>
        <v>1020000</v>
      </c>
      <c r="D15" s="615">
        <f>SUM(D12:D14)</f>
        <v>1673842</v>
      </c>
      <c r="E15" s="615">
        <f>SUM(E12:E14)</f>
        <v>900000</v>
      </c>
    </row>
    <row r="16" spans="1:5" ht="36" customHeight="1">
      <c r="A16" s="616"/>
      <c r="B16" s="617" t="s">
        <v>555</v>
      </c>
      <c r="C16" s="618">
        <f>C11+C15</f>
        <v>1070000</v>
      </c>
      <c r="D16" s="618">
        <f>D11+D15</f>
        <v>1673842</v>
      </c>
      <c r="E16" s="618">
        <f>E11+E15</f>
        <v>900000</v>
      </c>
    </row>
  </sheetData>
  <sheetProtection/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2">
      <selection activeCell="C5" sqref="C5:E5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0" customHeight="1">
      <c r="A1" s="732" t="s">
        <v>477</v>
      </c>
      <c r="B1" s="732"/>
      <c r="C1" s="732"/>
      <c r="D1" s="732"/>
      <c r="E1" s="732"/>
    </row>
    <row r="2" spans="1:5" ht="18" customHeight="1">
      <c r="A2" s="733" t="s">
        <v>519</v>
      </c>
      <c r="B2" s="733"/>
      <c r="C2" s="733"/>
      <c r="D2" s="733"/>
      <c r="E2" s="733"/>
    </row>
    <row r="3" spans="1:5" ht="17.25" customHeight="1">
      <c r="A3" s="3"/>
      <c r="B3" s="2"/>
      <c r="C3" s="184"/>
      <c r="D3" s="734"/>
      <c r="E3" s="734"/>
    </row>
    <row r="4" spans="1:5" ht="13.5" thickBot="1">
      <c r="A4" s="578" t="s">
        <v>530</v>
      </c>
      <c r="B4" s="579"/>
      <c r="C4" s="185"/>
      <c r="D4" s="735" t="s">
        <v>466</v>
      </c>
      <c r="E4" s="735"/>
    </row>
    <row r="5" spans="1:5" ht="44.25" customHeight="1" thickBot="1">
      <c r="A5" s="244" t="s">
        <v>0</v>
      </c>
      <c r="B5" s="264" t="s">
        <v>1</v>
      </c>
      <c r="C5" s="572" t="s">
        <v>521</v>
      </c>
      <c r="D5" s="573" t="s">
        <v>533</v>
      </c>
      <c r="E5" s="572" t="s">
        <v>532</v>
      </c>
    </row>
    <row r="6" spans="1:5" ht="12.75" customHeight="1" thickBot="1">
      <c r="A6" s="245" t="s">
        <v>99</v>
      </c>
      <c r="B6" s="265" t="s">
        <v>100</v>
      </c>
      <c r="C6" s="252" t="s">
        <v>101</v>
      </c>
      <c r="D6" s="265" t="s">
        <v>102</v>
      </c>
      <c r="E6" s="252" t="s">
        <v>103</v>
      </c>
    </row>
    <row r="7" spans="1:5" ht="21.75" customHeight="1">
      <c r="A7" s="246" t="s">
        <v>2</v>
      </c>
      <c r="B7" s="266" t="s">
        <v>3</v>
      </c>
      <c r="C7" s="253">
        <f>C8+C15</f>
        <v>17951373</v>
      </c>
      <c r="D7" s="253">
        <f>D8+D15</f>
        <v>20422266</v>
      </c>
      <c r="E7" s="253">
        <f>E8+E15</f>
        <v>0</v>
      </c>
    </row>
    <row r="8" spans="1:6" s="8" customFormat="1" ht="21.75" customHeight="1">
      <c r="A8" s="247" t="s">
        <v>4</v>
      </c>
      <c r="B8" s="267" t="s">
        <v>5</v>
      </c>
      <c r="C8" s="254">
        <v>17901373</v>
      </c>
      <c r="D8" s="275">
        <v>19532505</v>
      </c>
      <c r="E8" s="254">
        <v>0</v>
      </c>
      <c r="F8" s="571"/>
    </row>
    <row r="9" spans="1:5" s="8" customFormat="1" ht="21.75" customHeight="1" hidden="1">
      <c r="A9" s="247" t="s">
        <v>124</v>
      </c>
      <c r="B9" s="267" t="s">
        <v>6</v>
      </c>
      <c r="C9" s="254"/>
      <c r="D9" s="275"/>
      <c r="E9" s="254"/>
    </row>
    <row r="10" spans="1:5" s="8" customFormat="1" ht="21.75" customHeight="1" hidden="1">
      <c r="A10" s="247" t="s">
        <v>125</v>
      </c>
      <c r="B10" s="267" t="s">
        <v>7</v>
      </c>
      <c r="C10" s="254"/>
      <c r="D10" s="275"/>
      <c r="E10" s="254"/>
    </row>
    <row r="11" spans="1:5" s="8" customFormat="1" ht="21.75" customHeight="1" hidden="1">
      <c r="A11" s="247" t="s">
        <v>126</v>
      </c>
      <c r="B11" s="267" t="s">
        <v>8</v>
      </c>
      <c r="C11" s="254"/>
      <c r="D11" s="275"/>
      <c r="E11" s="254"/>
    </row>
    <row r="12" spans="1:5" s="8" customFormat="1" ht="21.75" customHeight="1" hidden="1">
      <c r="A12" s="247" t="s">
        <v>127</v>
      </c>
      <c r="B12" s="267" t="s">
        <v>9</v>
      </c>
      <c r="C12" s="254"/>
      <c r="D12" s="275"/>
      <c r="E12" s="254"/>
    </row>
    <row r="13" spans="1:5" s="8" customFormat="1" ht="21.75" customHeight="1" hidden="1">
      <c r="A13" s="247" t="s">
        <v>128</v>
      </c>
      <c r="B13" s="268" t="s">
        <v>10</v>
      </c>
      <c r="C13" s="255"/>
      <c r="D13" s="275"/>
      <c r="E13" s="255"/>
    </row>
    <row r="14" spans="1:5" s="8" customFormat="1" ht="21.75" customHeight="1" hidden="1">
      <c r="A14" s="247" t="s">
        <v>129</v>
      </c>
      <c r="B14" s="268" t="s">
        <v>11</v>
      </c>
      <c r="C14" s="256"/>
      <c r="D14" s="275"/>
      <c r="E14" s="256"/>
    </row>
    <row r="15" spans="1:5" s="8" customFormat="1" ht="21.75" customHeight="1">
      <c r="A15" s="247" t="s">
        <v>12</v>
      </c>
      <c r="B15" s="267" t="s">
        <v>13</v>
      </c>
      <c r="C15" s="254">
        <v>50000</v>
      </c>
      <c r="D15" s="275">
        <v>889761</v>
      </c>
      <c r="E15" s="254">
        <v>0</v>
      </c>
    </row>
    <row r="16" spans="1:5" ht="21.75" customHeight="1">
      <c r="A16" s="248" t="s">
        <v>14</v>
      </c>
      <c r="B16" s="269" t="s">
        <v>15</v>
      </c>
      <c r="C16" s="257">
        <v>0</v>
      </c>
      <c r="D16" s="276">
        <v>14303754</v>
      </c>
      <c r="E16" s="257">
        <v>0</v>
      </c>
    </row>
    <row r="17" spans="1:5" ht="21.75" customHeight="1" hidden="1">
      <c r="A17" s="247" t="s">
        <v>158</v>
      </c>
      <c r="B17" s="268" t="s">
        <v>294</v>
      </c>
      <c r="C17" s="255">
        <v>0</v>
      </c>
      <c r="D17" s="275"/>
      <c r="E17" s="255"/>
    </row>
    <row r="18" spans="1:5" ht="21.75" customHeight="1" hidden="1">
      <c r="A18" s="247" t="s">
        <v>159</v>
      </c>
      <c r="B18" s="267" t="s">
        <v>187</v>
      </c>
      <c r="C18" s="254">
        <v>14220</v>
      </c>
      <c r="D18" s="275"/>
      <c r="E18" s="254"/>
    </row>
    <row r="19" spans="1:5" ht="21.75" customHeight="1">
      <c r="A19" s="248" t="s">
        <v>16</v>
      </c>
      <c r="B19" s="269" t="s">
        <v>17</v>
      </c>
      <c r="C19" s="257">
        <f>C21+C26+C20</f>
        <v>2803000</v>
      </c>
      <c r="D19" s="257">
        <f>D21+D26+D20</f>
        <v>4444459</v>
      </c>
      <c r="E19" s="257">
        <f>E21+E26+E20</f>
        <v>0</v>
      </c>
    </row>
    <row r="20" spans="1:5" ht="21.75" customHeight="1">
      <c r="A20" s="247" t="s">
        <v>468</v>
      </c>
      <c r="B20" s="267" t="s">
        <v>467</v>
      </c>
      <c r="C20" s="254">
        <v>0</v>
      </c>
      <c r="D20" s="276">
        <v>0</v>
      </c>
      <c r="E20" s="257">
        <v>0</v>
      </c>
    </row>
    <row r="21" spans="1:5" s="8" customFormat="1" ht="23.25" customHeight="1">
      <c r="A21" s="247" t="s">
        <v>18</v>
      </c>
      <c r="B21" s="267" t="s">
        <v>19</v>
      </c>
      <c r="C21" s="254">
        <v>2800000</v>
      </c>
      <c r="D21" s="275">
        <v>4404256</v>
      </c>
      <c r="E21" s="254">
        <v>0</v>
      </c>
    </row>
    <row r="22" spans="1:5" s="8" customFormat="1" ht="21.75" customHeight="1" hidden="1">
      <c r="A22" s="247" t="s">
        <v>20</v>
      </c>
      <c r="B22" s="267" t="s">
        <v>21</v>
      </c>
      <c r="C22" s="254"/>
      <c r="D22" s="275"/>
      <c r="E22" s="254"/>
    </row>
    <row r="23" spans="1:5" s="8" customFormat="1" ht="21.75" customHeight="1" hidden="1">
      <c r="A23" s="247"/>
      <c r="B23" s="267" t="s">
        <v>22</v>
      </c>
      <c r="C23" s="254"/>
      <c r="D23" s="275"/>
      <c r="E23" s="254"/>
    </row>
    <row r="24" spans="1:5" s="8" customFormat="1" ht="21.75" customHeight="1" hidden="1">
      <c r="A24" s="247" t="s">
        <v>23</v>
      </c>
      <c r="B24" s="267" t="s">
        <v>24</v>
      </c>
      <c r="C24" s="254"/>
      <c r="D24" s="275"/>
      <c r="E24" s="254"/>
    </row>
    <row r="25" spans="1:5" s="8" customFormat="1" ht="21.75" customHeight="1" hidden="1">
      <c r="A25" s="247" t="s">
        <v>25</v>
      </c>
      <c r="B25" s="267" t="s">
        <v>26</v>
      </c>
      <c r="C25" s="254"/>
      <c r="D25" s="275"/>
      <c r="E25" s="254"/>
    </row>
    <row r="26" spans="1:5" s="8" customFormat="1" ht="21.75" customHeight="1">
      <c r="A26" s="247" t="s">
        <v>27</v>
      </c>
      <c r="B26" s="267" t="s">
        <v>28</v>
      </c>
      <c r="C26" s="254">
        <v>3000</v>
      </c>
      <c r="D26" s="275">
        <v>40203</v>
      </c>
      <c r="E26" s="254">
        <v>0</v>
      </c>
    </row>
    <row r="27" spans="1:5" ht="21.75" customHeight="1">
      <c r="A27" s="248" t="s">
        <v>29</v>
      </c>
      <c r="B27" s="269" t="s">
        <v>30</v>
      </c>
      <c r="C27" s="257">
        <f>SUM(C28:C35)</f>
        <v>863500</v>
      </c>
      <c r="D27" s="257">
        <f>SUM(D28:D35)</f>
        <v>665642</v>
      </c>
      <c r="E27" s="257">
        <f>SUM(E28:E35)</f>
        <v>0</v>
      </c>
    </row>
    <row r="28" spans="1:5" ht="21.75" customHeight="1">
      <c r="A28" s="247" t="s">
        <v>31</v>
      </c>
      <c r="B28" s="267" t="s">
        <v>119</v>
      </c>
      <c r="C28" s="254">
        <v>0</v>
      </c>
      <c r="D28" s="275">
        <v>14520</v>
      </c>
      <c r="E28" s="254">
        <v>0</v>
      </c>
    </row>
    <row r="29" spans="1:5" ht="21.75" customHeight="1">
      <c r="A29" s="247" t="s">
        <v>295</v>
      </c>
      <c r="B29" s="267" t="s">
        <v>296</v>
      </c>
      <c r="C29" s="254">
        <v>10000</v>
      </c>
      <c r="D29" s="275">
        <v>9200</v>
      </c>
      <c r="E29" s="254">
        <v>0</v>
      </c>
    </row>
    <row r="30" spans="1:5" ht="21.75" customHeight="1">
      <c r="A30" s="247" t="s">
        <v>32</v>
      </c>
      <c r="B30" s="267" t="s">
        <v>33</v>
      </c>
      <c r="C30" s="254">
        <v>0</v>
      </c>
      <c r="D30" s="275">
        <v>0</v>
      </c>
      <c r="E30" s="254">
        <v>0</v>
      </c>
    </row>
    <row r="31" spans="1:5" ht="18.75" customHeight="1">
      <c r="A31" s="247" t="s">
        <v>34</v>
      </c>
      <c r="B31" s="267" t="s">
        <v>35</v>
      </c>
      <c r="C31" s="254">
        <v>432000</v>
      </c>
      <c r="D31" s="275">
        <v>337980</v>
      </c>
      <c r="E31" s="254">
        <v>0</v>
      </c>
    </row>
    <row r="32" spans="1:5" ht="24.75" customHeight="1">
      <c r="A32" s="247" t="s">
        <v>36</v>
      </c>
      <c r="B32" s="267" t="s">
        <v>37</v>
      </c>
      <c r="C32" s="254">
        <v>0</v>
      </c>
      <c r="D32" s="275">
        <v>0</v>
      </c>
      <c r="E32" s="254">
        <v>0</v>
      </c>
    </row>
    <row r="33" spans="1:5" ht="21.75" customHeight="1">
      <c r="A33" s="249" t="s">
        <v>38</v>
      </c>
      <c r="B33" s="270" t="s">
        <v>39</v>
      </c>
      <c r="C33" s="258">
        <v>0</v>
      </c>
      <c r="D33" s="277">
        <v>0</v>
      </c>
      <c r="E33" s="258">
        <v>0</v>
      </c>
    </row>
    <row r="34" spans="1:5" ht="21.75" customHeight="1">
      <c r="A34" s="247" t="s">
        <v>40</v>
      </c>
      <c r="B34" s="267" t="s">
        <v>41</v>
      </c>
      <c r="C34" s="254">
        <v>500</v>
      </c>
      <c r="D34" s="278">
        <v>127</v>
      </c>
      <c r="E34" s="254">
        <v>0</v>
      </c>
    </row>
    <row r="35" spans="1:5" ht="21.75" customHeight="1">
      <c r="A35" s="247" t="s">
        <v>524</v>
      </c>
      <c r="B35" s="267" t="s">
        <v>42</v>
      </c>
      <c r="C35" s="569">
        <v>421000</v>
      </c>
      <c r="D35" s="570">
        <v>303815</v>
      </c>
      <c r="E35" s="569">
        <v>0</v>
      </c>
    </row>
    <row r="36" spans="1:5" ht="21.75" customHeight="1">
      <c r="A36" s="248" t="s">
        <v>43</v>
      </c>
      <c r="B36" s="269" t="s">
        <v>44</v>
      </c>
      <c r="C36" s="257">
        <v>0</v>
      </c>
      <c r="D36" s="279">
        <v>0</v>
      </c>
      <c r="E36" s="274">
        <v>0</v>
      </c>
    </row>
    <row r="37" spans="1:5" ht="21.75" customHeight="1" hidden="1">
      <c r="A37" s="247" t="s">
        <v>297</v>
      </c>
      <c r="B37" s="267" t="s">
        <v>298</v>
      </c>
      <c r="C37" s="259">
        <v>0</v>
      </c>
      <c r="D37" s="267"/>
      <c r="E37" s="259"/>
    </row>
    <row r="38" spans="1:5" ht="21.75" customHeight="1">
      <c r="A38" s="248" t="s">
        <v>45</v>
      </c>
      <c r="B38" s="269" t="s">
        <v>46</v>
      </c>
      <c r="C38" s="257">
        <v>0</v>
      </c>
      <c r="D38" s="276">
        <v>0</v>
      </c>
      <c r="E38" s="257">
        <v>0</v>
      </c>
    </row>
    <row r="39" spans="1:5" ht="21.75" customHeight="1" hidden="1">
      <c r="A39" s="247" t="s">
        <v>120</v>
      </c>
      <c r="B39" s="267" t="s">
        <v>47</v>
      </c>
      <c r="C39" s="254"/>
      <c r="D39" s="275"/>
      <c r="E39" s="254"/>
    </row>
    <row r="40" spans="1:5" ht="21.75" customHeight="1" hidden="1">
      <c r="A40" s="247" t="s">
        <v>301</v>
      </c>
      <c r="B40" s="267" t="s">
        <v>302</v>
      </c>
      <c r="C40" s="254"/>
      <c r="D40" s="275"/>
      <c r="E40" s="254"/>
    </row>
    <row r="41" spans="1:5" ht="21.75" customHeight="1" thickBot="1">
      <c r="A41" s="248" t="s">
        <v>48</v>
      </c>
      <c r="B41" s="269" t="s">
        <v>188</v>
      </c>
      <c r="C41" s="260">
        <v>0</v>
      </c>
      <c r="D41" s="269">
        <v>0</v>
      </c>
      <c r="E41" s="260">
        <v>0</v>
      </c>
    </row>
    <row r="42" spans="1:5" ht="21.75" customHeight="1" hidden="1">
      <c r="A42" s="250" t="s">
        <v>121</v>
      </c>
      <c r="B42" s="271" t="s">
        <v>122</v>
      </c>
      <c r="C42" s="480">
        <v>0</v>
      </c>
      <c r="D42" s="271"/>
      <c r="E42" s="480"/>
    </row>
    <row r="43" spans="1:5" ht="30" customHeight="1" thickBot="1">
      <c r="A43" s="251" t="s">
        <v>185</v>
      </c>
      <c r="B43" s="272" t="s">
        <v>49</v>
      </c>
      <c r="C43" s="263">
        <f>C7+C16+C19+C27+C36+C38+C41</f>
        <v>21617873</v>
      </c>
      <c r="D43" s="263">
        <f>D7+D16+D19+D27+D36+D38+D41</f>
        <v>39836121</v>
      </c>
      <c r="E43" s="263">
        <f>E7+E16+E19+E27+E36+E38+E41</f>
        <v>0</v>
      </c>
    </row>
    <row r="44" spans="1:5" ht="21.75" customHeight="1" thickBot="1">
      <c r="A44" s="481" t="s">
        <v>50</v>
      </c>
      <c r="B44" s="482" t="s">
        <v>51</v>
      </c>
      <c r="C44" s="483">
        <f>SUM(C45:C47)</f>
        <v>8756833</v>
      </c>
      <c r="D44" s="483">
        <f>SUM(D45:D47)</f>
        <v>9483918</v>
      </c>
      <c r="E44" s="483">
        <f>SUM(E45:E47)</f>
        <v>0</v>
      </c>
    </row>
    <row r="45" spans="1:5" ht="24" customHeight="1">
      <c r="A45" s="249" t="s">
        <v>484</v>
      </c>
      <c r="B45" s="270" t="s">
        <v>472</v>
      </c>
      <c r="C45" s="258">
        <v>0</v>
      </c>
      <c r="D45" s="277">
        <v>0</v>
      </c>
      <c r="E45" s="258">
        <v>0</v>
      </c>
    </row>
    <row r="46" spans="1:5" ht="21.75" customHeight="1">
      <c r="A46" s="247" t="s">
        <v>52</v>
      </c>
      <c r="B46" s="267" t="s">
        <v>53</v>
      </c>
      <c r="C46" s="254">
        <v>8756833</v>
      </c>
      <c r="D46" s="275">
        <v>8756833</v>
      </c>
      <c r="E46" s="254">
        <v>0</v>
      </c>
    </row>
    <row r="47" spans="1:5" ht="21.75" customHeight="1" thickBot="1">
      <c r="A47" s="250" t="s">
        <v>299</v>
      </c>
      <c r="B47" s="271" t="s">
        <v>300</v>
      </c>
      <c r="C47" s="262">
        <v>0</v>
      </c>
      <c r="D47" s="281">
        <v>727085</v>
      </c>
      <c r="E47" s="262">
        <v>0</v>
      </c>
    </row>
    <row r="48" spans="1:5" s="4" customFormat="1" ht="37.5" customHeight="1" thickBot="1">
      <c r="A48" s="251" t="s">
        <v>123</v>
      </c>
      <c r="B48" s="272" t="s">
        <v>54</v>
      </c>
      <c r="C48" s="263">
        <f>C43+C44</f>
        <v>30374706</v>
      </c>
      <c r="D48" s="263">
        <f>D43+D44</f>
        <v>49320039</v>
      </c>
      <c r="E48" s="263">
        <f>E43+E44</f>
        <v>0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6">
      <selection activeCell="E51" sqref="E51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732" t="s">
        <v>478</v>
      </c>
      <c r="B1" s="732"/>
      <c r="C1" s="732"/>
      <c r="D1" s="732"/>
      <c r="E1" s="732"/>
    </row>
    <row r="2" spans="1:5" ht="18" customHeight="1">
      <c r="A2" s="733" t="s">
        <v>519</v>
      </c>
      <c r="B2" s="733"/>
      <c r="C2" s="733"/>
      <c r="D2" s="733"/>
      <c r="E2" s="733"/>
    </row>
    <row r="3" spans="1:5" ht="19.5" customHeight="1">
      <c r="A3" s="3"/>
      <c r="B3" s="2"/>
      <c r="C3" s="183"/>
      <c r="D3" s="734"/>
      <c r="E3" s="734"/>
    </row>
    <row r="4" spans="1:5" ht="13.5" thickBot="1">
      <c r="A4" s="578" t="s">
        <v>529</v>
      </c>
      <c r="B4" s="579"/>
      <c r="C4" s="185"/>
      <c r="D4" s="735" t="s">
        <v>466</v>
      </c>
      <c r="E4" s="735"/>
    </row>
    <row r="5" spans="1:5" ht="38.25" customHeight="1" thickBot="1">
      <c r="A5" s="244" t="s">
        <v>0</v>
      </c>
      <c r="B5" s="264" t="s">
        <v>1</v>
      </c>
      <c r="C5" s="572" t="s">
        <v>521</v>
      </c>
      <c r="D5" s="573" t="s">
        <v>533</v>
      </c>
      <c r="E5" s="572" t="s">
        <v>532</v>
      </c>
    </row>
    <row r="6" spans="1:5" ht="12.75" customHeight="1" thickBot="1">
      <c r="A6" s="245" t="s">
        <v>99</v>
      </c>
      <c r="B6" s="265" t="s">
        <v>100</v>
      </c>
      <c r="C6" s="252" t="s">
        <v>101</v>
      </c>
      <c r="D6" s="265" t="s">
        <v>102</v>
      </c>
      <c r="E6" s="252" t="s">
        <v>103</v>
      </c>
    </row>
    <row r="7" spans="1:5" s="6" customFormat="1" ht="21.75" customHeight="1">
      <c r="A7" s="246" t="s">
        <v>55</v>
      </c>
      <c r="B7" s="266" t="s">
        <v>56</v>
      </c>
      <c r="C7" s="253">
        <f>C8+C16</f>
        <v>7135000</v>
      </c>
      <c r="D7" s="253">
        <f>D8+D16</f>
        <v>6537673</v>
      </c>
      <c r="E7" s="253">
        <f>E8+E16</f>
        <v>0</v>
      </c>
    </row>
    <row r="8" spans="1:5" s="5" customFormat="1" ht="21.75" customHeight="1">
      <c r="A8" s="247" t="s">
        <v>57</v>
      </c>
      <c r="B8" s="267" t="s">
        <v>58</v>
      </c>
      <c r="C8" s="254">
        <v>2873000</v>
      </c>
      <c r="D8" s="275">
        <v>3011225</v>
      </c>
      <c r="E8" s="254">
        <v>0</v>
      </c>
    </row>
    <row r="9" spans="1:5" s="5" customFormat="1" ht="22.5" customHeight="1" hidden="1">
      <c r="A9" s="247" t="s">
        <v>130</v>
      </c>
      <c r="B9" s="267" t="s">
        <v>59</v>
      </c>
      <c r="C9" s="254"/>
      <c r="D9" s="275"/>
      <c r="E9" s="254"/>
    </row>
    <row r="10" spans="1:5" s="5" customFormat="1" ht="22.5" customHeight="1" hidden="1">
      <c r="A10" s="247" t="s">
        <v>190</v>
      </c>
      <c r="B10" s="267" t="s">
        <v>191</v>
      </c>
      <c r="C10" s="254"/>
      <c r="D10" s="275"/>
      <c r="E10" s="254"/>
    </row>
    <row r="11" spans="1:5" s="5" customFormat="1" ht="22.5" customHeight="1" hidden="1">
      <c r="A11" s="247" t="s">
        <v>286</v>
      </c>
      <c r="B11" s="267" t="s">
        <v>287</v>
      </c>
      <c r="C11" s="254"/>
      <c r="D11" s="275"/>
      <c r="E11" s="254"/>
    </row>
    <row r="12" spans="1:5" s="5" customFormat="1" ht="21.75" customHeight="1" hidden="1">
      <c r="A12" s="247" t="s">
        <v>131</v>
      </c>
      <c r="B12" s="267" t="s">
        <v>60</v>
      </c>
      <c r="C12" s="254"/>
      <c r="D12" s="275"/>
      <c r="E12" s="254"/>
    </row>
    <row r="13" spans="1:5" s="5" customFormat="1" ht="21.75" customHeight="1" hidden="1">
      <c r="A13" s="247" t="s">
        <v>132</v>
      </c>
      <c r="B13" s="267" t="s">
        <v>61</v>
      </c>
      <c r="C13" s="255"/>
      <c r="D13" s="275"/>
      <c r="E13" s="255"/>
    </row>
    <row r="14" spans="1:5" s="5" customFormat="1" ht="21.75" customHeight="1" hidden="1">
      <c r="A14" s="247" t="s">
        <v>133</v>
      </c>
      <c r="B14" s="267" t="s">
        <v>62</v>
      </c>
      <c r="C14" s="256"/>
      <c r="D14" s="275"/>
      <c r="E14" s="256"/>
    </row>
    <row r="15" spans="1:5" s="5" customFormat="1" ht="21.75" customHeight="1" hidden="1">
      <c r="A15" s="247" t="s">
        <v>134</v>
      </c>
      <c r="B15" s="267" t="s">
        <v>63</v>
      </c>
      <c r="C15" s="256"/>
      <c r="D15" s="275"/>
      <c r="E15" s="256"/>
    </row>
    <row r="16" spans="1:5" s="5" customFormat="1" ht="21.75" customHeight="1">
      <c r="A16" s="247" t="s">
        <v>64</v>
      </c>
      <c r="B16" s="267" t="s">
        <v>65</v>
      </c>
      <c r="C16" s="254">
        <v>4262000</v>
      </c>
      <c r="D16" s="275">
        <v>3526448</v>
      </c>
      <c r="E16" s="254">
        <v>0</v>
      </c>
    </row>
    <row r="17" spans="1:5" s="5" customFormat="1" ht="21.75" customHeight="1" hidden="1">
      <c r="A17" s="247" t="s">
        <v>135</v>
      </c>
      <c r="B17" s="267" t="s">
        <v>66</v>
      </c>
      <c r="C17" s="254">
        <v>2800</v>
      </c>
      <c r="D17" s="275"/>
      <c r="E17" s="254"/>
    </row>
    <row r="18" spans="1:5" s="5" customFormat="1" ht="28.5" customHeight="1" hidden="1">
      <c r="A18" s="247" t="s">
        <v>136</v>
      </c>
      <c r="B18" s="267" t="s">
        <v>67</v>
      </c>
      <c r="C18" s="254">
        <v>2730</v>
      </c>
      <c r="D18" s="275"/>
      <c r="E18" s="254"/>
    </row>
    <row r="19" spans="1:5" s="5" customFormat="1" ht="21.75" customHeight="1" hidden="1">
      <c r="A19" s="247" t="s">
        <v>137</v>
      </c>
      <c r="B19" s="267" t="s">
        <v>68</v>
      </c>
      <c r="C19" s="254">
        <v>900</v>
      </c>
      <c r="D19" s="275"/>
      <c r="E19" s="254"/>
    </row>
    <row r="20" spans="1:5" s="6" customFormat="1" ht="34.5" customHeight="1">
      <c r="A20" s="248" t="s">
        <v>69</v>
      </c>
      <c r="B20" s="284" t="s">
        <v>156</v>
      </c>
      <c r="C20" s="257">
        <v>1330000</v>
      </c>
      <c r="D20" s="276">
        <v>1263437</v>
      </c>
      <c r="E20" s="257">
        <v>0</v>
      </c>
    </row>
    <row r="21" spans="1:5" s="6" customFormat="1" ht="21.75" customHeight="1">
      <c r="A21" s="248" t="s">
        <v>70</v>
      </c>
      <c r="B21" s="269" t="s">
        <v>71</v>
      </c>
      <c r="C21" s="261">
        <f>C22+C25+C28+C34+C35</f>
        <v>10300000</v>
      </c>
      <c r="D21" s="261">
        <f>D22+D25+D28+D34+D35</f>
        <v>5517341</v>
      </c>
      <c r="E21" s="261">
        <f>E22+E25+E28+E34+E35</f>
        <v>0</v>
      </c>
    </row>
    <row r="22" spans="1:5" s="5" customFormat="1" ht="21.75" customHeight="1">
      <c r="A22" s="247" t="s">
        <v>72</v>
      </c>
      <c r="B22" s="267" t="s">
        <v>73</v>
      </c>
      <c r="C22" s="254">
        <v>1460000</v>
      </c>
      <c r="D22" s="275">
        <v>1152776</v>
      </c>
      <c r="E22" s="254">
        <v>0</v>
      </c>
    </row>
    <row r="23" spans="1:5" s="5" customFormat="1" ht="21.75" customHeight="1" hidden="1">
      <c r="A23" s="247" t="s">
        <v>142</v>
      </c>
      <c r="B23" s="267" t="s">
        <v>144</v>
      </c>
      <c r="C23" s="254"/>
      <c r="D23" s="275"/>
      <c r="E23" s="254"/>
    </row>
    <row r="24" spans="1:5" s="5" customFormat="1" ht="21.75" customHeight="1" hidden="1">
      <c r="A24" s="247" t="s">
        <v>143</v>
      </c>
      <c r="B24" s="267" t="s">
        <v>145</v>
      </c>
      <c r="C24" s="254"/>
      <c r="D24" s="275"/>
      <c r="E24" s="254"/>
    </row>
    <row r="25" spans="1:5" s="5" customFormat="1" ht="21.75" customHeight="1">
      <c r="A25" s="247" t="s">
        <v>74</v>
      </c>
      <c r="B25" s="267" t="s">
        <v>75</v>
      </c>
      <c r="C25" s="254">
        <v>230000</v>
      </c>
      <c r="D25" s="275">
        <v>136202</v>
      </c>
      <c r="E25" s="254">
        <v>0</v>
      </c>
    </row>
    <row r="26" spans="1:5" s="5" customFormat="1" ht="21.75" customHeight="1" hidden="1">
      <c r="A26" s="247" t="s">
        <v>138</v>
      </c>
      <c r="B26" s="267" t="s">
        <v>140</v>
      </c>
      <c r="C26" s="273"/>
      <c r="D26" s="278"/>
      <c r="E26" s="273"/>
    </row>
    <row r="27" spans="1:5" s="5" customFormat="1" ht="21.75" customHeight="1" hidden="1">
      <c r="A27" s="247" t="s">
        <v>139</v>
      </c>
      <c r="B27" s="267" t="s">
        <v>141</v>
      </c>
      <c r="C27" s="254"/>
      <c r="D27" s="275"/>
      <c r="E27" s="254"/>
    </row>
    <row r="28" spans="1:5" s="5" customFormat="1" ht="21.75" customHeight="1">
      <c r="A28" s="247" t="s">
        <v>76</v>
      </c>
      <c r="B28" s="267" t="s">
        <v>77</v>
      </c>
      <c r="C28" s="254">
        <v>6310000</v>
      </c>
      <c r="D28" s="275">
        <v>3147387</v>
      </c>
      <c r="E28" s="254">
        <v>0</v>
      </c>
    </row>
    <row r="29" spans="1:5" s="5" customFormat="1" ht="21.75" customHeight="1" hidden="1">
      <c r="A29" s="247" t="s">
        <v>146</v>
      </c>
      <c r="B29" s="268" t="s">
        <v>78</v>
      </c>
      <c r="C29" s="254"/>
      <c r="D29" s="275"/>
      <c r="E29" s="254"/>
    </row>
    <row r="30" spans="1:5" s="5" customFormat="1" ht="21.75" customHeight="1" hidden="1">
      <c r="A30" s="247" t="s">
        <v>147</v>
      </c>
      <c r="B30" s="268" t="s">
        <v>148</v>
      </c>
      <c r="C30" s="254"/>
      <c r="D30" s="275"/>
      <c r="E30" s="254"/>
    </row>
    <row r="31" spans="1:5" s="5" customFormat="1" ht="21.75" customHeight="1" hidden="1">
      <c r="A31" s="247" t="s">
        <v>149</v>
      </c>
      <c r="B31" s="267" t="s">
        <v>150</v>
      </c>
      <c r="C31" s="254"/>
      <c r="D31" s="275"/>
      <c r="E31" s="254"/>
    </row>
    <row r="32" spans="1:5" s="5" customFormat="1" ht="21.75" customHeight="1" hidden="1">
      <c r="A32" s="247" t="s">
        <v>151</v>
      </c>
      <c r="B32" s="267" t="s">
        <v>153</v>
      </c>
      <c r="C32" s="254"/>
      <c r="D32" s="275"/>
      <c r="E32" s="254"/>
    </row>
    <row r="33" spans="1:5" s="5" customFormat="1" ht="21.75" customHeight="1" hidden="1">
      <c r="A33" s="247" t="s">
        <v>152</v>
      </c>
      <c r="B33" s="267" t="s">
        <v>79</v>
      </c>
      <c r="C33" s="254"/>
      <c r="D33" s="275"/>
      <c r="E33" s="254"/>
    </row>
    <row r="34" spans="1:5" s="5" customFormat="1" ht="21.75" customHeight="1">
      <c r="A34" s="249" t="s">
        <v>80</v>
      </c>
      <c r="B34" s="270" t="s">
        <v>81</v>
      </c>
      <c r="C34" s="258">
        <v>100000</v>
      </c>
      <c r="D34" s="277">
        <v>20000</v>
      </c>
      <c r="E34" s="258">
        <v>0</v>
      </c>
    </row>
    <row r="35" spans="1:5" s="5" customFormat="1" ht="21.75" customHeight="1">
      <c r="A35" s="247" t="s">
        <v>82</v>
      </c>
      <c r="B35" s="267" t="s">
        <v>83</v>
      </c>
      <c r="C35" s="254">
        <v>2200000</v>
      </c>
      <c r="D35" s="275">
        <v>1060976</v>
      </c>
      <c r="E35" s="254">
        <v>0</v>
      </c>
    </row>
    <row r="36" spans="1:5" s="5" customFormat="1" ht="21.75" customHeight="1" hidden="1">
      <c r="A36" s="247" t="s">
        <v>154</v>
      </c>
      <c r="B36" s="267" t="s">
        <v>84</v>
      </c>
      <c r="C36" s="259">
        <v>12112</v>
      </c>
      <c r="D36" s="267"/>
      <c r="E36" s="259"/>
    </row>
    <row r="37" spans="1:5" s="5" customFormat="1" ht="21.75" customHeight="1" hidden="1">
      <c r="A37" s="247" t="s">
        <v>288</v>
      </c>
      <c r="B37" s="267" t="s">
        <v>289</v>
      </c>
      <c r="C37" s="259">
        <v>0</v>
      </c>
      <c r="D37" s="267"/>
      <c r="E37" s="259"/>
    </row>
    <row r="38" spans="1:5" s="5" customFormat="1" ht="21.75" customHeight="1" hidden="1">
      <c r="A38" s="247" t="s">
        <v>290</v>
      </c>
      <c r="B38" s="267" t="s">
        <v>291</v>
      </c>
      <c r="C38" s="259">
        <v>0</v>
      </c>
      <c r="D38" s="267"/>
      <c r="E38" s="259"/>
    </row>
    <row r="39" spans="1:5" s="5" customFormat="1" ht="21.75" customHeight="1" hidden="1">
      <c r="A39" s="247" t="s">
        <v>155</v>
      </c>
      <c r="B39" s="267" t="s">
        <v>85</v>
      </c>
      <c r="C39" s="259">
        <v>1050</v>
      </c>
      <c r="D39" s="267"/>
      <c r="E39" s="259"/>
    </row>
    <row r="40" spans="1:5" s="6" customFormat="1" ht="21" customHeight="1">
      <c r="A40" s="248" t="s">
        <v>86</v>
      </c>
      <c r="B40" s="269" t="s">
        <v>87</v>
      </c>
      <c r="C40" s="257">
        <v>1070000</v>
      </c>
      <c r="D40" s="276">
        <v>1010846</v>
      </c>
      <c r="E40" s="257">
        <v>0</v>
      </c>
    </row>
    <row r="41" spans="1:5" s="6" customFormat="1" ht="21.75" customHeight="1" hidden="1">
      <c r="A41" s="247" t="s">
        <v>157</v>
      </c>
      <c r="B41" s="267" t="s">
        <v>115</v>
      </c>
      <c r="C41" s="254">
        <v>100</v>
      </c>
      <c r="D41" s="275"/>
      <c r="E41" s="254"/>
    </row>
    <row r="42" spans="1:5" s="6" customFormat="1" ht="32.25" customHeight="1" hidden="1">
      <c r="A42" s="247" t="s">
        <v>160</v>
      </c>
      <c r="B42" s="267" t="s">
        <v>161</v>
      </c>
      <c r="C42" s="259">
        <v>1800</v>
      </c>
      <c r="D42" s="267"/>
      <c r="E42" s="259"/>
    </row>
    <row r="43" spans="1:5" s="6" customFormat="1" ht="20.25" customHeight="1" hidden="1">
      <c r="A43" s="247" t="s">
        <v>162</v>
      </c>
      <c r="B43" s="267" t="s">
        <v>116</v>
      </c>
      <c r="C43" s="259">
        <v>1600</v>
      </c>
      <c r="D43" s="267"/>
      <c r="E43" s="259"/>
    </row>
    <row r="44" spans="1:5" s="6" customFormat="1" ht="24" customHeight="1" hidden="1">
      <c r="A44" s="247" t="s">
        <v>163</v>
      </c>
      <c r="B44" s="267" t="s">
        <v>117</v>
      </c>
      <c r="C44" s="259">
        <v>3700</v>
      </c>
      <c r="D44" s="267"/>
      <c r="E44" s="259"/>
    </row>
    <row r="45" spans="1:5" s="6" customFormat="1" ht="21.75" customHeight="1">
      <c r="A45" s="248" t="s">
        <v>88</v>
      </c>
      <c r="B45" s="269" t="s">
        <v>118</v>
      </c>
      <c r="C45" s="261">
        <f>SUM(C46:C50)</f>
        <v>1634000</v>
      </c>
      <c r="D45" s="261">
        <f>SUM(D46:D50)</f>
        <v>1543596</v>
      </c>
      <c r="E45" s="261">
        <f>SUM(E46:E50)</f>
        <v>0</v>
      </c>
    </row>
    <row r="46" spans="1:5" s="6" customFormat="1" ht="21.75" customHeight="1">
      <c r="A46" s="247" t="s">
        <v>164</v>
      </c>
      <c r="B46" s="267" t="s">
        <v>165</v>
      </c>
      <c r="C46" s="254">
        <v>0</v>
      </c>
      <c r="D46" s="275">
        <v>55360</v>
      </c>
      <c r="E46" s="254">
        <v>0</v>
      </c>
    </row>
    <row r="47" spans="1:5" s="6" customFormat="1" ht="21.75" customHeight="1">
      <c r="A47" s="247" t="s">
        <v>166</v>
      </c>
      <c r="B47" s="267" t="s">
        <v>192</v>
      </c>
      <c r="C47" s="254">
        <v>1534000</v>
      </c>
      <c r="D47" s="275">
        <v>1436316</v>
      </c>
      <c r="E47" s="254">
        <v>0</v>
      </c>
    </row>
    <row r="48" spans="1:5" s="6" customFormat="1" ht="30.75" customHeight="1">
      <c r="A48" s="247" t="s">
        <v>167</v>
      </c>
      <c r="B48" s="267" t="s">
        <v>169</v>
      </c>
      <c r="C48" s="254">
        <v>0</v>
      </c>
      <c r="D48" s="275">
        <v>0</v>
      </c>
      <c r="E48" s="254">
        <v>0</v>
      </c>
    </row>
    <row r="49" spans="1:5" s="6" customFormat="1" ht="21.75" customHeight="1">
      <c r="A49" s="247" t="s">
        <v>168</v>
      </c>
      <c r="B49" s="267" t="s">
        <v>170</v>
      </c>
      <c r="C49" s="254">
        <v>100000</v>
      </c>
      <c r="D49" s="275">
        <v>51920</v>
      </c>
      <c r="E49" s="254">
        <v>0</v>
      </c>
    </row>
    <row r="50" spans="1:5" s="6" customFormat="1" ht="21.75" customHeight="1">
      <c r="A50" s="247" t="s">
        <v>282</v>
      </c>
      <c r="B50" s="267" t="s">
        <v>283</v>
      </c>
      <c r="C50" s="254">
        <v>0</v>
      </c>
      <c r="D50" s="275">
        <v>0</v>
      </c>
      <c r="E50" s="254">
        <v>0</v>
      </c>
    </row>
    <row r="51" spans="1:5" s="6" customFormat="1" ht="21.75" customHeight="1">
      <c r="A51" s="248" t="s">
        <v>89</v>
      </c>
      <c r="B51" s="269" t="s">
        <v>90</v>
      </c>
      <c r="C51" s="261">
        <v>6159500</v>
      </c>
      <c r="D51" s="280">
        <v>2014092</v>
      </c>
      <c r="E51" s="261">
        <v>6159500</v>
      </c>
    </row>
    <row r="52" spans="1:5" s="6" customFormat="1" ht="21.75" customHeight="1" hidden="1">
      <c r="A52" s="247" t="s">
        <v>284</v>
      </c>
      <c r="B52" s="267" t="s">
        <v>285</v>
      </c>
      <c r="C52" s="254"/>
      <c r="D52" s="275"/>
      <c r="E52" s="254"/>
    </row>
    <row r="53" spans="1:5" s="6" customFormat="1" ht="21.75" customHeight="1" hidden="1">
      <c r="A53" s="247" t="s">
        <v>171</v>
      </c>
      <c r="B53" s="267" t="s">
        <v>174</v>
      </c>
      <c r="C53" s="254"/>
      <c r="D53" s="275"/>
      <c r="E53" s="254"/>
    </row>
    <row r="54" spans="1:5" s="5" customFormat="1" ht="21.75" customHeight="1" hidden="1">
      <c r="A54" s="247" t="s">
        <v>172</v>
      </c>
      <c r="B54" s="267" t="s">
        <v>175</v>
      </c>
      <c r="C54" s="258"/>
      <c r="D54" s="277"/>
      <c r="E54" s="258"/>
    </row>
    <row r="55" spans="1:5" s="6" customFormat="1" ht="21.75" customHeight="1" hidden="1">
      <c r="A55" s="247" t="s">
        <v>173</v>
      </c>
      <c r="B55" s="267" t="s">
        <v>176</v>
      </c>
      <c r="C55" s="254"/>
      <c r="D55" s="275"/>
      <c r="E55" s="254"/>
    </row>
    <row r="56" spans="1:5" s="6" customFormat="1" ht="21.75" customHeight="1">
      <c r="A56" s="248" t="s">
        <v>91</v>
      </c>
      <c r="B56" s="269" t="s">
        <v>92</v>
      </c>
      <c r="C56" s="261">
        <v>2033591</v>
      </c>
      <c r="D56" s="280">
        <v>4792310</v>
      </c>
      <c r="E56" s="261">
        <v>2033591</v>
      </c>
    </row>
    <row r="57" spans="1:5" s="6" customFormat="1" ht="21.75" customHeight="1" hidden="1">
      <c r="A57" s="247" t="s">
        <v>177</v>
      </c>
      <c r="B57" s="267" t="s">
        <v>179</v>
      </c>
      <c r="C57" s="254"/>
      <c r="D57" s="275"/>
      <c r="E57" s="254"/>
    </row>
    <row r="58" spans="1:5" s="6" customFormat="1" ht="21.75" customHeight="1" hidden="1">
      <c r="A58" s="247" t="s">
        <v>292</v>
      </c>
      <c r="B58" s="267" t="s">
        <v>293</v>
      </c>
      <c r="C58" s="254"/>
      <c r="D58" s="275"/>
      <c r="E58" s="254"/>
    </row>
    <row r="59" spans="1:5" s="6" customFormat="1" ht="21.75" customHeight="1" hidden="1">
      <c r="A59" s="247" t="s">
        <v>178</v>
      </c>
      <c r="B59" s="267" t="s">
        <v>180</v>
      </c>
      <c r="C59" s="254"/>
      <c r="D59" s="275"/>
      <c r="E59" s="254"/>
    </row>
    <row r="60" spans="1:5" s="6" customFormat="1" ht="21.75" customHeight="1" thickBot="1">
      <c r="A60" s="484" t="s">
        <v>93</v>
      </c>
      <c r="B60" s="485" t="s">
        <v>182</v>
      </c>
      <c r="C60" s="486">
        <v>0</v>
      </c>
      <c r="D60" s="487">
        <v>0</v>
      </c>
      <c r="E60" s="486">
        <v>0</v>
      </c>
    </row>
    <row r="61" spans="1:5" s="7" customFormat="1" ht="36" customHeight="1" thickBot="1">
      <c r="A61" s="282" t="s">
        <v>184</v>
      </c>
      <c r="B61" s="285" t="s">
        <v>94</v>
      </c>
      <c r="C61" s="283">
        <f>C7+C20+C21+C40+C45+C51+C56+C60</f>
        <v>29662091</v>
      </c>
      <c r="D61" s="283">
        <f>D7+D20+D21+D40+D45+D51+D56+D60</f>
        <v>22679295</v>
      </c>
      <c r="E61" s="283">
        <f>E7+E20+E21+E40+E45+E51+E56+E60</f>
        <v>8193091</v>
      </c>
    </row>
    <row r="62" spans="1:5" s="5" customFormat="1" ht="21.75" customHeight="1" thickBot="1">
      <c r="A62" s="282" t="s">
        <v>95</v>
      </c>
      <c r="B62" s="285" t="s">
        <v>96</v>
      </c>
      <c r="C62" s="263">
        <f>SUM(C63:C65)</f>
        <v>712615</v>
      </c>
      <c r="D62" s="263">
        <f>SUM(D63:D65)</f>
        <v>702898</v>
      </c>
      <c r="E62" s="263">
        <f>SUM(E63:E65)</f>
        <v>712615</v>
      </c>
    </row>
    <row r="63" spans="1:5" s="5" customFormat="1" ht="27.75" customHeight="1">
      <c r="A63" s="488" t="s">
        <v>485</v>
      </c>
      <c r="B63" s="489" t="s">
        <v>473</v>
      </c>
      <c r="C63" s="258">
        <v>0</v>
      </c>
      <c r="D63" s="277">
        <v>0</v>
      </c>
      <c r="E63" s="258">
        <v>0</v>
      </c>
    </row>
    <row r="64" spans="1:5" s="5" customFormat="1" ht="21.75" customHeight="1">
      <c r="A64" s="247" t="s">
        <v>193</v>
      </c>
      <c r="B64" s="267" t="s">
        <v>194</v>
      </c>
      <c r="C64" s="254">
        <v>712615</v>
      </c>
      <c r="D64" s="275">
        <v>702898</v>
      </c>
      <c r="E64" s="254">
        <v>712615</v>
      </c>
    </row>
    <row r="65" spans="1:5" s="7" customFormat="1" ht="21.75" customHeight="1" thickBot="1">
      <c r="A65" s="250" t="s">
        <v>181</v>
      </c>
      <c r="B65" s="271" t="s">
        <v>97</v>
      </c>
      <c r="C65" s="262">
        <v>0</v>
      </c>
      <c r="D65" s="281">
        <v>0</v>
      </c>
      <c r="E65" s="262">
        <v>0</v>
      </c>
    </row>
    <row r="66" spans="1:5" ht="30" thickBot="1">
      <c r="A66" s="282" t="s">
        <v>186</v>
      </c>
      <c r="B66" s="285" t="s">
        <v>98</v>
      </c>
      <c r="C66" s="283">
        <f>C61+C62</f>
        <v>30374706</v>
      </c>
      <c r="D66" s="283">
        <f>D61+D62</f>
        <v>23382193</v>
      </c>
      <c r="E66" s="283">
        <f>E61+E62</f>
        <v>8905706</v>
      </c>
    </row>
    <row r="67" spans="1:3" ht="15">
      <c r="A67" s="736" t="s">
        <v>518</v>
      </c>
      <c r="B67" s="737"/>
      <c r="C67" s="560">
        <v>6</v>
      </c>
    </row>
    <row r="68" spans="1:3" ht="15">
      <c r="A68" s="575"/>
      <c r="B68" s="574" t="s">
        <v>526</v>
      </c>
      <c r="C68" s="576">
        <v>0</v>
      </c>
    </row>
    <row r="69" spans="1:3" ht="15">
      <c r="A69" s="740" t="s">
        <v>528</v>
      </c>
      <c r="B69" s="741"/>
      <c r="C69" s="576">
        <v>1</v>
      </c>
    </row>
    <row r="70" spans="1:3" ht="15">
      <c r="A70" s="738" t="s">
        <v>527</v>
      </c>
      <c r="B70" s="739"/>
      <c r="C70" s="559">
        <v>0</v>
      </c>
    </row>
    <row r="71" spans="1:3" ht="13.5" thickBot="1">
      <c r="A71" s="561"/>
      <c r="B71" s="562" t="s">
        <v>488</v>
      </c>
      <c r="C71" s="563">
        <v>7</v>
      </c>
    </row>
  </sheetData>
  <sheetProtection/>
  <mergeCells count="7">
    <mergeCell ref="A67:B67"/>
    <mergeCell ref="A70:B70"/>
    <mergeCell ref="A1:E1"/>
    <mergeCell ref="A2:E2"/>
    <mergeCell ref="D3:E3"/>
    <mergeCell ref="D4:E4"/>
    <mergeCell ref="A69:B6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  <col min="6" max="6" width="12.28125" style="580" customWidth="1"/>
    <col min="7" max="7" width="11.8515625" style="580" customWidth="1"/>
    <col min="8" max="8" width="10.8515625" style="580" customWidth="1"/>
  </cols>
  <sheetData>
    <row r="1" spans="1:8" ht="30" customHeight="1">
      <c r="A1" s="732" t="s">
        <v>477</v>
      </c>
      <c r="B1" s="732"/>
      <c r="C1" s="732"/>
      <c r="D1" s="732"/>
      <c r="E1" s="732"/>
      <c r="F1" s="744"/>
      <c r="G1" s="744"/>
      <c r="H1" s="744"/>
    </row>
    <row r="2" spans="1:8" ht="18" customHeight="1">
      <c r="A2" s="733" t="s">
        <v>519</v>
      </c>
      <c r="B2" s="733"/>
      <c r="C2" s="733"/>
      <c r="D2" s="733"/>
      <c r="E2" s="733"/>
      <c r="F2" s="744"/>
      <c r="G2" s="744"/>
      <c r="H2" s="744"/>
    </row>
    <row r="3" spans="1:8" ht="18" customHeight="1">
      <c r="A3" s="577"/>
      <c r="B3" s="577"/>
      <c r="C3" s="577"/>
      <c r="D3" s="577"/>
      <c r="E3" s="577"/>
      <c r="F3" s="588"/>
      <c r="G3" s="588"/>
      <c r="H3" s="588"/>
    </row>
    <row r="4" spans="1:8" ht="18" customHeight="1" thickBot="1">
      <c r="A4" s="872" t="s">
        <v>611</v>
      </c>
      <c r="B4" s="872"/>
      <c r="C4" s="577"/>
      <c r="D4" s="577"/>
      <c r="E4" s="577"/>
      <c r="F4" s="588"/>
      <c r="G4" s="588"/>
      <c r="H4" s="588"/>
    </row>
    <row r="5" spans="1:8" s="643" customFormat="1" ht="17.25" customHeight="1" thickBot="1">
      <c r="A5" s="872" t="s">
        <v>581</v>
      </c>
      <c r="B5" s="872"/>
      <c r="C5" s="641"/>
      <c r="D5" s="743"/>
      <c r="E5" s="743"/>
      <c r="F5" s="642"/>
      <c r="G5" s="746" t="s">
        <v>466</v>
      </c>
      <c r="H5" s="746"/>
    </row>
    <row r="6" spans="1:8" ht="13.5" thickBot="1">
      <c r="A6" s="748" t="s">
        <v>0</v>
      </c>
      <c r="B6" s="750" t="s">
        <v>1</v>
      </c>
      <c r="C6" s="751" t="s">
        <v>594</v>
      </c>
      <c r="D6" s="751" t="s">
        <v>597</v>
      </c>
      <c r="E6" s="751" t="s">
        <v>598</v>
      </c>
      <c r="F6" s="747" t="s">
        <v>599</v>
      </c>
      <c r="G6" s="747"/>
      <c r="H6" s="747"/>
    </row>
    <row r="7" spans="1:8" ht="44.25" customHeight="1" thickBot="1">
      <c r="A7" s="749"/>
      <c r="B7" s="749"/>
      <c r="C7" s="749"/>
      <c r="D7" s="749"/>
      <c r="E7" s="749"/>
      <c r="F7" s="587" t="s">
        <v>537</v>
      </c>
      <c r="G7" s="587" t="s">
        <v>536</v>
      </c>
      <c r="H7" s="587" t="s">
        <v>535</v>
      </c>
    </row>
    <row r="8" spans="1:8" ht="12.75" customHeight="1" thickBot="1">
      <c r="A8" s="586" t="s">
        <v>99</v>
      </c>
      <c r="B8" s="585" t="s">
        <v>100</v>
      </c>
      <c r="C8" s="584" t="s">
        <v>101</v>
      </c>
      <c r="D8" s="585" t="s">
        <v>102</v>
      </c>
      <c r="E8" s="584" t="s">
        <v>103</v>
      </c>
      <c r="F8" s="583" t="s">
        <v>414</v>
      </c>
      <c r="G8" s="582" t="s">
        <v>431</v>
      </c>
      <c r="H8" s="581" t="s">
        <v>534</v>
      </c>
    </row>
    <row r="9" spans="1:8" ht="21.75" customHeight="1">
      <c r="A9" s="246" t="s">
        <v>2</v>
      </c>
      <c r="B9" s="266" t="s">
        <v>3</v>
      </c>
      <c r="C9" s="253">
        <f aca="true" t="shared" si="0" ref="C9:H9">C10+C17</f>
        <v>18354132</v>
      </c>
      <c r="D9" s="253">
        <f t="shared" si="0"/>
        <v>0</v>
      </c>
      <c r="E9" s="253">
        <f t="shared" si="0"/>
        <v>18354132</v>
      </c>
      <c r="F9" s="253">
        <f t="shared" si="0"/>
        <v>18354132</v>
      </c>
      <c r="G9" s="253">
        <f t="shared" si="0"/>
        <v>0</v>
      </c>
      <c r="H9" s="253">
        <f t="shared" si="0"/>
        <v>0</v>
      </c>
    </row>
    <row r="10" spans="1:8" s="8" customFormat="1" ht="21.75" customHeight="1">
      <c r="A10" s="247" t="s">
        <v>4</v>
      </c>
      <c r="B10" s="267" t="s">
        <v>5</v>
      </c>
      <c r="C10" s="254">
        <v>18177132</v>
      </c>
      <c r="D10" s="275">
        <v>0</v>
      </c>
      <c r="E10" s="254">
        <v>18177132</v>
      </c>
      <c r="F10" s="254">
        <v>18177132</v>
      </c>
      <c r="G10" s="254">
        <v>0</v>
      </c>
      <c r="H10" s="254">
        <v>0</v>
      </c>
    </row>
    <row r="11" spans="1:8" s="8" customFormat="1" ht="21.75" customHeight="1" hidden="1">
      <c r="A11" s="247" t="s">
        <v>124</v>
      </c>
      <c r="B11" s="267" t="s">
        <v>6</v>
      </c>
      <c r="C11" s="254"/>
      <c r="D11" s="275"/>
      <c r="E11" s="254"/>
      <c r="F11" s="254"/>
      <c r="G11" s="254"/>
      <c r="H11" s="254"/>
    </row>
    <row r="12" spans="1:8" s="8" customFormat="1" ht="21.75" customHeight="1" hidden="1">
      <c r="A12" s="247" t="s">
        <v>125</v>
      </c>
      <c r="B12" s="267" t="s">
        <v>7</v>
      </c>
      <c r="C12" s="254"/>
      <c r="D12" s="275"/>
      <c r="E12" s="254"/>
      <c r="F12" s="254"/>
      <c r="G12" s="254"/>
      <c r="H12" s="254"/>
    </row>
    <row r="13" spans="1:8" s="8" customFormat="1" ht="21.75" customHeight="1" hidden="1">
      <c r="A13" s="247" t="s">
        <v>126</v>
      </c>
      <c r="B13" s="267" t="s">
        <v>8</v>
      </c>
      <c r="C13" s="254"/>
      <c r="D13" s="275"/>
      <c r="E13" s="254"/>
      <c r="F13" s="254"/>
      <c r="G13" s="254"/>
      <c r="H13" s="254"/>
    </row>
    <row r="14" spans="1:8" s="8" customFormat="1" ht="21.75" customHeight="1" hidden="1">
      <c r="A14" s="247" t="s">
        <v>127</v>
      </c>
      <c r="B14" s="267" t="s">
        <v>9</v>
      </c>
      <c r="C14" s="254"/>
      <c r="D14" s="275"/>
      <c r="E14" s="254"/>
      <c r="F14" s="254"/>
      <c r="G14" s="254"/>
      <c r="H14" s="254"/>
    </row>
    <row r="15" spans="1:8" s="8" customFormat="1" ht="21.75" customHeight="1" hidden="1">
      <c r="A15" s="247" t="s">
        <v>128</v>
      </c>
      <c r="B15" s="268" t="s">
        <v>10</v>
      </c>
      <c r="C15" s="255"/>
      <c r="D15" s="275"/>
      <c r="E15" s="255"/>
      <c r="F15" s="255"/>
      <c r="G15" s="255"/>
      <c r="H15" s="255"/>
    </row>
    <row r="16" spans="1:8" s="8" customFormat="1" ht="21.75" customHeight="1" hidden="1">
      <c r="A16" s="247" t="s">
        <v>129</v>
      </c>
      <c r="B16" s="268" t="s">
        <v>11</v>
      </c>
      <c r="C16" s="256"/>
      <c r="D16" s="275"/>
      <c r="E16" s="256"/>
      <c r="F16" s="256"/>
      <c r="G16" s="256"/>
      <c r="H16" s="256"/>
    </row>
    <row r="17" spans="1:8" s="8" customFormat="1" ht="21.75" customHeight="1">
      <c r="A17" s="247" t="s">
        <v>12</v>
      </c>
      <c r="B17" s="267" t="s">
        <v>13</v>
      </c>
      <c r="C17" s="254">
        <v>177000</v>
      </c>
      <c r="D17" s="275">
        <v>0</v>
      </c>
      <c r="E17" s="254">
        <v>177000</v>
      </c>
      <c r="F17" s="254">
        <v>177000</v>
      </c>
      <c r="G17" s="254">
        <v>0</v>
      </c>
      <c r="H17" s="254">
        <v>0</v>
      </c>
    </row>
    <row r="18" spans="1:8" ht="21.75" customHeight="1">
      <c r="A18" s="248" t="s">
        <v>14</v>
      </c>
      <c r="B18" s="269" t="s">
        <v>15</v>
      </c>
      <c r="C18" s="257">
        <v>0</v>
      </c>
      <c r="D18" s="276">
        <v>51338937</v>
      </c>
      <c r="E18" s="257">
        <v>51338937</v>
      </c>
      <c r="F18" s="257">
        <v>51338937</v>
      </c>
      <c r="G18" s="257">
        <v>0</v>
      </c>
      <c r="H18" s="257">
        <v>0</v>
      </c>
    </row>
    <row r="19" spans="1:8" ht="21.75" customHeight="1" hidden="1">
      <c r="A19" s="247" t="s">
        <v>158</v>
      </c>
      <c r="B19" s="268" t="s">
        <v>294</v>
      </c>
      <c r="C19" s="255">
        <v>0</v>
      </c>
      <c r="D19" s="275"/>
      <c r="E19" s="255"/>
      <c r="F19" s="255"/>
      <c r="G19" s="255"/>
      <c r="H19" s="255"/>
    </row>
    <row r="20" spans="1:8" ht="21.75" customHeight="1" hidden="1">
      <c r="A20" s="247" t="s">
        <v>159</v>
      </c>
      <c r="B20" s="267" t="s">
        <v>187</v>
      </c>
      <c r="C20" s="254">
        <v>14220</v>
      </c>
      <c r="D20" s="275"/>
      <c r="E20" s="254"/>
      <c r="F20" s="254"/>
      <c r="G20" s="254"/>
      <c r="H20" s="254"/>
    </row>
    <row r="21" spans="1:8" ht="21.75" customHeight="1">
      <c r="A21" s="248" t="s">
        <v>16</v>
      </c>
      <c r="B21" s="269" t="s">
        <v>17</v>
      </c>
      <c r="C21" s="257">
        <f aca="true" t="shared" si="1" ref="C21:H21">C23+C28+C22</f>
        <v>4490000</v>
      </c>
      <c r="D21" s="257">
        <f t="shared" si="1"/>
        <v>-467731</v>
      </c>
      <c r="E21" s="257">
        <f t="shared" si="1"/>
        <v>4022269</v>
      </c>
      <c r="F21" s="257">
        <f t="shared" si="1"/>
        <v>4022269</v>
      </c>
      <c r="G21" s="257">
        <f t="shared" si="1"/>
        <v>0</v>
      </c>
      <c r="H21" s="257">
        <f t="shared" si="1"/>
        <v>0</v>
      </c>
    </row>
    <row r="22" spans="1:8" ht="21.75" customHeight="1">
      <c r="A22" s="247" t="s">
        <v>468</v>
      </c>
      <c r="B22" s="267" t="s">
        <v>467</v>
      </c>
      <c r="C22" s="254">
        <v>0</v>
      </c>
      <c r="D22" s="275">
        <v>0</v>
      </c>
      <c r="E22" s="254">
        <v>0</v>
      </c>
      <c r="F22" s="257">
        <v>0</v>
      </c>
      <c r="G22" s="257">
        <v>0</v>
      </c>
      <c r="H22" s="257">
        <v>0</v>
      </c>
    </row>
    <row r="23" spans="1:8" s="8" customFormat="1" ht="23.25" customHeight="1">
      <c r="A23" s="247" t="s">
        <v>18</v>
      </c>
      <c r="B23" s="267" t="s">
        <v>19</v>
      </c>
      <c r="C23" s="254">
        <v>4472000</v>
      </c>
      <c r="D23" s="275">
        <v>-467731</v>
      </c>
      <c r="E23" s="254">
        <v>4004269</v>
      </c>
      <c r="F23" s="254">
        <v>4004269</v>
      </c>
      <c r="G23" s="254">
        <v>0</v>
      </c>
      <c r="H23" s="254">
        <v>0</v>
      </c>
    </row>
    <row r="24" spans="1:8" s="8" customFormat="1" ht="21.75" customHeight="1" hidden="1">
      <c r="A24" s="247" t="s">
        <v>20</v>
      </c>
      <c r="B24" s="267" t="s">
        <v>21</v>
      </c>
      <c r="C24" s="254"/>
      <c r="D24" s="275"/>
      <c r="E24" s="254"/>
      <c r="F24" s="254"/>
      <c r="G24" s="254"/>
      <c r="H24" s="254"/>
    </row>
    <row r="25" spans="1:8" s="8" customFormat="1" ht="21.75" customHeight="1" hidden="1">
      <c r="A25" s="247"/>
      <c r="B25" s="267" t="s">
        <v>22</v>
      </c>
      <c r="C25" s="254"/>
      <c r="D25" s="275"/>
      <c r="E25" s="254"/>
      <c r="F25" s="254"/>
      <c r="G25" s="254"/>
      <c r="H25" s="254"/>
    </row>
    <row r="26" spans="1:8" s="8" customFormat="1" ht="21.75" customHeight="1" hidden="1">
      <c r="A26" s="247" t="s">
        <v>23</v>
      </c>
      <c r="B26" s="267" t="s">
        <v>24</v>
      </c>
      <c r="C26" s="254"/>
      <c r="D26" s="275"/>
      <c r="E26" s="254"/>
      <c r="F26" s="254"/>
      <c r="G26" s="254"/>
      <c r="H26" s="254"/>
    </row>
    <row r="27" spans="1:8" s="8" customFormat="1" ht="21.75" customHeight="1" hidden="1">
      <c r="A27" s="247" t="s">
        <v>25</v>
      </c>
      <c r="B27" s="267" t="s">
        <v>26</v>
      </c>
      <c r="C27" s="254"/>
      <c r="D27" s="275"/>
      <c r="E27" s="254"/>
      <c r="F27" s="254"/>
      <c r="G27" s="254"/>
      <c r="H27" s="254"/>
    </row>
    <row r="28" spans="1:8" s="8" customFormat="1" ht="21.75" customHeight="1">
      <c r="A28" s="247" t="s">
        <v>27</v>
      </c>
      <c r="B28" s="267" t="s">
        <v>28</v>
      </c>
      <c r="C28" s="254">
        <v>18000</v>
      </c>
      <c r="D28" s="275">
        <v>0</v>
      </c>
      <c r="E28" s="254">
        <v>18000</v>
      </c>
      <c r="F28" s="254">
        <v>18000</v>
      </c>
      <c r="G28" s="254">
        <v>0</v>
      </c>
      <c r="H28" s="254">
        <v>0</v>
      </c>
    </row>
    <row r="29" spans="1:8" ht="21.75" customHeight="1">
      <c r="A29" s="248" t="s">
        <v>29</v>
      </c>
      <c r="B29" s="269" t="s">
        <v>30</v>
      </c>
      <c r="C29" s="257">
        <f aca="true" t="shared" si="2" ref="C29:H29">SUM(C30:C37)</f>
        <v>563000</v>
      </c>
      <c r="D29" s="257">
        <f t="shared" si="2"/>
        <v>0</v>
      </c>
      <c r="E29" s="257">
        <f t="shared" si="2"/>
        <v>563000</v>
      </c>
      <c r="F29" s="257">
        <f t="shared" si="2"/>
        <v>563000</v>
      </c>
      <c r="G29" s="257">
        <f t="shared" si="2"/>
        <v>0</v>
      </c>
      <c r="H29" s="257">
        <f t="shared" si="2"/>
        <v>0</v>
      </c>
    </row>
    <row r="30" spans="1:8" ht="21.75" customHeight="1">
      <c r="A30" s="247" t="s">
        <v>31</v>
      </c>
      <c r="B30" s="267" t="s">
        <v>119</v>
      </c>
      <c r="C30" s="254">
        <v>0</v>
      </c>
      <c r="D30" s="275">
        <v>0</v>
      </c>
      <c r="E30" s="254">
        <v>0</v>
      </c>
      <c r="F30" s="254">
        <v>0</v>
      </c>
      <c r="G30" s="254">
        <v>0</v>
      </c>
      <c r="H30" s="254">
        <v>0</v>
      </c>
    </row>
    <row r="31" spans="1:8" ht="21.75" customHeight="1">
      <c r="A31" s="247" t="s">
        <v>295</v>
      </c>
      <c r="B31" s="267" t="s">
        <v>296</v>
      </c>
      <c r="C31" s="254">
        <v>0</v>
      </c>
      <c r="D31" s="275">
        <v>0</v>
      </c>
      <c r="E31" s="254">
        <v>0</v>
      </c>
      <c r="F31" s="254">
        <v>0</v>
      </c>
      <c r="G31" s="254">
        <v>0</v>
      </c>
      <c r="H31" s="254">
        <v>0</v>
      </c>
    </row>
    <row r="32" spans="1:8" ht="21.75" customHeight="1">
      <c r="A32" s="247" t="s">
        <v>32</v>
      </c>
      <c r="B32" s="267" t="s">
        <v>33</v>
      </c>
      <c r="C32" s="254">
        <v>0</v>
      </c>
      <c r="D32" s="275">
        <v>0</v>
      </c>
      <c r="E32" s="254">
        <v>0</v>
      </c>
      <c r="F32" s="254">
        <v>0</v>
      </c>
      <c r="G32" s="254">
        <v>0</v>
      </c>
      <c r="H32" s="254">
        <v>0</v>
      </c>
    </row>
    <row r="33" spans="1:8" ht="18.75" customHeight="1">
      <c r="A33" s="247" t="s">
        <v>34</v>
      </c>
      <c r="B33" s="267" t="s">
        <v>35</v>
      </c>
      <c r="C33" s="254">
        <v>321000</v>
      </c>
      <c r="D33" s="275">
        <v>0</v>
      </c>
      <c r="E33" s="254">
        <v>321000</v>
      </c>
      <c r="F33" s="254">
        <v>321000</v>
      </c>
      <c r="G33" s="254">
        <v>0</v>
      </c>
      <c r="H33" s="254">
        <v>0</v>
      </c>
    </row>
    <row r="34" spans="1:8" ht="24.75" customHeight="1">
      <c r="A34" s="247" t="s">
        <v>36</v>
      </c>
      <c r="B34" s="267" t="s">
        <v>37</v>
      </c>
      <c r="C34" s="254">
        <v>0</v>
      </c>
      <c r="D34" s="275">
        <v>0</v>
      </c>
      <c r="E34" s="254">
        <v>0</v>
      </c>
      <c r="F34" s="254">
        <v>0</v>
      </c>
      <c r="G34" s="254">
        <v>0</v>
      </c>
      <c r="H34" s="254">
        <v>0</v>
      </c>
    </row>
    <row r="35" spans="1:8" ht="21.75" customHeight="1">
      <c r="A35" s="249" t="s">
        <v>38</v>
      </c>
      <c r="B35" s="270" t="s">
        <v>39</v>
      </c>
      <c r="C35" s="258">
        <v>0</v>
      </c>
      <c r="D35" s="277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21.75" customHeight="1">
      <c r="A36" s="247" t="s">
        <v>40</v>
      </c>
      <c r="B36" s="267" t="s">
        <v>41</v>
      </c>
      <c r="C36" s="254">
        <v>0</v>
      </c>
      <c r="D36" s="278">
        <v>0</v>
      </c>
      <c r="E36" s="254">
        <v>0</v>
      </c>
      <c r="F36" s="254">
        <v>0</v>
      </c>
      <c r="G36" s="254">
        <v>0</v>
      </c>
      <c r="H36" s="254">
        <v>0</v>
      </c>
    </row>
    <row r="37" spans="1:8" ht="21.75" customHeight="1">
      <c r="A37" s="247" t="s">
        <v>524</v>
      </c>
      <c r="B37" s="267" t="s">
        <v>42</v>
      </c>
      <c r="C37" s="569">
        <v>242000</v>
      </c>
      <c r="D37" s="570">
        <v>0</v>
      </c>
      <c r="E37" s="569">
        <v>242000</v>
      </c>
      <c r="F37" s="569">
        <v>242000</v>
      </c>
      <c r="G37" s="569">
        <v>0</v>
      </c>
      <c r="H37" s="569">
        <v>0</v>
      </c>
    </row>
    <row r="38" spans="1:8" ht="21.75" customHeight="1">
      <c r="A38" s="248" t="s">
        <v>43</v>
      </c>
      <c r="B38" s="269" t="s">
        <v>44</v>
      </c>
      <c r="C38" s="257">
        <v>0</v>
      </c>
      <c r="D38" s="279">
        <v>0</v>
      </c>
      <c r="E38" s="274">
        <v>0</v>
      </c>
      <c r="F38" s="274">
        <v>0</v>
      </c>
      <c r="G38" s="274">
        <v>0</v>
      </c>
      <c r="H38" s="274">
        <v>0</v>
      </c>
    </row>
    <row r="39" spans="1:8" ht="21.75" customHeight="1" hidden="1">
      <c r="A39" s="247" t="s">
        <v>297</v>
      </c>
      <c r="B39" s="267" t="s">
        <v>298</v>
      </c>
      <c r="C39" s="259">
        <v>0</v>
      </c>
      <c r="D39" s="267"/>
      <c r="E39" s="259"/>
      <c r="F39" s="259"/>
      <c r="G39" s="259"/>
      <c r="H39" s="259"/>
    </row>
    <row r="40" spans="1:8" ht="21.75" customHeight="1">
      <c r="A40" s="248" t="s">
        <v>45</v>
      </c>
      <c r="B40" s="269" t="s">
        <v>46</v>
      </c>
      <c r="C40" s="257">
        <v>0</v>
      </c>
      <c r="D40" s="276">
        <v>0</v>
      </c>
      <c r="E40" s="257">
        <v>0</v>
      </c>
      <c r="F40" s="257">
        <v>0</v>
      </c>
      <c r="G40" s="257">
        <v>0</v>
      </c>
      <c r="H40" s="257">
        <v>0</v>
      </c>
    </row>
    <row r="41" spans="1:8" ht="21.75" customHeight="1" hidden="1">
      <c r="A41" s="247" t="s">
        <v>120</v>
      </c>
      <c r="B41" s="267" t="s">
        <v>47</v>
      </c>
      <c r="C41" s="254"/>
      <c r="D41" s="275"/>
      <c r="E41" s="254"/>
      <c r="F41" s="254"/>
      <c r="G41" s="254"/>
      <c r="H41" s="254"/>
    </row>
    <row r="42" spans="1:8" ht="21.75" customHeight="1" hidden="1">
      <c r="A42" s="247" t="s">
        <v>301</v>
      </c>
      <c r="B42" s="267" t="s">
        <v>302</v>
      </c>
      <c r="C42" s="254"/>
      <c r="D42" s="275"/>
      <c r="E42" s="254"/>
      <c r="F42" s="254"/>
      <c r="G42" s="254"/>
      <c r="H42" s="254"/>
    </row>
    <row r="43" spans="1:8" ht="21.75" customHeight="1" thickBot="1">
      <c r="A43" s="248" t="s">
        <v>48</v>
      </c>
      <c r="B43" s="269" t="s">
        <v>188</v>
      </c>
      <c r="C43" s="260">
        <v>0</v>
      </c>
      <c r="D43" s="269">
        <v>0</v>
      </c>
      <c r="E43" s="260">
        <v>0</v>
      </c>
      <c r="F43" s="260">
        <v>0</v>
      </c>
      <c r="G43" s="260">
        <v>0</v>
      </c>
      <c r="H43" s="260">
        <v>0</v>
      </c>
    </row>
    <row r="44" spans="1:8" ht="21.75" customHeight="1" hidden="1">
      <c r="A44" s="250" t="s">
        <v>121</v>
      </c>
      <c r="B44" s="271" t="s">
        <v>122</v>
      </c>
      <c r="C44" s="480">
        <v>0</v>
      </c>
      <c r="D44" s="271"/>
      <c r="E44" s="480"/>
      <c r="F44" s="480"/>
      <c r="G44" s="480"/>
      <c r="H44" s="480"/>
    </row>
    <row r="45" spans="1:8" ht="30" customHeight="1" thickBot="1">
      <c r="A45" s="251" t="s">
        <v>185</v>
      </c>
      <c r="B45" s="272" t="s">
        <v>49</v>
      </c>
      <c r="C45" s="263">
        <f aca="true" t="shared" si="3" ref="C45:H45">C9+C18+C21+C29+C38+C40+C43</f>
        <v>23407132</v>
      </c>
      <c r="D45" s="263">
        <f t="shared" si="3"/>
        <v>50871206</v>
      </c>
      <c r="E45" s="263">
        <f t="shared" si="3"/>
        <v>74278338</v>
      </c>
      <c r="F45" s="263">
        <f t="shared" si="3"/>
        <v>74278338</v>
      </c>
      <c r="G45" s="263">
        <f t="shared" si="3"/>
        <v>0</v>
      </c>
      <c r="H45" s="263">
        <f t="shared" si="3"/>
        <v>0</v>
      </c>
    </row>
    <row r="46" spans="1:8" ht="21.75" customHeight="1" thickBot="1">
      <c r="A46" s="481" t="s">
        <v>50</v>
      </c>
      <c r="B46" s="482" t="s">
        <v>51</v>
      </c>
      <c r="C46" s="483">
        <f aca="true" t="shared" si="4" ref="C46:H46">SUM(C47:C49)</f>
        <v>24921241</v>
      </c>
      <c r="D46" s="483">
        <f t="shared" si="4"/>
        <v>0</v>
      </c>
      <c r="E46" s="483">
        <f t="shared" si="4"/>
        <v>24921241</v>
      </c>
      <c r="F46" s="483">
        <f t="shared" si="4"/>
        <v>24921241</v>
      </c>
      <c r="G46" s="483">
        <f t="shared" si="4"/>
        <v>0</v>
      </c>
      <c r="H46" s="483">
        <f t="shared" si="4"/>
        <v>0</v>
      </c>
    </row>
    <row r="47" spans="1:8" ht="24" customHeight="1">
      <c r="A47" s="249" t="s">
        <v>484</v>
      </c>
      <c r="B47" s="270" t="s">
        <v>472</v>
      </c>
      <c r="C47" s="258">
        <v>0</v>
      </c>
      <c r="D47" s="277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21.75" customHeight="1">
      <c r="A48" s="247" t="s">
        <v>52</v>
      </c>
      <c r="B48" s="267" t="s">
        <v>53</v>
      </c>
      <c r="C48" s="254">
        <v>24921241</v>
      </c>
      <c r="D48" s="275">
        <v>0</v>
      </c>
      <c r="E48" s="254">
        <v>24921241</v>
      </c>
      <c r="F48" s="254">
        <v>24921241</v>
      </c>
      <c r="G48" s="254">
        <v>0</v>
      </c>
      <c r="H48" s="254">
        <v>0</v>
      </c>
    </row>
    <row r="49" spans="1:8" ht="21.75" customHeight="1" thickBot="1">
      <c r="A49" s="250" t="s">
        <v>299</v>
      </c>
      <c r="B49" s="271" t="s">
        <v>300</v>
      </c>
      <c r="C49" s="262">
        <v>0</v>
      </c>
      <c r="D49" s="281">
        <v>0</v>
      </c>
      <c r="E49" s="262">
        <v>0</v>
      </c>
      <c r="F49" s="262">
        <v>0</v>
      </c>
      <c r="G49" s="262">
        <v>0</v>
      </c>
      <c r="H49" s="262">
        <v>0</v>
      </c>
    </row>
    <row r="50" spans="1:8" s="4" customFormat="1" ht="37.5" customHeight="1" thickBot="1">
      <c r="A50" s="251" t="s">
        <v>123</v>
      </c>
      <c r="B50" s="272" t="s">
        <v>54</v>
      </c>
      <c r="C50" s="263">
        <f aca="true" t="shared" si="5" ref="C50:H50">C45+C46</f>
        <v>48328373</v>
      </c>
      <c r="D50" s="263">
        <f t="shared" si="5"/>
        <v>50871206</v>
      </c>
      <c r="E50" s="263">
        <f t="shared" si="5"/>
        <v>99199579</v>
      </c>
      <c r="F50" s="263">
        <f t="shared" si="5"/>
        <v>99199579</v>
      </c>
      <c r="G50" s="263">
        <f t="shared" si="5"/>
        <v>0</v>
      </c>
      <c r="H50" s="263">
        <f t="shared" si="5"/>
        <v>0</v>
      </c>
    </row>
    <row r="51" spans="1:5" ht="15">
      <c r="A51" s="1"/>
      <c r="B51" s="1"/>
      <c r="C51" s="1"/>
      <c r="D51" s="1"/>
      <c r="E51" s="1"/>
    </row>
  </sheetData>
  <sheetProtection/>
  <mergeCells count="12">
    <mergeCell ref="F6:H6"/>
    <mergeCell ref="A6:A7"/>
    <mergeCell ref="B6:B7"/>
    <mergeCell ref="C6:C7"/>
    <mergeCell ref="D6:D7"/>
    <mergeCell ref="E6:E7"/>
    <mergeCell ref="A5:B5"/>
    <mergeCell ref="D5:E5"/>
    <mergeCell ref="A1:H1"/>
    <mergeCell ref="A2:H2"/>
    <mergeCell ref="A4:B4"/>
    <mergeCell ref="G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  <col min="6" max="6" width="12.7109375" style="580" customWidth="1"/>
    <col min="7" max="7" width="11.8515625" style="580" customWidth="1"/>
    <col min="8" max="8" width="12.8515625" style="580" customWidth="1"/>
  </cols>
  <sheetData>
    <row r="1" spans="1:8" ht="30" customHeight="1">
      <c r="A1" s="732" t="s">
        <v>478</v>
      </c>
      <c r="B1" s="732"/>
      <c r="C1" s="732"/>
      <c r="D1" s="732"/>
      <c r="E1" s="732"/>
      <c r="F1" s="744"/>
      <c r="G1" s="744"/>
      <c r="H1" s="744"/>
    </row>
    <row r="2" spans="1:8" ht="18" customHeight="1">
      <c r="A2" s="733" t="s">
        <v>519</v>
      </c>
      <c r="B2" s="733"/>
      <c r="C2" s="733"/>
      <c r="D2" s="733"/>
      <c r="E2" s="733"/>
      <c r="F2" s="744"/>
      <c r="G2" s="744"/>
      <c r="H2" s="744"/>
    </row>
    <row r="3" spans="1:8" ht="18" customHeight="1">
      <c r="A3" s="577"/>
      <c r="B3" s="577"/>
      <c r="C3" s="577"/>
      <c r="D3" s="577"/>
      <c r="E3" s="577"/>
      <c r="F3" s="588"/>
      <c r="G3" s="588"/>
      <c r="H3" s="588"/>
    </row>
    <row r="4" spans="1:8" ht="18" customHeight="1" thickBot="1">
      <c r="A4" s="872" t="s">
        <v>612</v>
      </c>
      <c r="B4" s="872"/>
      <c r="C4" s="577"/>
      <c r="D4" s="577"/>
      <c r="E4" s="577"/>
      <c r="F4" s="588"/>
      <c r="G4" s="588"/>
      <c r="H4" s="588"/>
    </row>
    <row r="5" spans="1:8" s="643" customFormat="1" ht="19.5" customHeight="1" thickBot="1">
      <c r="A5" s="872" t="s">
        <v>582</v>
      </c>
      <c r="B5" s="872"/>
      <c r="C5" s="644"/>
      <c r="D5" s="743"/>
      <c r="E5" s="743"/>
      <c r="F5" s="642"/>
      <c r="G5" s="746" t="s">
        <v>466</v>
      </c>
      <c r="H5" s="746"/>
    </row>
    <row r="6" spans="1:8" ht="15.75" customHeight="1" thickBot="1">
      <c r="A6" s="748" t="s">
        <v>0</v>
      </c>
      <c r="B6" s="750" t="s">
        <v>1</v>
      </c>
      <c r="C6" s="751" t="s">
        <v>594</v>
      </c>
      <c r="D6" s="751" t="s">
        <v>597</v>
      </c>
      <c r="E6" s="751" t="s">
        <v>598</v>
      </c>
      <c r="F6" s="747" t="s">
        <v>599</v>
      </c>
      <c r="G6" s="747"/>
      <c r="H6" s="747"/>
    </row>
    <row r="7" spans="1:8" ht="38.25" customHeight="1" thickBot="1">
      <c r="A7" s="749"/>
      <c r="B7" s="749"/>
      <c r="C7" s="749"/>
      <c r="D7" s="749"/>
      <c r="E7" s="749"/>
      <c r="F7" s="587" t="s">
        <v>537</v>
      </c>
      <c r="G7" s="587" t="s">
        <v>536</v>
      </c>
      <c r="H7" s="587" t="s">
        <v>535</v>
      </c>
    </row>
    <row r="8" spans="1:8" ht="12.75" customHeight="1" thickBot="1">
      <c r="A8" s="586" t="s">
        <v>99</v>
      </c>
      <c r="B8" s="585" t="s">
        <v>100</v>
      </c>
      <c r="C8" s="584" t="s">
        <v>101</v>
      </c>
      <c r="D8" s="585" t="s">
        <v>102</v>
      </c>
      <c r="E8" s="584" t="s">
        <v>103</v>
      </c>
      <c r="F8" s="582" t="s">
        <v>414</v>
      </c>
      <c r="G8" s="582" t="s">
        <v>431</v>
      </c>
      <c r="H8" s="582" t="s">
        <v>534</v>
      </c>
    </row>
    <row r="9" spans="1:8" s="6" customFormat="1" ht="21.75" customHeight="1">
      <c r="A9" s="246" t="s">
        <v>55</v>
      </c>
      <c r="B9" s="266" t="s">
        <v>56</v>
      </c>
      <c r="C9" s="253">
        <f aca="true" t="shared" si="0" ref="C9:H9">C10+C18</f>
        <v>7572000</v>
      </c>
      <c r="D9" s="253">
        <f t="shared" si="0"/>
        <v>0</v>
      </c>
      <c r="E9" s="253">
        <f t="shared" si="0"/>
        <v>7572000</v>
      </c>
      <c r="F9" s="253">
        <f t="shared" si="0"/>
        <v>7572000</v>
      </c>
      <c r="G9" s="253">
        <f t="shared" si="0"/>
        <v>0</v>
      </c>
      <c r="H9" s="253">
        <f t="shared" si="0"/>
        <v>0</v>
      </c>
    </row>
    <row r="10" spans="1:8" s="5" customFormat="1" ht="21.75" customHeight="1">
      <c r="A10" s="247" t="s">
        <v>57</v>
      </c>
      <c r="B10" s="267" t="s">
        <v>58</v>
      </c>
      <c r="C10" s="254">
        <v>3163000</v>
      </c>
      <c r="D10" s="275">
        <v>23913</v>
      </c>
      <c r="E10" s="254">
        <v>3186913</v>
      </c>
      <c r="F10" s="254">
        <v>3186913</v>
      </c>
      <c r="G10" s="254">
        <v>0</v>
      </c>
      <c r="H10" s="254">
        <v>0</v>
      </c>
    </row>
    <row r="11" spans="1:8" s="5" customFormat="1" ht="22.5" customHeight="1" hidden="1">
      <c r="A11" s="247" t="s">
        <v>130</v>
      </c>
      <c r="B11" s="267" t="s">
        <v>59</v>
      </c>
      <c r="C11" s="254"/>
      <c r="D11" s="275"/>
      <c r="E11" s="254"/>
      <c r="F11" s="254"/>
      <c r="G11" s="254"/>
      <c r="H11" s="254"/>
    </row>
    <row r="12" spans="1:8" s="5" customFormat="1" ht="22.5" customHeight="1" hidden="1">
      <c r="A12" s="247" t="s">
        <v>190</v>
      </c>
      <c r="B12" s="267" t="s">
        <v>191</v>
      </c>
      <c r="C12" s="254"/>
      <c r="D12" s="275"/>
      <c r="E12" s="254"/>
      <c r="F12" s="254"/>
      <c r="G12" s="254"/>
      <c r="H12" s="254"/>
    </row>
    <row r="13" spans="1:8" s="5" customFormat="1" ht="22.5" customHeight="1" hidden="1">
      <c r="A13" s="247" t="s">
        <v>286</v>
      </c>
      <c r="B13" s="267" t="s">
        <v>287</v>
      </c>
      <c r="C13" s="254"/>
      <c r="D13" s="275"/>
      <c r="E13" s="254"/>
      <c r="F13" s="254"/>
      <c r="G13" s="254"/>
      <c r="H13" s="254"/>
    </row>
    <row r="14" spans="1:8" s="5" customFormat="1" ht="21.75" customHeight="1" hidden="1">
      <c r="A14" s="247" t="s">
        <v>131</v>
      </c>
      <c r="B14" s="267" t="s">
        <v>60</v>
      </c>
      <c r="C14" s="254"/>
      <c r="D14" s="275"/>
      <c r="E14" s="254"/>
      <c r="F14" s="254"/>
      <c r="G14" s="254"/>
      <c r="H14" s="254"/>
    </row>
    <row r="15" spans="1:8" s="5" customFormat="1" ht="21.75" customHeight="1" hidden="1">
      <c r="A15" s="247" t="s">
        <v>132</v>
      </c>
      <c r="B15" s="267" t="s">
        <v>61</v>
      </c>
      <c r="C15" s="255"/>
      <c r="D15" s="275"/>
      <c r="E15" s="255"/>
      <c r="F15" s="255"/>
      <c r="G15" s="255"/>
      <c r="H15" s="255"/>
    </row>
    <row r="16" spans="1:8" s="5" customFormat="1" ht="21.75" customHeight="1" hidden="1">
      <c r="A16" s="247" t="s">
        <v>133</v>
      </c>
      <c r="B16" s="267" t="s">
        <v>62</v>
      </c>
      <c r="C16" s="256"/>
      <c r="D16" s="275"/>
      <c r="E16" s="256"/>
      <c r="F16" s="256"/>
      <c r="G16" s="256"/>
      <c r="H16" s="256"/>
    </row>
    <row r="17" spans="1:8" s="5" customFormat="1" ht="21.75" customHeight="1" hidden="1">
      <c r="A17" s="247" t="s">
        <v>134</v>
      </c>
      <c r="B17" s="267" t="s">
        <v>63</v>
      </c>
      <c r="C17" s="256"/>
      <c r="D17" s="275"/>
      <c r="E17" s="256"/>
      <c r="F17" s="256"/>
      <c r="G17" s="256"/>
      <c r="H17" s="256"/>
    </row>
    <row r="18" spans="1:8" s="5" customFormat="1" ht="21.75" customHeight="1">
      <c r="A18" s="247" t="s">
        <v>64</v>
      </c>
      <c r="B18" s="267" t="s">
        <v>65</v>
      </c>
      <c r="C18" s="254">
        <v>4409000</v>
      </c>
      <c r="D18" s="275">
        <v>-23913</v>
      </c>
      <c r="E18" s="254">
        <v>4385087</v>
      </c>
      <c r="F18" s="254">
        <v>4385087</v>
      </c>
      <c r="G18" s="254">
        <v>0</v>
      </c>
      <c r="H18" s="254">
        <v>0</v>
      </c>
    </row>
    <row r="19" spans="1:8" s="5" customFormat="1" ht="21.75" customHeight="1" hidden="1">
      <c r="A19" s="247" t="s">
        <v>135</v>
      </c>
      <c r="B19" s="267" t="s">
        <v>66</v>
      </c>
      <c r="C19" s="254">
        <v>2800</v>
      </c>
      <c r="D19" s="275"/>
      <c r="E19" s="254"/>
      <c r="F19" s="254"/>
      <c r="G19" s="254"/>
      <c r="H19" s="254"/>
    </row>
    <row r="20" spans="1:8" s="5" customFormat="1" ht="28.5" customHeight="1" hidden="1">
      <c r="A20" s="247" t="s">
        <v>136</v>
      </c>
      <c r="B20" s="267" t="s">
        <v>67</v>
      </c>
      <c r="C20" s="254">
        <v>2730</v>
      </c>
      <c r="D20" s="275"/>
      <c r="E20" s="254"/>
      <c r="F20" s="254"/>
      <c r="G20" s="254"/>
      <c r="H20" s="254"/>
    </row>
    <row r="21" spans="1:8" s="5" customFormat="1" ht="21.75" customHeight="1" hidden="1">
      <c r="A21" s="247" t="s">
        <v>137</v>
      </c>
      <c r="B21" s="267" t="s">
        <v>68</v>
      </c>
      <c r="C21" s="254">
        <v>900</v>
      </c>
      <c r="D21" s="275"/>
      <c r="E21" s="254"/>
      <c r="F21" s="254"/>
      <c r="G21" s="254"/>
      <c r="H21" s="254"/>
    </row>
    <row r="22" spans="1:8" s="6" customFormat="1" ht="34.5" customHeight="1">
      <c r="A22" s="248" t="s">
        <v>69</v>
      </c>
      <c r="B22" s="284" t="s">
        <v>156</v>
      </c>
      <c r="C22" s="257">
        <v>1150000</v>
      </c>
      <c r="D22" s="276">
        <v>0</v>
      </c>
      <c r="E22" s="257">
        <v>1150000</v>
      </c>
      <c r="F22" s="257">
        <v>1150000</v>
      </c>
      <c r="G22" s="257">
        <v>0</v>
      </c>
      <c r="H22" s="257">
        <v>0</v>
      </c>
    </row>
    <row r="23" spans="1:8" s="6" customFormat="1" ht="21.75" customHeight="1">
      <c r="A23" s="248" t="s">
        <v>70</v>
      </c>
      <c r="B23" s="269" t="s">
        <v>71</v>
      </c>
      <c r="C23" s="261">
        <f aca="true" t="shared" si="1" ref="C23:H23">C24+C27+C30+C36+C37</f>
        <v>11300000</v>
      </c>
      <c r="D23" s="261">
        <f t="shared" si="1"/>
        <v>0</v>
      </c>
      <c r="E23" s="261">
        <f t="shared" si="1"/>
        <v>11300000</v>
      </c>
      <c r="F23" s="261">
        <f t="shared" si="1"/>
        <v>11300000</v>
      </c>
      <c r="G23" s="261">
        <f t="shared" si="1"/>
        <v>0</v>
      </c>
      <c r="H23" s="261">
        <f t="shared" si="1"/>
        <v>0</v>
      </c>
    </row>
    <row r="24" spans="1:8" s="5" customFormat="1" ht="21.75" customHeight="1">
      <c r="A24" s="247" t="s">
        <v>72</v>
      </c>
      <c r="B24" s="267" t="s">
        <v>73</v>
      </c>
      <c r="C24" s="254">
        <v>2800000</v>
      </c>
      <c r="D24" s="275">
        <v>0</v>
      </c>
      <c r="E24" s="254">
        <v>2800000</v>
      </c>
      <c r="F24" s="254">
        <v>2800000</v>
      </c>
      <c r="G24" s="254">
        <v>0</v>
      </c>
      <c r="H24" s="254">
        <v>0</v>
      </c>
    </row>
    <row r="25" spans="1:8" s="5" customFormat="1" ht="21.75" customHeight="1" hidden="1">
      <c r="A25" s="247" t="s">
        <v>142</v>
      </c>
      <c r="B25" s="267" t="s">
        <v>144</v>
      </c>
      <c r="C25" s="254"/>
      <c r="D25" s="275"/>
      <c r="E25" s="254"/>
      <c r="F25" s="254"/>
      <c r="G25" s="254"/>
      <c r="H25" s="254"/>
    </row>
    <row r="26" spans="1:8" s="5" customFormat="1" ht="21.75" customHeight="1" hidden="1">
      <c r="A26" s="247" t="s">
        <v>143</v>
      </c>
      <c r="B26" s="267" t="s">
        <v>145</v>
      </c>
      <c r="C26" s="254"/>
      <c r="D26" s="275"/>
      <c r="E26" s="254"/>
      <c r="F26" s="254"/>
      <c r="G26" s="254"/>
      <c r="H26" s="254"/>
    </row>
    <row r="27" spans="1:8" s="5" customFormat="1" ht="21.75" customHeight="1">
      <c r="A27" s="247" t="s">
        <v>74</v>
      </c>
      <c r="B27" s="267" t="s">
        <v>75</v>
      </c>
      <c r="C27" s="254">
        <v>400000</v>
      </c>
      <c r="D27" s="275">
        <v>0</v>
      </c>
      <c r="E27" s="254">
        <v>400000</v>
      </c>
      <c r="F27" s="254">
        <v>400000</v>
      </c>
      <c r="G27" s="254">
        <v>0</v>
      </c>
      <c r="H27" s="254">
        <v>0</v>
      </c>
    </row>
    <row r="28" spans="1:8" s="5" customFormat="1" ht="21.75" customHeight="1" hidden="1">
      <c r="A28" s="247" t="s">
        <v>138</v>
      </c>
      <c r="B28" s="267" t="s">
        <v>140</v>
      </c>
      <c r="C28" s="273"/>
      <c r="D28" s="278"/>
      <c r="E28" s="273"/>
      <c r="F28" s="273"/>
      <c r="G28" s="273"/>
      <c r="H28" s="273"/>
    </row>
    <row r="29" spans="1:8" s="5" customFormat="1" ht="21.75" customHeight="1" hidden="1">
      <c r="A29" s="247" t="s">
        <v>139</v>
      </c>
      <c r="B29" s="267" t="s">
        <v>141</v>
      </c>
      <c r="C29" s="254"/>
      <c r="D29" s="275"/>
      <c r="E29" s="254"/>
      <c r="F29" s="254"/>
      <c r="G29" s="254"/>
      <c r="H29" s="254"/>
    </row>
    <row r="30" spans="1:8" s="5" customFormat="1" ht="21.75" customHeight="1">
      <c r="A30" s="247" t="s">
        <v>76</v>
      </c>
      <c r="B30" s="267" t="s">
        <v>77</v>
      </c>
      <c r="C30" s="254">
        <v>5700000</v>
      </c>
      <c r="D30" s="275">
        <v>0</v>
      </c>
      <c r="E30" s="254">
        <v>5700000</v>
      </c>
      <c r="F30" s="254">
        <v>5700000</v>
      </c>
      <c r="G30" s="254">
        <v>0</v>
      </c>
      <c r="H30" s="254">
        <v>0</v>
      </c>
    </row>
    <row r="31" spans="1:8" s="5" customFormat="1" ht="21.75" customHeight="1" hidden="1">
      <c r="A31" s="247" t="s">
        <v>146</v>
      </c>
      <c r="B31" s="268" t="s">
        <v>78</v>
      </c>
      <c r="C31" s="254"/>
      <c r="D31" s="275"/>
      <c r="E31" s="254"/>
      <c r="F31" s="254"/>
      <c r="G31" s="254"/>
      <c r="H31" s="254"/>
    </row>
    <row r="32" spans="1:8" s="5" customFormat="1" ht="21.75" customHeight="1" hidden="1">
      <c r="A32" s="247" t="s">
        <v>147</v>
      </c>
      <c r="B32" s="268" t="s">
        <v>148</v>
      </c>
      <c r="C32" s="254"/>
      <c r="D32" s="275"/>
      <c r="E32" s="254"/>
      <c r="F32" s="254"/>
      <c r="G32" s="254"/>
      <c r="H32" s="254"/>
    </row>
    <row r="33" spans="1:8" s="5" customFormat="1" ht="21.75" customHeight="1" hidden="1">
      <c r="A33" s="247" t="s">
        <v>149</v>
      </c>
      <c r="B33" s="267" t="s">
        <v>150</v>
      </c>
      <c r="C33" s="254"/>
      <c r="D33" s="275"/>
      <c r="E33" s="254"/>
      <c r="F33" s="254"/>
      <c r="G33" s="254"/>
      <c r="H33" s="254"/>
    </row>
    <row r="34" spans="1:8" s="5" customFormat="1" ht="21.75" customHeight="1" hidden="1">
      <c r="A34" s="247" t="s">
        <v>151</v>
      </c>
      <c r="B34" s="267" t="s">
        <v>153</v>
      </c>
      <c r="C34" s="254"/>
      <c r="D34" s="275"/>
      <c r="E34" s="254"/>
      <c r="F34" s="254"/>
      <c r="G34" s="254"/>
      <c r="H34" s="254"/>
    </row>
    <row r="35" spans="1:8" s="5" customFormat="1" ht="21.75" customHeight="1" hidden="1">
      <c r="A35" s="247" t="s">
        <v>152</v>
      </c>
      <c r="B35" s="267" t="s">
        <v>79</v>
      </c>
      <c r="C35" s="254"/>
      <c r="D35" s="275"/>
      <c r="E35" s="254"/>
      <c r="F35" s="254"/>
      <c r="G35" s="254"/>
      <c r="H35" s="254"/>
    </row>
    <row r="36" spans="1:8" s="5" customFormat="1" ht="21.75" customHeight="1">
      <c r="A36" s="249" t="s">
        <v>80</v>
      </c>
      <c r="B36" s="270" t="s">
        <v>81</v>
      </c>
      <c r="C36" s="258">
        <v>50000</v>
      </c>
      <c r="D36" s="277">
        <v>0</v>
      </c>
      <c r="E36" s="258">
        <v>50000</v>
      </c>
      <c r="F36" s="258">
        <v>50000</v>
      </c>
      <c r="G36" s="258">
        <v>0</v>
      </c>
      <c r="H36" s="258">
        <v>0</v>
      </c>
    </row>
    <row r="37" spans="1:8" s="5" customFormat="1" ht="21.75" customHeight="1">
      <c r="A37" s="247" t="s">
        <v>82</v>
      </c>
      <c r="B37" s="267" t="s">
        <v>83</v>
      </c>
      <c r="C37" s="254">
        <v>2350000</v>
      </c>
      <c r="D37" s="275">
        <v>0</v>
      </c>
      <c r="E37" s="254">
        <v>2350000</v>
      </c>
      <c r="F37" s="254">
        <v>2350000</v>
      </c>
      <c r="G37" s="254">
        <v>0</v>
      </c>
      <c r="H37" s="254">
        <v>0</v>
      </c>
    </row>
    <row r="38" spans="1:8" s="5" customFormat="1" ht="21.75" customHeight="1" hidden="1">
      <c r="A38" s="247" t="s">
        <v>154</v>
      </c>
      <c r="B38" s="267" t="s">
        <v>84</v>
      </c>
      <c r="C38" s="259">
        <v>12112</v>
      </c>
      <c r="D38" s="267"/>
      <c r="E38" s="259"/>
      <c r="F38" s="259"/>
      <c r="G38" s="259"/>
      <c r="H38" s="259"/>
    </row>
    <row r="39" spans="1:8" s="5" customFormat="1" ht="21.75" customHeight="1" hidden="1">
      <c r="A39" s="247" t="s">
        <v>288</v>
      </c>
      <c r="B39" s="267" t="s">
        <v>289</v>
      </c>
      <c r="C39" s="259">
        <v>0</v>
      </c>
      <c r="D39" s="267"/>
      <c r="E39" s="259"/>
      <c r="F39" s="259"/>
      <c r="G39" s="259"/>
      <c r="H39" s="259"/>
    </row>
    <row r="40" spans="1:8" s="5" customFormat="1" ht="21.75" customHeight="1" hidden="1">
      <c r="A40" s="247" t="s">
        <v>290</v>
      </c>
      <c r="B40" s="267" t="s">
        <v>291</v>
      </c>
      <c r="C40" s="259">
        <v>0</v>
      </c>
      <c r="D40" s="267"/>
      <c r="E40" s="259"/>
      <c r="F40" s="259"/>
      <c r="G40" s="259"/>
      <c r="H40" s="259"/>
    </row>
    <row r="41" spans="1:8" s="5" customFormat="1" ht="21.75" customHeight="1" hidden="1">
      <c r="A41" s="247" t="s">
        <v>155</v>
      </c>
      <c r="B41" s="267" t="s">
        <v>85</v>
      </c>
      <c r="C41" s="259">
        <v>1050</v>
      </c>
      <c r="D41" s="267"/>
      <c r="E41" s="259"/>
      <c r="F41" s="259"/>
      <c r="G41" s="259"/>
      <c r="H41" s="259"/>
    </row>
    <row r="42" spans="1:8" s="6" customFormat="1" ht="21" customHeight="1">
      <c r="A42" s="248" t="s">
        <v>86</v>
      </c>
      <c r="B42" s="269" t="s">
        <v>87</v>
      </c>
      <c r="C42" s="257">
        <v>900000</v>
      </c>
      <c r="D42" s="276">
        <v>0</v>
      </c>
      <c r="E42" s="257">
        <v>900000</v>
      </c>
      <c r="F42" s="257">
        <v>900000</v>
      </c>
      <c r="G42" s="257">
        <v>0</v>
      </c>
      <c r="H42" s="257">
        <v>0</v>
      </c>
    </row>
    <row r="43" spans="1:8" s="6" customFormat="1" ht="21.75" customHeight="1" hidden="1">
      <c r="A43" s="247" t="s">
        <v>157</v>
      </c>
      <c r="B43" s="267" t="s">
        <v>115</v>
      </c>
      <c r="C43" s="254">
        <v>100</v>
      </c>
      <c r="D43" s="275"/>
      <c r="E43" s="254"/>
      <c r="F43" s="254"/>
      <c r="G43" s="254"/>
      <c r="H43" s="254"/>
    </row>
    <row r="44" spans="1:8" s="6" customFormat="1" ht="32.25" customHeight="1" hidden="1">
      <c r="A44" s="247" t="s">
        <v>160</v>
      </c>
      <c r="B44" s="267" t="s">
        <v>161</v>
      </c>
      <c r="C44" s="259">
        <v>1800</v>
      </c>
      <c r="D44" s="267"/>
      <c r="E44" s="259"/>
      <c r="F44" s="259"/>
      <c r="G44" s="259"/>
      <c r="H44" s="259"/>
    </row>
    <row r="45" spans="1:8" s="6" customFormat="1" ht="20.25" customHeight="1" hidden="1">
      <c r="A45" s="247" t="s">
        <v>162</v>
      </c>
      <c r="B45" s="267" t="s">
        <v>116</v>
      </c>
      <c r="C45" s="259">
        <v>1600</v>
      </c>
      <c r="D45" s="267"/>
      <c r="E45" s="259"/>
      <c r="F45" s="259"/>
      <c r="G45" s="259"/>
      <c r="H45" s="259"/>
    </row>
    <row r="46" spans="1:8" s="6" customFormat="1" ht="24" customHeight="1" hidden="1">
      <c r="A46" s="247" t="s">
        <v>163</v>
      </c>
      <c r="B46" s="267" t="s">
        <v>117</v>
      </c>
      <c r="C46" s="259">
        <v>3700</v>
      </c>
      <c r="D46" s="267"/>
      <c r="E46" s="259"/>
      <c r="F46" s="259"/>
      <c r="G46" s="259"/>
      <c r="H46" s="259"/>
    </row>
    <row r="47" spans="1:8" s="6" customFormat="1" ht="21.75" customHeight="1">
      <c r="A47" s="248" t="s">
        <v>88</v>
      </c>
      <c r="B47" s="269" t="s">
        <v>118</v>
      </c>
      <c r="C47" s="261">
        <f aca="true" t="shared" si="2" ref="C47:H47">SUM(C48:C52)</f>
        <v>1750000</v>
      </c>
      <c r="D47" s="261">
        <f t="shared" si="2"/>
        <v>-467731</v>
      </c>
      <c r="E47" s="261">
        <f t="shared" si="2"/>
        <v>1282269</v>
      </c>
      <c r="F47" s="261">
        <f t="shared" si="2"/>
        <v>872269</v>
      </c>
      <c r="G47" s="261">
        <f t="shared" si="2"/>
        <v>410000</v>
      </c>
      <c r="H47" s="261">
        <f t="shared" si="2"/>
        <v>0</v>
      </c>
    </row>
    <row r="48" spans="1:8" s="6" customFormat="1" ht="21.75" customHeight="1">
      <c r="A48" s="247" t="s">
        <v>164</v>
      </c>
      <c r="B48" s="267" t="s">
        <v>165</v>
      </c>
      <c r="C48" s="254">
        <v>0</v>
      </c>
      <c r="D48" s="275">
        <v>53208</v>
      </c>
      <c r="E48" s="254">
        <v>53208</v>
      </c>
      <c r="F48" s="254">
        <v>53208</v>
      </c>
      <c r="G48" s="254">
        <v>0</v>
      </c>
      <c r="H48" s="254">
        <v>0</v>
      </c>
    </row>
    <row r="49" spans="1:8" s="6" customFormat="1" ht="21.75" customHeight="1">
      <c r="A49" s="247" t="s">
        <v>166</v>
      </c>
      <c r="B49" s="267" t="s">
        <v>192</v>
      </c>
      <c r="C49" s="254">
        <v>1500000</v>
      </c>
      <c r="D49" s="275">
        <v>-520939</v>
      </c>
      <c r="E49" s="254">
        <v>979061</v>
      </c>
      <c r="F49" s="254">
        <v>819061</v>
      </c>
      <c r="G49" s="254">
        <v>160000</v>
      </c>
      <c r="H49" s="254">
        <v>0</v>
      </c>
    </row>
    <row r="50" spans="1:8" s="6" customFormat="1" ht="30.75" customHeight="1">
      <c r="A50" s="247" t="s">
        <v>167</v>
      </c>
      <c r="B50" s="267" t="s">
        <v>169</v>
      </c>
      <c r="C50" s="254">
        <v>0</v>
      </c>
      <c r="D50" s="275">
        <v>0</v>
      </c>
      <c r="E50" s="254">
        <v>0</v>
      </c>
      <c r="F50" s="254">
        <v>0</v>
      </c>
      <c r="G50" s="254">
        <v>0</v>
      </c>
      <c r="H50" s="254">
        <v>0</v>
      </c>
    </row>
    <row r="51" spans="1:8" s="6" customFormat="1" ht="21.75" customHeight="1">
      <c r="A51" s="247" t="s">
        <v>168</v>
      </c>
      <c r="B51" s="267" t="s">
        <v>170</v>
      </c>
      <c r="C51" s="254">
        <v>250000</v>
      </c>
      <c r="D51" s="275">
        <v>0</v>
      </c>
      <c r="E51" s="254">
        <v>250000</v>
      </c>
      <c r="F51" s="254">
        <v>0</v>
      </c>
      <c r="G51" s="254">
        <v>250000</v>
      </c>
      <c r="H51" s="254">
        <v>0</v>
      </c>
    </row>
    <row r="52" spans="1:8" s="6" customFormat="1" ht="21.75" customHeight="1">
      <c r="A52" s="247" t="s">
        <v>282</v>
      </c>
      <c r="B52" s="267" t="s">
        <v>283</v>
      </c>
      <c r="C52" s="254">
        <v>0</v>
      </c>
      <c r="D52" s="275">
        <v>0</v>
      </c>
      <c r="E52" s="254">
        <v>0</v>
      </c>
      <c r="F52" s="254">
        <v>0</v>
      </c>
      <c r="G52" s="254">
        <v>0</v>
      </c>
      <c r="H52" s="254">
        <v>0</v>
      </c>
    </row>
    <row r="53" spans="1:8" s="6" customFormat="1" ht="21.75" customHeight="1">
      <c r="A53" s="248" t="s">
        <v>89</v>
      </c>
      <c r="B53" s="269" t="s">
        <v>90</v>
      </c>
      <c r="C53" s="261">
        <v>8929288</v>
      </c>
      <c r="D53" s="280">
        <v>51338937</v>
      </c>
      <c r="E53" s="261">
        <v>60268225</v>
      </c>
      <c r="F53" s="261">
        <v>60268225</v>
      </c>
      <c r="G53" s="261">
        <v>0</v>
      </c>
      <c r="H53" s="261">
        <v>0</v>
      </c>
    </row>
    <row r="54" spans="1:8" s="6" customFormat="1" ht="21.75" customHeight="1" hidden="1">
      <c r="A54" s="247" t="s">
        <v>284</v>
      </c>
      <c r="B54" s="267" t="s">
        <v>285</v>
      </c>
      <c r="C54" s="254"/>
      <c r="D54" s="275"/>
      <c r="E54" s="254"/>
      <c r="F54" s="254"/>
      <c r="G54" s="254"/>
      <c r="H54" s="254"/>
    </row>
    <row r="55" spans="1:8" s="6" customFormat="1" ht="21.75" customHeight="1" hidden="1">
      <c r="A55" s="247" t="s">
        <v>171</v>
      </c>
      <c r="B55" s="267" t="s">
        <v>174</v>
      </c>
      <c r="C55" s="254"/>
      <c r="D55" s="275"/>
      <c r="E55" s="254"/>
      <c r="F55" s="254"/>
      <c r="G55" s="254"/>
      <c r="H55" s="254"/>
    </row>
    <row r="56" spans="1:8" s="5" customFormat="1" ht="21.75" customHeight="1" hidden="1">
      <c r="A56" s="247" t="s">
        <v>172</v>
      </c>
      <c r="B56" s="267" t="s">
        <v>175</v>
      </c>
      <c r="C56" s="258"/>
      <c r="D56" s="277"/>
      <c r="E56" s="258"/>
      <c r="F56" s="258"/>
      <c r="G56" s="258"/>
      <c r="H56" s="258"/>
    </row>
    <row r="57" spans="1:8" s="6" customFormat="1" ht="21.75" customHeight="1" hidden="1">
      <c r="A57" s="247" t="s">
        <v>173</v>
      </c>
      <c r="B57" s="267" t="s">
        <v>176</v>
      </c>
      <c r="C57" s="254"/>
      <c r="D57" s="275"/>
      <c r="E57" s="254"/>
      <c r="F57" s="254"/>
      <c r="G57" s="254"/>
      <c r="H57" s="254"/>
    </row>
    <row r="58" spans="1:8" s="6" customFormat="1" ht="21.75" customHeight="1">
      <c r="A58" s="248" t="s">
        <v>91</v>
      </c>
      <c r="B58" s="269" t="s">
        <v>92</v>
      </c>
      <c r="C58" s="261">
        <v>16000000</v>
      </c>
      <c r="D58" s="280">
        <v>0</v>
      </c>
      <c r="E58" s="261">
        <v>16000000</v>
      </c>
      <c r="F58" s="261">
        <v>16000000</v>
      </c>
      <c r="G58" s="261">
        <v>0</v>
      </c>
      <c r="H58" s="261">
        <v>0</v>
      </c>
    </row>
    <row r="59" spans="1:8" s="6" customFormat="1" ht="21.75" customHeight="1" hidden="1">
      <c r="A59" s="247" t="s">
        <v>177</v>
      </c>
      <c r="B59" s="267" t="s">
        <v>179</v>
      </c>
      <c r="C59" s="254"/>
      <c r="D59" s="275"/>
      <c r="E59" s="254"/>
      <c r="F59" s="254"/>
      <c r="G59" s="254"/>
      <c r="H59" s="254"/>
    </row>
    <row r="60" spans="1:8" s="6" customFormat="1" ht="21.75" customHeight="1" hidden="1">
      <c r="A60" s="247" t="s">
        <v>292</v>
      </c>
      <c r="B60" s="267" t="s">
        <v>293</v>
      </c>
      <c r="C60" s="254"/>
      <c r="D60" s="275"/>
      <c r="E60" s="254"/>
      <c r="F60" s="254"/>
      <c r="G60" s="254"/>
      <c r="H60" s="254"/>
    </row>
    <row r="61" spans="1:8" s="6" customFormat="1" ht="21.75" customHeight="1" hidden="1">
      <c r="A61" s="247" t="s">
        <v>178</v>
      </c>
      <c r="B61" s="267" t="s">
        <v>180</v>
      </c>
      <c r="C61" s="254"/>
      <c r="D61" s="275"/>
      <c r="E61" s="254"/>
      <c r="F61" s="254"/>
      <c r="G61" s="254"/>
      <c r="H61" s="254"/>
    </row>
    <row r="62" spans="1:8" s="6" customFormat="1" ht="21.75" customHeight="1" thickBot="1">
      <c r="A62" s="484" t="s">
        <v>93</v>
      </c>
      <c r="B62" s="485" t="s">
        <v>182</v>
      </c>
      <c r="C62" s="486">
        <v>0</v>
      </c>
      <c r="D62" s="487">
        <v>0</v>
      </c>
      <c r="E62" s="486">
        <v>0</v>
      </c>
      <c r="F62" s="486">
        <v>0</v>
      </c>
      <c r="G62" s="486">
        <v>0</v>
      </c>
      <c r="H62" s="486">
        <v>0</v>
      </c>
    </row>
    <row r="63" spans="1:8" s="7" customFormat="1" ht="36" customHeight="1" thickBot="1">
      <c r="A63" s="282" t="s">
        <v>184</v>
      </c>
      <c r="B63" s="285" t="s">
        <v>94</v>
      </c>
      <c r="C63" s="283">
        <f aca="true" t="shared" si="3" ref="C63:H63">C9+C22+C23+C42+C47+C53+C58+C62</f>
        <v>47601288</v>
      </c>
      <c r="D63" s="283">
        <f t="shared" si="3"/>
        <v>50871206</v>
      </c>
      <c r="E63" s="283">
        <f t="shared" si="3"/>
        <v>98472494</v>
      </c>
      <c r="F63" s="283">
        <f t="shared" si="3"/>
        <v>98062494</v>
      </c>
      <c r="G63" s="283">
        <f t="shared" si="3"/>
        <v>410000</v>
      </c>
      <c r="H63" s="283">
        <f t="shared" si="3"/>
        <v>0</v>
      </c>
    </row>
    <row r="64" spans="1:8" s="5" customFormat="1" ht="21.75" customHeight="1" thickBot="1">
      <c r="A64" s="282" t="s">
        <v>95</v>
      </c>
      <c r="B64" s="285" t="s">
        <v>96</v>
      </c>
      <c r="C64" s="263">
        <f aca="true" t="shared" si="4" ref="C64:H64">SUM(C65:C67)</f>
        <v>727085</v>
      </c>
      <c r="D64" s="263">
        <f t="shared" si="4"/>
        <v>0</v>
      </c>
      <c r="E64" s="263">
        <f t="shared" si="4"/>
        <v>727085</v>
      </c>
      <c r="F64" s="263">
        <f t="shared" si="4"/>
        <v>727085</v>
      </c>
      <c r="G64" s="263">
        <f t="shared" si="4"/>
        <v>0</v>
      </c>
      <c r="H64" s="263">
        <f t="shared" si="4"/>
        <v>0</v>
      </c>
    </row>
    <row r="65" spans="1:8" s="5" customFormat="1" ht="27.75" customHeight="1">
      <c r="A65" s="488" t="s">
        <v>485</v>
      </c>
      <c r="B65" s="489" t="s">
        <v>473</v>
      </c>
      <c r="C65" s="258">
        <v>0</v>
      </c>
      <c r="D65" s="277">
        <v>0</v>
      </c>
      <c r="E65" s="258">
        <v>0</v>
      </c>
      <c r="F65" s="258">
        <v>0</v>
      </c>
      <c r="G65" s="258">
        <v>0</v>
      </c>
      <c r="H65" s="258">
        <v>0</v>
      </c>
    </row>
    <row r="66" spans="1:8" s="5" customFormat="1" ht="21.75" customHeight="1">
      <c r="A66" s="247" t="s">
        <v>193</v>
      </c>
      <c r="B66" s="267" t="s">
        <v>194</v>
      </c>
      <c r="C66" s="254">
        <v>727085</v>
      </c>
      <c r="D66" s="275">
        <v>0</v>
      </c>
      <c r="E66" s="254">
        <v>727085</v>
      </c>
      <c r="F66" s="254">
        <v>727085</v>
      </c>
      <c r="G66" s="254">
        <v>0</v>
      </c>
      <c r="H66" s="254">
        <v>0</v>
      </c>
    </row>
    <row r="67" spans="1:8" s="7" customFormat="1" ht="21.75" customHeight="1" thickBot="1">
      <c r="A67" s="250" t="s">
        <v>181</v>
      </c>
      <c r="B67" s="271" t="s">
        <v>97</v>
      </c>
      <c r="C67" s="262">
        <v>0</v>
      </c>
      <c r="D67" s="281">
        <v>0</v>
      </c>
      <c r="E67" s="262">
        <v>0</v>
      </c>
      <c r="F67" s="262">
        <v>0</v>
      </c>
      <c r="G67" s="262">
        <v>0</v>
      </c>
      <c r="H67" s="262">
        <v>0</v>
      </c>
    </row>
    <row r="68" spans="1:8" ht="30" thickBot="1">
      <c r="A68" s="658" t="s">
        <v>186</v>
      </c>
      <c r="B68" s="659" t="s">
        <v>98</v>
      </c>
      <c r="C68" s="660">
        <f aca="true" t="shared" si="5" ref="C68:H68">C63+C64</f>
        <v>48328373</v>
      </c>
      <c r="D68" s="660">
        <f t="shared" si="5"/>
        <v>50871206</v>
      </c>
      <c r="E68" s="660">
        <f t="shared" si="5"/>
        <v>99199579</v>
      </c>
      <c r="F68" s="283">
        <f t="shared" si="5"/>
        <v>98789579</v>
      </c>
      <c r="G68" s="283">
        <f t="shared" si="5"/>
        <v>410000</v>
      </c>
      <c r="H68" s="283">
        <f t="shared" si="5"/>
        <v>0</v>
      </c>
    </row>
    <row r="69" spans="1:5" ht="15">
      <c r="A69" s="736" t="s">
        <v>518</v>
      </c>
      <c r="B69" s="752"/>
      <c r="C69" s="662">
        <v>6</v>
      </c>
      <c r="D69" s="666">
        <v>0</v>
      </c>
      <c r="E69" s="664">
        <v>6</v>
      </c>
    </row>
    <row r="70" spans="1:5" ht="15">
      <c r="A70" s="575"/>
      <c r="B70" s="661" t="s">
        <v>526</v>
      </c>
      <c r="C70" s="663">
        <v>0</v>
      </c>
      <c r="D70" s="667">
        <v>0</v>
      </c>
      <c r="E70" s="665">
        <v>0</v>
      </c>
    </row>
    <row r="71" spans="1:5" ht="15">
      <c r="A71" s="740" t="s">
        <v>528</v>
      </c>
      <c r="B71" s="753"/>
      <c r="C71" s="663">
        <v>1</v>
      </c>
      <c r="D71" s="667">
        <v>0</v>
      </c>
      <c r="E71" s="665">
        <v>1</v>
      </c>
    </row>
    <row r="72" spans="1:5" ht="15.75" thickBot="1">
      <c r="A72" s="754" t="s">
        <v>527</v>
      </c>
      <c r="B72" s="755"/>
      <c r="C72" s="668">
        <v>1</v>
      </c>
      <c r="D72" s="669">
        <v>0</v>
      </c>
      <c r="E72" s="670">
        <v>1</v>
      </c>
    </row>
    <row r="73" spans="1:5" ht="15" thickBot="1">
      <c r="A73" s="619"/>
      <c r="B73" s="671" t="s">
        <v>488</v>
      </c>
      <c r="C73" s="672">
        <v>8</v>
      </c>
      <c r="D73" s="672">
        <v>0</v>
      </c>
      <c r="E73" s="673">
        <v>8</v>
      </c>
    </row>
  </sheetData>
  <sheetProtection/>
  <mergeCells count="15">
    <mergeCell ref="D6:D7"/>
    <mergeCell ref="E6:E7"/>
    <mergeCell ref="F6:H6"/>
    <mergeCell ref="A1:H1"/>
    <mergeCell ref="A2:H2"/>
    <mergeCell ref="A4:B4"/>
    <mergeCell ref="A5:B5"/>
    <mergeCell ref="D5:E5"/>
    <mergeCell ref="G5:H5"/>
    <mergeCell ref="A69:B69"/>
    <mergeCell ref="A71:B71"/>
    <mergeCell ref="A72:B72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7.8515625" style="107" customWidth="1"/>
    <col min="2" max="2" width="9.28125" style="107" bestFit="1" customWidth="1"/>
    <col min="3" max="3" width="11.8515625" style="107" customWidth="1"/>
    <col min="4" max="4" width="14.00390625" style="107" customWidth="1"/>
    <col min="5" max="5" width="10.7109375" style="107" customWidth="1"/>
    <col min="6" max="6" width="12.57421875" style="107" bestFit="1" customWidth="1"/>
    <col min="7" max="7" width="14.57421875" style="107" customWidth="1"/>
    <col min="8" max="16384" width="9.140625" style="88" customWidth="1"/>
  </cols>
  <sheetData>
    <row r="1" spans="1:7" ht="15" customHeight="1">
      <c r="A1" s="761" t="s">
        <v>556</v>
      </c>
      <c r="B1" s="761"/>
      <c r="C1" s="761"/>
      <c r="D1" s="761"/>
      <c r="E1" s="761"/>
      <c r="F1" s="761"/>
      <c r="G1" s="761"/>
    </row>
    <row r="2" spans="1:7" ht="12.75" customHeight="1">
      <c r="A2" s="154"/>
      <c r="B2" s="154"/>
      <c r="C2" s="154"/>
      <c r="D2" s="186"/>
      <c r="E2" s="154"/>
      <c r="F2" s="154"/>
      <c r="G2" s="151"/>
    </row>
    <row r="3" spans="1:7" s="647" customFormat="1" ht="15.75" thickBot="1">
      <c r="A3" s="639" t="s">
        <v>583</v>
      </c>
      <c r="B3" s="645"/>
      <c r="C3" s="645"/>
      <c r="D3" s="646"/>
      <c r="E3" s="645"/>
      <c r="F3" s="762" t="s">
        <v>466</v>
      </c>
      <c r="G3" s="762"/>
    </row>
    <row r="4" spans="1:7" ht="14.25">
      <c r="A4" s="756" t="s">
        <v>349</v>
      </c>
      <c r="B4" s="758" t="s">
        <v>523</v>
      </c>
      <c r="C4" s="759"/>
      <c r="D4" s="760"/>
      <c r="E4" s="759" t="s">
        <v>557</v>
      </c>
      <c r="F4" s="759"/>
      <c r="G4" s="760"/>
    </row>
    <row r="5" spans="1:7" s="89" customFormat="1" ht="28.5">
      <c r="A5" s="757"/>
      <c r="B5" s="297" t="s">
        <v>350</v>
      </c>
      <c r="C5" s="91" t="s">
        <v>351</v>
      </c>
      <c r="D5" s="201" t="s">
        <v>386</v>
      </c>
      <c r="E5" s="187" t="s">
        <v>350</v>
      </c>
      <c r="F5" s="91" t="s">
        <v>351</v>
      </c>
      <c r="G5" s="201" t="s">
        <v>386</v>
      </c>
    </row>
    <row r="6" spans="1:7" ht="14.25">
      <c r="A6" s="202"/>
      <c r="B6" s="298"/>
      <c r="C6" s="93" t="s">
        <v>352</v>
      </c>
      <c r="D6" s="203" t="s">
        <v>469</v>
      </c>
      <c r="E6" s="92"/>
      <c r="F6" s="93" t="s">
        <v>352</v>
      </c>
      <c r="G6" s="203" t="s">
        <v>469</v>
      </c>
    </row>
    <row r="7" spans="1:7" ht="14.25">
      <c r="A7" s="289" t="s">
        <v>374</v>
      </c>
      <c r="B7" s="299"/>
      <c r="C7" s="94"/>
      <c r="D7" s="204"/>
      <c r="E7" s="188"/>
      <c r="F7" s="94"/>
      <c r="G7" s="204"/>
    </row>
    <row r="8" spans="1:7" ht="14.25">
      <c r="A8" s="290" t="s">
        <v>366</v>
      </c>
      <c r="B8" s="300">
        <v>0</v>
      </c>
      <c r="C8" s="95">
        <v>0</v>
      </c>
      <c r="D8" s="205">
        <f>B8*C8</f>
        <v>0</v>
      </c>
      <c r="E8" s="300">
        <v>0</v>
      </c>
      <c r="F8" s="95">
        <v>0</v>
      </c>
      <c r="G8" s="205">
        <f>E8*F8</f>
        <v>0</v>
      </c>
    </row>
    <row r="9" spans="1:7" ht="15.75">
      <c r="A9" s="290" t="s">
        <v>371</v>
      </c>
      <c r="B9" s="300"/>
      <c r="C9" s="95"/>
      <c r="D9" s="206">
        <v>0</v>
      </c>
      <c r="E9" s="189"/>
      <c r="F9" s="95"/>
      <c r="G9" s="286">
        <v>0</v>
      </c>
    </row>
    <row r="10" spans="1:7" ht="14.25">
      <c r="A10" s="290" t="s">
        <v>353</v>
      </c>
      <c r="B10" s="301"/>
      <c r="C10" s="95"/>
      <c r="D10" s="205">
        <v>5595850</v>
      </c>
      <c r="E10" s="190"/>
      <c r="F10" s="95"/>
      <c r="G10" s="205">
        <v>6288856</v>
      </c>
    </row>
    <row r="11" spans="1:7" ht="15.75">
      <c r="A11" s="290" t="s">
        <v>372</v>
      </c>
      <c r="B11" s="301"/>
      <c r="C11" s="95"/>
      <c r="D11" s="206">
        <v>0</v>
      </c>
      <c r="E11" s="190"/>
      <c r="F11" s="95"/>
      <c r="G11" s="286">
        <v>0</v>
      </c>
    </row>
    <row r="12" spans="1:7" ht="15">
      <c r="A12" s="291" t="s">
        <v>354</v>
      </c>
      <c r="B12" s="302"/>
      <c r="C12" s="96"/>
      <c r="D12" s="207">
        <v>2493140</v>
      </c>
      <c r="E12" s="191"/>
      <c r="F12" s="96"/>
      <c r="G12" s="207">
        <v>2817360</v>
      </c>
    </row>
    <row r="13" spans="1:7" ht="15">
      <c r="A13" s="291" t="s">
        <v>367</v>
      </c>
      <c r="B13" s="302"/>
      <c r="C13" s="96"/>
      <c r="D13" s="207">
        <v>0</v>
      </c>
      <c r="E13" s="191"/>
      <c r="F13" s="96"/>
      <c r="G13" s="207">
        <v>0</v>
      </c>
    </row>
    <row r="14" spans="1:7" ht="15">
      <c r="A14" s="291" t="s">
        <v>355</v>
      </c>
      <c r="B14" s="303"/>
      <c r="C14" s="97"/>
      <c r="D14" s="207">
        <v>1248000</v>
      </c>
      <c r="E14" s="192"/>
      <c r="F14" s="97"/>
      <c r="G14" s="207">
        <v>1248000</v>
      </c>
    </row>
    <row r="15" spans="1:7" ht="15">
      <c r="A15" s="291" t="s">
        <v>368</v>
      </c>
      <c r="B15" s="303"/>
      <c r="C15" s="97"/>
      <c r="D15" s="207">
        <v>0</v>
      </c>
      <c r="E15" s="192"/>
      <c r="F15" s="97"/>
      <c r="G15" s="207">
        <v>0</v>
      </c>
    </row>
    <row r="16" spans="1:7" ht="15">
      <c r="A16" s="291" t="s">
        <v>356</v>
      </c>
      <c r="B16" s="303"/>
      <c r="C16" s="97"/>
      <c r="D16" s="207">
        <v>100000</v>
      </c>
      <c r="E16" s="192"/>
      <c r="F16" s="97"/>
      <c r="G16" s="207">
        <v>468786</v>
      </c>
    </row>
    <row r="17" spans="1:7" ht="15">
      <c r="A17" s="291" t="s">
        <v>369</v>
      </c>
      <c r="B17" s="303"/>
      <c r="C17" s="97"/>
      <c r="D17" s="207">
        <v>0</v>
      </c>
      <c r="E17" s="192"/>
      <c r="F17" s="97"/>
      <c r="G17" s="207">
        <v>0</v>
      </c>
    </row>
    <row r="18" spans="1:7" ht="15">
      <c r="A18" s="291" t="s">
        <v>357</v>
      </c>
      <c r="B18" s="303"/>
      <c r="C18" s="97"/>
      <c r="D18" s="207">
        <v>1754710</v>
      </c>
      <c r="E18" s="192"/>
      <c r="F18" s="97"/>
      <c r="G18" s="207">
        <v>1754710</v>
      </c>
    </row>
    <row r="19" spans="1:7" ht="15">
      <c r="A19" s="291" t="s">
        <v>370</v>
      </c>
      <c r="B19" s="303"/>
      <c r="C19" s="97"/>
      <c r="D19" s="207">
        <v>0</v>
      </c>
      <c r="E19" s="192"/>
      <c r="F19" s="97"/>
      <c r="G19" s="207">
        <v>0</v>
      </c>
    </row>
    <row r="20" spans="1:7" ht="14.25">
      <c r="A20" s="290" t="s">
        <v>358</v>
      </c>
      <c r="B20" s="304"/>
      <c r="C20" s="98"/>
      <c r="D20" s="208">
        <v>5000000</v>
      </c>
      <c r="E20" s="193"/>
      <c r="F20" s="98"/>
      <c r="G20" s="208">
        <v>5000000</v>
      </c>
    </row>
    <row r="21" spans="1:7" ht="14.25" customHeight="1">
      <c r="A21" s="290" t="s">
        <v>373</v>
      </c>
      <c r="B21" s="304"/>
      <c r="C21" s="98"/>
      <c r="D21" s="209">
        <v>4424683</v>
      </c>
      <c r="E21" s="193"/>
      <c r="F21" s="98"/>
      <c r="G21" s="287">
        <v>4303596</v>
      </c>
    </row>
    <row r="22" spans="1:7" ht="14.25" customHeight="1">
      <c r="A22" s="290" t="s">
        <v>474</v>
      </c>
      <c r="B22" s="304"/>
      <c r="C22" s="98"/>
      <c r="D22" s="208">
        <v>0</v>
      </c>
      <c r="E22" s="193"/>
      <c r="F22" s="98"/>
      <c r="G22" s="287">
        <v>0</v>
      </c>
    </row>
    <row r="23" spans="1:7" ht="14.25" customHeight="1">
      <c r="A23" s="290" t="s">
        <v>475</v>
      </c>
      <c r="B23" s="304"/>
      <c r="C23" s="98"/>
      <c r="D23" s="209">
        <v>0</v>
      </c>
      <c r="E23" s="193"/>
      <c r="F23" s="98"/>
      <c r="G23" s="287">
        <v>0</v>
      </c>
    </row>
    <row r="24" spans="1:7" ht="14.25" customHeight="1">
      <c r="A24" s="290" t="s">
        <v>359</v>
      </c>
      <c r="B24" s="304"/>
      <c r="C24" s="98"/>
      <c r="D24" s="208">
        <v>0</v>
      </c>
      <c r="E24" s="193"/>
      <c r="F24" s="98"/>
      <c r="G24" s="208">
        <v>0</v>
      </c>
    </row>
    <row r="25" spans="1:7" ht="14.25" customHeight="1">
      <c r="A25" s="290" t="s">
        <v>360</v>
      </c>
      <c r="B25" s="304"/>
      <c r="C25" s="98"/>
      <c r="D25" s="208">
        <v>0</v>
      </c>
      <c r="E25" s="193"/>
      <c r="F25" s="98"/>
      <c r="G25" s="287">
        <v>0</v>
      </c>
    </row>
    <row r="26" spans="1:7" ht="14.25" customHeight="1">
      <c r="A26" s="290" t="s">
        <v>479</v>
      </c>
      <c r="B26" s="304"/>
      <c r="C26" s="98"/>
      <c r="D26" s="208">
        <v>0</v>
      </c>
      <c r="E26" s="193"/>
      <c r="F26" s="98"/>
      <c r="G26" s="209">
        <v>0</v>
      </c>
    </row>
    <row r="27" spans="1:7" ht="14.25" customHeight="1">
      <c r="A27" s="290" t="s">
        <v>480</v>
      </c>
      <c r="B27" s="304"/>
      <c r="C27" s="98"/>
      <c r="D27" s="208">
        <v>0</v>
      </c>
      <c r="E27" s="193"/>
      <c r="F27" s="98"/>
      <c r="G27" s="208">
        <v>0</v>
      </c>
    </row>
    <row r="28" spans="1:7" ht="14.25" customHeight="1">
      <c r="A28" s="290" t="s">
        <v>361</v>
      </c>
      <c r="B28" s="304"/>
      <c r="C28" s="98"/>
      <c r="D28" s="208">
        <v>575317</v>
      </c>
      <c r="E28" s="193"/>
      <c r="F28" s="98"/>
      <c r="G28" s="208">
        <v>696404</v>
      </c>
    </row>
    <row r="29" spans="1:7" ht="14.25" customHeight="1" thickBot="1">
      <c r="A29" s="507" t="s">
        <v>576</v>
      </c>
      <c r="B29" s="508"/>
      <c r="C29" s="509"/>
      <c r="D29" s="510">
        <v>990400</v>
      </c>
      <c r="E29" s="511"/>
      <c r="F29" s="509"/>
      <c r="G29" s="510">
        <v>238600</v>
      </c>
    </row>
    <row r="30" spans="1:7" ht="15" thickBot="1">
      <c r="A30" s="516" t="s">
        <v>383</v>
      </c>
      <c r="B30" s="518"/>
      <c r="C30" s="520"/>
      <c r="D30" s="519">
        <f>D10+D21+D22+D24+D26+D29</f>
        <v>11010933</v>
      </c>
      <c r="E30" s="517"/>
      <c r="F30" s="517"/>
      <c r="G30" s="517">
        <f>G10+G21+G22+G24+G26+G29</f>
        <v>10831052</v>
      </c>
    </row>
    <row r="31" spans="1:7" ht="14.25">
      <c r="A31" s="295" t="s">
        <v>362</v>
      </c>
      <c r="B31" s="512"/>
      <c r="C31" s="513"/>
      <c r="D31" s="514"/>
      <c r="E31" s="515"/>
      <c r="F31" s="513"/>
      <c r="G31" s="514"/>
    </row>
    <row r="32" spans="1:7" ht="15">
      <c r="A32" s="291" t="s">
        <v>375</v>
      </c>
      <c r="B32" s="305"/>
      <c r="C32" s="99"/>
      <c r="D32" s="210"/>
      <c r="E32" s="194"/>
      <c r="F32" s="99"/>
      <c r="G32" s="210"/>
    </row>
    <row r="33" spans="1:7" ht="15">
      <c r="A33" s="292" t="s">
        <v>376</v>
      </c>
      <c r="B33" s="303"/>
      <c r="C33" s="99"/>
      <c r="D33" s="210"/>
      <c r="E33" s="192"/>
      <c r="F33" s="99"/>
      <c r="G33" s="210"/>
    </row>
    <row r="34" spans="1:7" ht="15">
      <c r="A34" s="291" t="s">
        <v>377</v>
      </c>
      <c r="B34" s="305"/>
      <c r="C34" s="99"/>
      <c r="D34" s="210"/>
      <c r="E34" s="194"/>
      <c r="F34" s="99"/>
      <c r="G34" s="210"/>
    </row>
    <row r="35" spans="1:7" ht="15">
      <c r="A35" s="293" t="s">
        <v>363</v>
      </c>
      <c r="B35" s="306"/>
      <c r="C35" s="101"/>
      <c r="D35" s="211"/>
      <c r="E35" s="195"/>
      <c r="F35" s="100"/>
      <c r="G35" s="211"/>
    </row>
    <row r="36" spans="1:7" ht="15">
      <c r="A36" s="294" t="s">
        <v>378</v>
      </c>
      <c r="B36" s="307"/>
      <c r="C36" s="108"/>
      <c r="D36" s="212"/>
      <c r="E36" s="196"/>
      <c r="F36" s="106"/>
      <c r="G36" s="212"/>
    </row>
    <row r="37" spans="1:7" ht="15.75" thickBot="1">
      <c r="A37" s="521" t="s">
        <v>379</v>
      </c>
      <c r="B37" s="522"/>
      <c r="C37" s="523"/>
      <c r="D37" s="524"/>
      <c r="E37" s="525"/>
      <c r="F37" s="526"/>
      <c r="G37" s="524"/>
    </row>
    <row r="38" spans="1:7" ht="15" thickBot="1">
      <c r="A38" s="516" t="s">
        <v>382</v>
      </c>
      <c r="B38" s="520"/>
      <c r="C38" s="520"/>
      <c r="D38" s="519">
        <f>SUM(D32:D37)</f>
        <v>0</v>
      </c>
      <c r="E38" s="527"/>
      <c r="F38" s="520"/>
      <c r="G38" s="519">
        <f>SUM(G32:G37)</f>
        <v>0</v>
      </c>
    </row>
    <row r="39" spans="1:7" ht="14.25">
      <c r="A39" s="295" t="s">
        <v>364</v>
      </c>
      <c r="B39" s="308"/>
      <c r="C39" s="102"/>
      <c r="D39" s="213"/>
      <c r="E39" s="197"/>
      <c r="F39" s="102"/>
      <c r="G39" s="213"/>
    </row>
    <row r="40" spans="1:7" ht="15">
      <c r="A40" s="291" t="s">
        <v>577</v>
      </c>
      <c r="B40" s="309"/>
      <c r="C40" s="103"/>
      <c r="D40" s="212">
        <v>1683000</v>
      </c>
      <c r="E40" s="198"/>
      <c r="F40" s="103"/>
      <c r="G40" s="212">
        <v>1100000</v>
      </c>
    </row>
    <row r="41" spans="1:7" ht="15">
      <c r="A41" s="291" t="s">
        <v>578</v>
      </c>
      <c r="B41" s="310">
        <v>4</v>
      </c>
      <c r="C41" s="104">
        <v>55360</v>
      </c>
      <c r="D41" s="214">
        <f>B41*C41</f>
        <v>221440</v>
      </c>
      <c r="E41" s="528">
        <v>3</v>
      </c>
      <c r="F41" s="108">
        <v>65360</v>
      </c>
      <c r="G41" s="288">
        <f>E41*F41</f>
        <v>196080</v>
      </c>
    </row>
    <row r="42" spans="1:7" ht="15">
      <c r="A42" s="215" t="s">
        <v>579</v>
      </c>
      <c r="B42" s="311">
        <v>1</v>
      </c>
      <c r="C42" s="108">
        <v>3100000</v>
      </c>
      <c r="D42" s="214">
        <f>B42*C42</f>
        <v>3100000</v>
      </c>
      <c r="E42" s="311">
        <v>1</v>
      </c>
      <c r="F42" s="108">
        <v>4250000</v>
      </c>
      <c r="G42" s="214">
        <f>E42*F42</f>
        <v>4250000</v>
      </c>
    </row>
    <row r="43" spans="1:7" ht="15">
      <c r="A43" s="294" t="s">
        <v>380</v>
      </c>
      <c r="B43" s="312"/>
      <c r="C43" s="105"/>
      <c r="D43" s="214"/>
      <c r="E43" s="199"/>
      <c r="F43" s="105"/>
      <c r="G43" s="214"/>
    </row>
    <row r="44" spans="1:7" ht="15.75" thickBot="1">
      <c r="A44" s="521" t="s">
        <v>381</v>
      </c>
      <c r="B44" s="312"/>
      <c r="C44" s="105"/>
      <c r="D44" s="529"/>
      <c r="E44" s="199"/>
      <c r="F44" s="105"/>
      <c r="G44" s="529"/>
    </row>
    <row r="45" spans="1:7" ht="15" thickBot="1">
      <c r="A45" s="516" t="s">
        <v>384</v>
      </c>
      <c r="B45" s="530"/>
      <c r="C45" s="532"/>
      <c r="D45" s="531">
        <f>SUM(D40:D44)</f>
        <v>5004440</v>
      </c>
      <c r="E45" s="533"/>
      <c r="F45" s="532"/>
      <c r="G45" s="531">
        <f>SUM(G40:G44)</f>
        <v>5546080</v>
      </c>
    </row>
    <row r="46" spans="1:7" s="90" customFormat="1" ht="15" thickBot="1">
      <c r="A46" s="516" t="s">
        <v>385</v>
      </c>
      <c r="B46" s="518"/>
      <c r="C46" s="532"/>
      <c r="D46" s="531">
        <v>1800000</v>
      </c>
      <c r="E46" s="527"/>
      <c r="F46" s="532"/>
      <c r="G46" s="531">
        <v>1800000</v>
      </c>
    </row>
    <row r="47" spans="1:7" ht="25.5" customHeight="1">
      <c r="A47" s="534" t="s">
        <v>365</v>
      </c>
      <c r="B47" s="535"/>
      <c r="C47" s="536"/>
      <c r="D47" s="537">
        <f>D30+D38+D45+D46</f>
        <v>17815373</v>
      </c>
      <c r="E47" s="538"/>
      <c r="F47" s="536"/>
      <c r="G47" s="537">
        <f>G30+G38+G45+G46</f>
        <v>18177132</v>
      </c>
    </row>
    <row r="48" spans="1:7" ht="12.75" customHeight="1">
      <c r="A48" s="296" t="s">
        <v>486</v>
      </c>
      <c r="B48" s="313"/>
      <c r="C48" s="109"/>
      <c r="D48" s="216">
        <v>0</v>
      </c>
      <c r="E48" s="200"/>
      <c r="F48" s="109"/>
      <c r="G48" s="216">
        <v>0</v>
      </c>
    </row>
    <row r="49" spans="1:7" ht="17.25" customHeight="1" thickBot="1">
      <c r="A49" s="314" t="s">
        <v>487</v>
      </c>
      <c r="B49" s="315"/>
      <c r="C49" s="316"/>
      <c r="D49" s="317">
        <v>86000</v>
      </c>
      <c r="E49" s="318"/>
      <c r="F49" s="316"/>
      <c r="G49" s="317">
        <v>0</v>
      </c>
    </row>
    <row r="50" spans="1:7" ht="19.5" thickBot="1">
      <c r="A50" s="319" t="s">
        <v>488</v>
      </c>
      <c r="B50" s="539"/>
      <c r="C50" s="541"/>
      <c r="D50" s="540">
        <f>SUM(D47:D49)</f>
        <v>17901373</v>
      </c>
      <c r="E50" s="320"/>
      <c r="F50" s="320"/>
      <c r="G50" s="320">
        <f>SUM(G47:G49)</f>
        <v>18177132</v>
      </c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1"/>
  <sheetViews>
    <sheetView zoomScale="110" zoomScaleNormal="110" zoomScaleSheetLayoutView="100" zoomScalePageLayoutView="0" workbookViewId="0" topLeftCell="A1">
      <selection activeCell="A2" sqref="A2:B2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5" width="14.00390625" style="9" customWidth="1"/>
    <col min="6" max="6" width="47.28125" style="9" customWidth="1"/>
    <col min="7" max="9" width="14.00390625" style="9" customWidth="1"/>
    <col min="10" max="16384" width="8.00390625" style="9" customWidth="1"/>
  </cols>
  <sheetData>
    <row r="1" spans="2:9" ht="39.75" customHeight="1">
      <c r="B1" s="10" t="s">
        <v>195</v>
      </c>
      <c r="C1" s="11"/>
      <c r="D1" s="11"/>
      <c r="E1" s="11"/>
      <c r="F1" s="11"/>
      <c r="G1" s="11"/>
      <c r="H1" s="11"/>
      <c r="I1" s="11"/>
    </row>
    <row r="2" spans="1:9" ht="19.5" customHeight="1" thickBot="1">
      <c r="A2" s="872" t="s">
        <v>613</v>
      </c>
      <c r="B2" s="872"/>
      <c r="C2" s="11"/>
      <c r="D2" s="11"/>
      <c r="E2" s="11"/>
      <c r="F2" s="11"/>
      <c r="G2" s="217"/>
      <c r="H2" s="217"/>
      <c r="I2" s="217"/>
    </row>
    <row r="3" spans="1:9" ht="13.5" thickBot="1">
      <c r="A3" s="648" t="s">
        <v>584</v>
      </c>
      <c r="B3" s="873"/>
      <c r="G3" s="543"/>
      <c r="H3" s="543"/>
      <c r="I3" s="543" t="s">
        <v>466</v>
      </c>
    </row>
    <row r="4" spans="1:9" ht="18" customHeight="1" thickBot="1">
      <c r="A4" s="763" t="s">
        <v>196</v>
      </c>
      <c r="B4" s="13" t="s">
        <v>104</v>
      </c>
      <c r="C4" s="14"/>
      <c r="D4" s="674"/>
      <c r="E4" s="674"/>
      <c r="F4" s="13" t="s">
        <v>105</v>
      </c>
      <c r="G4" s="15"/>
      <c r="H4" s="15"/>
      <c r="I4" s="15"/>
    </row>
    <row r="5" spans="1:9" s="16" customFormat="1" ht="35.25" customHeight="1" thickBot="1">
      <c r="A5" s="764"/>
      <c r="B5" s="326" t="s">
        <v>197</v>
      </c>
      <c r="C5" s="675" t="s">
        <v>600</v>
      </c>
      <c r="D5" s="326" t="s">
        <v>597</v>
      </c>
      <c r="E5" s="675" t="s">
        <v>601</v>
      </c>
      <c r="F5" s="326" t="s">
        <v>197</v>
      </c>
      <c r="G5" s="321" t="s">
        <v>600</v>
      </c>
      <c r="H5" s="675" t="s">
        <v>597</v>
      </c>
      <c r="I5" s="326" t="s">
        <v>601</v>
      </c>
    </row>
    <row r="6" spans="1:9" s="18" customFormat="1" ht="12" customHeight="1" thickBot="1">
      <c r="A6" s="17" t="s">
        <v>99</v>
      </c>
      <c r="B6" s="17" t="s">
        <v>100</v>
      </c>
      <c r="C6" s="676" t="s">
        <v>101</v>
      </c>
      <c r="D6" s="17" t="s">
        <v>102</v>
      </c>
      <c r="E6" s="676" t="s">
        <v>103</v>
      </c>
      <c r="F6" s="17" t="s">
        <v>414</v>
      </c>
      <c r="G6" s="335" t="s">
        <v>431</v>
      </c>
      <c r="H6" s="335" t="s">
        <v>534</v>
      </c>
      <c r="I6" s="335" t="s">
        <v>602</v>
      </c>
    </row>
    <row r="7" spans="1:9" ht="12.75" customHeight="1">
      <c r="A7" s="546" t="s">
        <v>106</v>
      </c>
      <c r="B7" s="327" t="s">
        <v>198</v>
      </c>
      <c r="C7" s="677">
        <v>18177132</v>
      </c>
      <c r="D7" s="688"/>
      <c r="E7" s="677">
        <v>18177132</v>
      </c>
      <c r="F7" s="327" t="s">
        <v>56</v>
      </c>
      <c r="G7" s="336">
        <v>7572000</v>
      </c>
      <c r="H7" s="336">
        <v>0</v>
      </c>
      <c r="I7" s="336">
        <v>7572000</v>
      </c>
    </row>
    <row r="8" spans="1:9" ht="12.75" customHeight="1">
      <c r="A8" s="20" t="s">
        <v>107</v>
      </c>
      <c r="B8" s="328" t="s">
        <v>199</v>
      </c>
      <c r="C8" s="322">
        <v>177000</v>
      </c>
      <c r="D8" s="689"/>
      <c r="E8" s="322">
        <v>177000</v>
      </c>
      <c r="F8" s="328" t="s">
        <v>200</v>
      </c>
      <c r="G8" s="337">
        <v>1150000</v>
      </c>
      <c r="H8" s="337">
        <v>0</v>
      </c>
      <c r="I8" s="337">
        <v>1150000</v>
      </c>
    </row>
    <row r="9" spans="1:9" ht="12.75" customHeight="1">
      <c r="A9" s="20" t="s">
        <v>108</v>
      </c>
      <c r="B9" s="328" t="s">
        <v>201</v>
      </c>
      <c r="C9" s="322">
        <v>0</v>
      </c>
      <c r="D9" s="689"/>
      <c r="E9" s="322"/>
      <c r="F9" s="328" t="s">
        <v>202</v>
      </c>
      <c r="G9" s="337">
        <v>11300000</v>
      </c>
      <c r="H9" s="337">
        <v>0</v>
      </c>
      <c r="I9" s="337">
        <v>11300000</v>
      </c>
    </row>
    <row r="10" spans="1:9" ht="12.75" customHeight="1">
      <c r="A10" s="20" t="s">
        <v>109</v>
      </c>
      <c r="B10" s="328" t="s">
        <v>17</v>
      </c>
      <c r="C10" s="322">
        <v>4490000</v>
      </c>
      <c r="D10" s="689">
        <v>-467731</v>
      </c>
      <c r="E10" s="322">
        <v>4022269</v>
      </c>
      <c r="F10" s="328" t="s">
        <v>87</v>
      </c>
      <c r="G10" s="337">
        <v>900000</v>
      </c>
      <c r="H10" s="337">
        <v>0</v>
      </c>
      <c r="I10" s="337">
        <v>900000</v>
      </c>
    </row>
    <row r="11" spans="1:9" ht="12.75" customHeight="1">
      <c r="A11" s="20" t="s">
        <v>110</v>
      </c>
      <c r="B11" s="329" t="s">
        <v>30</v>
      </c>
      <c r="C11" s="322">
        <v>563000</v>
      </c>
      <c r="D11" s="689"/>
      <c r="E11" s="322">
        <v>563000</v>
      </c>
      <c r="F11" s="328" t="s">
        <v>118</v>
      </c>
      <c r="G11" s="337">
        <v>1750000</v>
      </c>
      <c r="H11" s="337">
        <v>-467731</v>
      </c>
      <c r="I11" s="337">
        <v>1282269</v>
      </c>
    </row>
    <row r="12" spans="1:9" ht="12.75" customHeight="1">
      <c r="A12" s="20" t="s">
        <v>111</v>
      </c>
      <c r="B12" s="328" t="s">
        <v>46</v>
      </c>
      <c r="C12" s="322"/>
      <c r="D12" s="689"/>
      <c r="E12" s="322"/>
      <c r="F12" s="328" t="s">
        <v>203</v>
      </c>
      <c r="G12" s="337">
        <v>0</v>
      </c>
      <c r="H12" s="337">
        <v>0</v>
      </c>
      <c r="I12" s="337">
        <v>0</v>
      </c>
    </row>
    <row r="13" spans="1:9" ht="12.75" customHeight="1">
      <c r="A13" s="20" t="s">
        <v>112</v>
      </c>
      <c r="B13" s="328" t="s">
        <v>204</v>
      </c>
      <c r="C13" s="322"/>
      <c r="D13" s="689"/>
      <c r="E13" s="322"/>
      <c r="F13" s="330"/>
      <c r="G13" s="337"/>
      <c r="H13" s="337"/>
      <c r="I13" s="337"/>
    </row>
    <row r="14" spans="1:9" ht="12.75" customHeight="1" thickBot="1">
      <c r="A14" s="549" t="s">
        <v>113</v>
      </c>
      <c r="B14" s="407"/>
      <c r="C14" s="678"/>
      <c r="D14" s="690"/>
      <c r="E14" s="678"/>
      <c r="F14" s="407"/>
      <c r="G14" s="550"/>
      <c r="H14" s="550"/>
      <c r="I14" s="550"/>
    </row>
    <row r="15" spans="1:9" ht="15.75" customHeight="1" thickBot="1">
      <c r="A15" s="21" t="s">
        <v>114</v>
      </c>
      <c r="B15" s="331" t="s">
        <v>209</v>
      </c>
      <c r="C15" s="679">
        <f>SUM(C7:C14)</f>
        <v>23407132</v>
      </c>
      <c r="D15" s="691">
        <f>SUM(D7:D14)</f>
        <v>-467731</v>
      </c>
      <c r="E15" s="323">
        <f>SUM(E7:E14)</f>
        <v>22939401</v>
      </c>
      <c r="F15" s="331" t="s">
        <v>210</v>
      </c>
      <c r="G15" s="338">
        <f>SUM(G7:G14)</f>
        <v>22672000</v>
      </c>
      <c r="H15" s="338">
        <f>SUM(H7:H14)</f>
        <v>-467731</v>
      </c>
      <c r="I15" s="338">
        <f>SUM(I7:I14)</f>
        <v>22204269</v>
      </c>
    </row>
    <row r="16" spans="1:9" ht="12.75" customHeight="1">
      <c r="A16" s="19" t="s">
        <v>205</v>
      </c>
      <c r="B16" s="332" t="s">
        <v>212</v>
      </c>
      <c r="C16" s="680">
        <f>+C17+C18+C19+C20</f>
        <v>10617487</v>
      </c>
      <c r="D16" s="692">
        <f>+D17+D18+D19+D20</f>
        <v>0</v>
      </c>
      <c r="E16" s="324">
        <f>+E17+E18+E19+E20</f>
        <v>10617487</v>
      </c>
      <c r="F16" s="351" t="s">
        <v>213</v>
      </c>
      <c r="G16" s="339"/>
      <c r="H16" s="339"/>
      <c r="I16" s="339"/>
    </row>
    <row r="17" spans="1:9" ht="12.75" customHeight="1">
      <c r="A17" s="20" t="s">
        <v>206</v>
      </c>
      <c r="B17" s="333" t="s">
        <v>215</v>
      </c>
      <c r="C17" s="681">
        <v>10617487</v>
      </c>
      <c r="D17" s="693"/>
      <c r="E17" s="681">
        <v>10617487</v>
      </c>
      <c r="F17" s="333" t="s">
        <v>216</v>
      </c>
      <c r="G17" s="325"/>
      <c r="H17" s="325"/>
      <c r="I17" s="325"/>
    </row>
    <row r="18" spans="1:9" ht="12.75" customHeight="1">
      <c r="A18" s="20" t="s">
        <v>207</v>
      </c>
      <c r="B18" s="333" t="s">
        <v>218</v>
      </c>
      <c r="C18" s="681"/>
      <c r="D18" s="693"/>
      <c r="E18" s="681"/>
      <c r="F18" s="333" t="s">
        <v>219</v>
      </c>
      <c r="G18" s="325"/>
      <c r="H18" s="325"/>
      <c r="I18" s="325"/>
    </row>
    <row r="19" spans="1:9" ht="12.75" customHeight="1">
      <c r="A19" s="20" t="s">
        <v>208</v>
      </c>
      <c r="B19" s="333" t="s">
        <v>221</v>
      </c>
      <c r="C19" s="681"/>
      <c r="D19" s="693"/>
      <c r="E19" s="681"/>
      <c r="F19" s="333" t="s">
        <v>222</v>
      </c>
      <c r="G19" s="325"/>
      <c r="H19" s="325"/>
      <c r="I19" s="325"/>
    </row>
    <row r="20" spans="1:9" ht="12.75" customHeight="1">
      <c r="A20" s="20" t="s">
        <v>211</v>
      </c>
      <c r="B20" s="333" t="s">
        <v>224</v>
      </c>
      <c r="C20" s="681"/>
      <c r="D20" s="694"/>
      <c r="E20" s="682"/>
      <c r="F20" s="332" t="s">
        <v>225</v>
      </c>
      <c r="G20" s="325"/>
      <c r="H20" s="325"/>
      <c r="I20" s="325"/>
    </row>
    <row r="21" spans="1:9" ht="12.75" customHeight="1">
      <c r="A21" s="20" t="s">
        <v>214</v>
      </c>
      <c r="B21" s="333" t="s">
        <v>227</v>
      </c>
      <c r="C21" s="683">
        <f>+C22+C23</f>
        <v>0</v>
      </c>
      <c r="D21" s="695"/>
      <c r="E21" s="683"/>
      <c r="F21" s="333" t="s">
        <v>228</v>
      </c>
      <c r="G21" s="325"/>
      <c r="H21" s="325"/>
      <c r="I21" s="325"/>
    </row>
    <row r="22" spans="1:9" ht="12.75" customHeight="1">
      <c r="A22" s="20" t="s">
        <v>217</v>
      </c>
      <c r="B22" s="332" t="s">
        <v>230</v>
      </c>
      <c r="C22" s="682"/>
      <c r="D22" s="694"/>
      <c r="E22" s="682"/>
      <c r="F22" s="327" t="s">
        <v>231</v>
      </c>
      <c r="G22" s="339"/>
      <c r="H22" s="339"/>
      <c r="I22" s="339"/>
    </row>
    <row r="23" spans="1:9" ht="12.75" customHeight="1">
      <c r="A23" s="20" t="s">
        <v>220</v>
      </c>
      <c r="B23" s="333" t="s">
        <v>233</v>
      </c>
      <c r="C23" s="681"/>
      <c r="D23" s="693"/>
      <c r="E23" s="681"/>
      <c r="F23" s="328" t="s">
        <v>234</v>
      </c>
      <c r="G23" s="325"/>
      <c r="H23" s="325"/>
      <c r="I23" s="325"/>
    </row>
    <row r="24" spans="1:9" ht="12.75" customHeight="1">
      <c r="A24" s="20" t="s">
        <v>223</v>
      </c>
      <c r="B24" s="333" t="s">
        <v>236</v>
      </c>
      <c r="C24" s="681"/>
      <c r="D24" s="693"/>
      <c r="E24" s="325"/>
      <c r="F24" s="328" t="s">
        <v>237</v>
      </c>
      <c r="G24" s="325"/>
      <c r="H24" s="325"/>
      <c r="I24" s="325"/>
    </row>
    <row r="25" spans="1:9" ht="12.75" customHeight="1">
      <c r="A25" s="20" t="s">
        <v>226</v>
      </c>
      <c r="B25" s="333" t="s">
        <v>239</v>
      </c>
      <c r="C25" s="681"/>
      <c r="D25" s="693"/>
      <c r="E25" s="325"/>
      <c r="F25" s="328" t="s">
        <v>304</v>
      </c>
      <c r="G25" s="325">
        <v>727085</v>
      </c>
      <c r="H25" s="325">
        <v>0</v>
      </c>
      <c r="I25" s="325">
        <v>727085</v>
      </c>
    </row>
    <row r="26" spans="1:9" ht="12.75" customHeight="1" thickBot="1">
      <c r="A26" s="20" t="s">
        <v>229</v>
      </c>
      <c r="B26" s="333" t="s">
        <v>239</v>
      </c>
      <c r="C26" s="681"/>
      <c r="D26" s="696"/>
      <c r="E26" s="684"/>
      <c r="F26" s="341" t="s">
        <v>183</v>
      </c>
      <c r="G26" s="340"/>
      <c r="H26" s="340"/>
      <c r="I26" s="340"/>
    </row>
    <row r="27" spans="1:9" ht="23.25" customHeight="1" thickBot="1">
      <c r="A27" s="551" t="s">
        <v>232</v>
      </c>
      <c r="B27" s="552" t="s">
        <v>241</v>
      </c>
      <c r="C27" s="685">
        <f>+C16+C21+C24+C26</f>
        <v>10617487</v>
      </c>
      <c r="D27" s="697">
        <f>+D16+D21+D24+D26</f>
        <v>0</v>
      </c>
      <c r="E27" s="553">
        <f>+E16+E21+E24+E26</f>
        <v>10617487</v>
      </c>
      <c r="F27" s="554" t="s">
        <v>242</v>
      </c>
      <c r="G27" s="555">
        <f>SUM(G16:G26)</f>
        <v>727085</v>
      </c>
      <c r="H27" s="555">
        <f>SUM(H16:H26)</f>
        <v>0</v>
      </c>
      <c r="I27" s="555">
        <f>SUM(I16:I26)</f>
        <v>727085</v>
      </c>
    </row>
    <row r="28" spans="1:9" ht="13.5" thickBot="1">
      <c r="A28" s="21" t="s">
        <v>235</v>
      </c>
      <c r="B28" s="21" t="s">
        <v>244</v>
      </c>
      <c r="C28" s="686">
        <f>+C15+C27</f>
        <v>34024619</v>
      </c>
      <c r="D28" s="698">
        <f>+D15+D27</f>
        <v>-467731</v>
      </c>
      <c r="E28" s="22">
        <f>+E15+E27</f>
        <v>33556888</v>
      </c>
      <c r="F28" s="21" t="s">
        <v>245</v>
      </c>
      <c r="G28" s="22">
        <f>+G15+G27</f>
        <v>23399085</v>
      </c>
      <c r="H28" s="22">
        <f>+H15+H27</f>
        <v>-467731</v>
      </c>
      <c r="I28" s="22">
        <f>+I15+I27</f>
        <v>22931354</v>
      </c>
    </row>
    <row r="29" spans="1:9" ht="13.5" thickBot="1">
      <c r="A29" s="548" t="s">
        <v>238</v>
      </c>
      <c r="B29" s="548" t="s">
        <v>247</v>
      </c>
      <c r="C29" s="687" t="str">
        <f>IF(C15-G15&lt;0,G15-C15,"-")</f>
        <v>-</v>
      </c>
      <c r="D29" s="699" t="str">
        <f>IF(D15-H15&lt;0,H15-D15,"-")</f>
        <v>-</v>
      </c>
      <c r="E29" s="556" t="str">
        <f>IF(E15-I15&lt;0,I15-E15,"-")</f>
        <v>-</v>
      </c>
      <c r="F29" s="548" t="s">
        <v>248</v>
      </c>
      <c r="G29" s="556">
        <f>IF(C15-G15&gt;0,C15-G15,"-")</f>
        <v>735132</v>
      </c>
      <c r="H29" s="556" t="str">
        <f>IF(D15-H15&gt;0,D15-H15,"-")</f>
        <v>-</v>
      </c>
      <c r="I29" s="556">
        <f>IF(E15-I15&gt;0,E15-I15,"-")</f>
        <v>735132</v>
      </c>
    </row>
    <row r="30" spans="1:9" ht="13.5" thickBot="1">
      <c r="A30" s="548" t="s">
        <v>240</v>
      </c>
      <c r="B30" s="21" t="s">
        <v>250</v>
      </c>
      <c r="C30" s="686" t="str">
        <f>IF(C15+C27-G28&lt;0,G28-(C15+C27),"-")</f>
        <v>-</v>
      </c>
      <c r="D30" s="698" t="str">
        <f>IF(D15+D27-H28&lt;0,H28-(D15+D27),"-")</f>
        <v>-</v>
      </c>
      <c r="E30" s="22" t="str">
        <f>IF(E15+E27-I28&lt;0,I28-(E15+E27),"-")</f>
        <v>-</v>
      </c>
      <c r="F30" s="21" t="s">
        <v>251</v>
      </c>
      <c r="G30" s="22">
        <f>IF(C15+C27-G28&gt;0,C15+C27-G28,"-")</f>
        <v>10625534</v>
      </c>
      <c r="H30" s="22" t="str">
        <f>IF(D15+D27-H28&gt;0,D15+D27-H28,"-")</f>
        <v>-</v>
      </c>
      <c r="I30" s="22">
        <f>IF(E15+E27-I28&gt;0,E15+E27-I28,"-")</f>
        <v>10625534</v>
      </c>
    </row>
    <row r="31" spans="2:6" ht="18.75">
      <c r="B31" s="765"/>
      <c r="C31" s="765"/>
      <c r="D31" s="765"/>
      <c r="E31" s="765"/>
      <c r="F31" s="765"/>
    </row>
  </sheetData>
  <sheetProtection/>
  <mergeCells count="3">
    <mergeCell ref="A4:A5"/>
    <mergeCell ref="B31:F31"/>
    <mergeCell ref="A2:B2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7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0"/>
  <sheetViews>
    <sheetView tabSelected="1" zoomScale="110" zoomScaleNormal="110" zoomScaleSheetLayoutView="115" zoomScalePageLayoutView="0" workbookViewId="0" topLeftCell="A1">
      <selection activeCell="A2" sqref="A2:B2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5" width="14.00390625" style="9" customWidth="1"/>
    <col min="6" max="6" width="47.28125" style="9" customWidth="1"/>
    <col min="7" max="9" width="14.00390625" style="9" customWidth="1"/>
    <col min="10" max="16384" width="8.00390625" style="9" customWidth="1"/>
  </cols>
  <sheetData>
    <row r="1" spans="2:9" ht="31.5">
      <c r="B1" s="10" t="s">
        <v>252</v>
      </c>
      <c r="C1" s="11"/>
      <c r="D1" s="11"/>
      <c r="E1" s="11"/>
      <c r="F1" s="11"/>
      <c r="G1" s="11"/>
      <c r="H1" s="11"/>
      <c r="I1" s="11"/>
    </row>
    <row r="2" spans="1:9" ht="19.5" customHeight="1" thickBot="1">
      <c r="A2" s="872" t="s">
        <v>614</v>
      </c>
      <c r="B2" s="872"/>
      <c r="C2" s="11"/>
      <c r="D2" s="11"/>
      <c r="E2" s="11"/>
      <c r="F2" s="11"/>
      <c r="G2" s="217"/>
      <c r="H2" s="217"/>
      <c r="I2" s="217"/>
    </row>
    <row r="3" spans="1:9" ht="13.5" thickBot="1">
      <c r="A3" s="648" t="s">
        <v>585</v>
      </c>
      <c r="B3" s="873"/>
      <c r="G3" s="155"/>
      <c r="H3" s="155"/>
      <c r="I3" s="155" t="s">
        <v>466</v>
      </c>
    </row>
    <row r="4" spans="1:9" ht="13.5" thickBot="1">
      <c r="A4" s="766" t="s">
        <v>196</v>
      </c>
      <c r="B4" s="13" t="s">
        <v>104</v>
      </c>
      <c r="C4" s="14"/>
      <c r="D4" s="674"/>
      <c r="E4" s="674"/>
      <c r="F4" s="13" t="s">
        <v>105</v>
      </c>
      <c r="G4" s="15"/>
      <c r="H4" s="15"/>
      <c r="I4" s="15"/>
    </row>
    <row r="5" spans="1:9" s="16" customFormat="1" ht="36.75" thickBot="1">
      <c r="A5" s="767"/>
      <c r="B5" s="326" t="s">
        <v>197</v>
      </c>
      <c r="C5" s="675" t="s">
        <v>600</v>
      </c>
      <c r="D5" s="326" t="s">
        <v>597</v>
      </c>
      <c r="E5" s="334" t="s">
        <v>601</v>
      </c>
      <c r="F5" s="326" t="s">
        <v>197</v>
      </c>
      <c r="G5" s="321" t="s">
        <v>600</v>
      </c>
      <c r="H5" s="675" t="s">
        <v>597</v>
      </c>
      <c r="I5" s="326" t="s">
        <v>601</v>
      </c>
    </row>
    <row r="6" spans="1:9" s="16" customFormat="1" ht="13.5" thickBot="1">
      <c r="A6" s="17" t="s">
        <v>99</v>
      </c>
      <c r="B6" s="17" t="s">
        <v>100</v>
      </c>
      <c r="C6" s="676" t="s">
        <v>101</v>
      </c>
      <c r="D6" s="17" t="s">
        <v>102</v>
      </c>
      <c r="E6" s="676" t="s">
        <v>103</v>
      </c>
      <c r="F6" s="17" t="s">
        <v>414</v>
      </c>
      <c r="G6" s="335" t="s">
        <v>431</v>
      </c>
      <c r="H6" s="335" t="s">
        <v>534</v>
      </c>
      <c r="I6" s="335" t="s">
        <v>602</v>
      </c>
    </row>
    <row r="7" spans="1:9" ht="12.75" customHeight="1">
      <c r="A7" s="546" t="s">
        <v>106</v>
      </c>
      <c r="B7" s="327" t="s">
        <v>253</v>
      </c>
      <c r="C7" s="677"/>
      <c r="D7" s="688">
        <v>51338937</v>
      </c>
      <c r="E7" s="677">
        <v>51338937</v>
      </c>
      <c r="F7" s="327" t="s">
        <v>90</v>
      </c>
      <c r="G7" s="336">
        <v>8929288</v>
      </c>
      <c r="H7" s="336">
        <v>51338937</v>
      </c>
      <c r="I7" s="336">
        <v>60268225</v>
      </c>
    </row>
    <row r="8" spans="1:9" ht="12.75">
      <c r="A8" s="19" t="s">
        <v>107</v>
      </c>
      <c r="B8" s="328" t="s">
        <v>254</v>
      </c>
      <c r="C8" s="322"/>
      <c r="D8" s="689"/>
      <c r="E8" s="322"/>
      <c r="F8" s="328" t="s">
        <v>255</v>
      </c>
      <c r="G8" s="337">
        <v>0</v>
      </c>
      <c r="H8" s="337">
        <v>0</v>
      </c>
      <c r="I8" s="337">
        <v>0</v>
      </c>
    </row>
    <row r="9" spans="1:9" ht="12.75" customHeight="1">
      <c r="A9" s="19" t="s">
        <v>108</v>
      </c>
      <c r="B9" s="328" t="s">
        <v>44</v>
      </c>
      <c r="C9" s="322">
        <v>0</v>
      </c>
      <c r="D9" s="689"/>
      <c r="E9" s="322"/>
      <c r="F9" s="328" t="s">
        <v>92</v>
      </c>
      <c r="G9" s="337">
        <v>16000000</v>
      </c>
      <c r="H9" s="337">
        <v>0</v>
      </c>
      <c r="I9" s="337">
        <v>16000000</v>
      </c>
    </row>
    <row r="10" spans="1:9" ht="12.75" customHeight="1">
      <c r="A10" s="19" t="s">
        <v>109</v>
      </c>
      <c r="B10" s="328" t="s">
        <v>256</v>
      </c>
      <c r="C10" s="322">
        <v>0</v>
      </c>
      <c r="D10" s="689"/>
      <c r="E10" s="322"/>
      <c r="F10" s="328" t="s">
        <v>257</v>
      </c>
      <c r="G10" s="337"/>
      <c r="H10" s="337"/>
      <c r="I10" s="337"/>
    </row>
    <row r="11" spans="1:9" ht="12.75" customHeight="1">
      <c r="A11" s="19" t="s">
        <v>110</v>
      </c>
      <c r="B11" s="328" t="s">
        <v>258</v>
      </c>
      <c r="C11" s="322"/>
      <c r="D11" s="689"/>
      <c r="E11" s="322"/>
      <c r="F11" s="328" t="s">
        <v>259</v>
      </c>
      <c r="G11" s="337"/>
      <c r="H11" s="337"/>
      <c r="I11" s="337"/>
    </row>
    <row r="12" spans="1:9" ht="12.75" customHeight="1">
      <c r="A12" s="19" t="s">
        <v>111</v>
      </c>
      <c r="B12" s="328" t="s">
        <v>260</v>
      </c>
      <c r="C12" s="322"/>
      <c r="D12" s="703"/>
      <c r="E12" s="700"/>
      <c r="F12" s="329" t="s">
        <v>203</v>
      </c>
      <c r="G12" s="348"/>
      <c r="H12" s="348"/>
      <c r="I12" s="348"/>
    </row>
    <row r="13" spans="1:9" ht="13.5" thickBot="1">
      <c r="A13" s="19" t="s">
        <v>112</v>
      </c>
      <c r="B13" s="330"/>
      <c r="C13" s="322"/>
      <c r="D13" s="689"/>
      <c r="E13" s="322"/>
      <c r="F13" s="350"/>
      <c r="G13" s="337"/>
      <c r="H13" s="337"/>
      <c r="I13" s="337"/>
    </row>
    <row r="14" spans="1:9" ht="15.75" customHeight="1" thickBot="1">
      <c r="A14" s="544" t="s">
        <v>113</v>
      </c>
      <c r="B14" s="331" t="s">
        <v>261</v>
      </c>
      <c r="C14" s="679">
        <f>+C7+C9+C10+C12+C13</f>
        <v>0</v>
      </c>
      <c r="D14" s="691">
        <f>+D7+D9+D10+D12+D13</f>
        <v>51338937</v>
      </c>
      <c r="E14" s="323">
        <f>+E7+E9+E10+E12+E13</f>
        <v>51338937</v>
      </c>
      <c r="F14" s="331" t="s">
        <v>262</v>
      </c>
      <c r="G14" s="338">
        <f>+G7+G9+G11+G12+G13</f>
        <v>24929288</v>
      </c>
      <c r="H14" s="338">
        <f>+H7+H9+H11+H12+H13</f>
        <v>51338937</v>
      </c>
      <c r="I14" s="338">
        <f>+I7+I9+I11+I12+I13</f>
        <v>76268225</v>
      </c>
    </row>
    <row r="15" spans="1:9" ht="12.75" customHeight="1">
      <c r="A15" s="19" t="s">
        <v>114</v>
      </c>
      <c r="B15" s="343" t="s">
        <v>263</v>
      </c>
      <c r="C15" s="701">
        <f>+C16+C17+C18+C19+C20</f>
        <v>14303754</v>
      </c>
      <c r="D15" s="704">
        <f>+D16+D17+D18+D19+D20</f>
        <v>0</v>
      </c>
      <c r="E15" s="342">
        <f>+E16+E17+E18+E19+E20</f>
        <v>14303754</v>
      </c>
      <c r="F15" s="333" t="s">
        <v>213</v>
      </c>
      <c r="G15" s="349"/>
      <c r="H15" s="349"/>
      <c r="I15" s="349"/>
    </row>
    <row r="16" spans="1:9" ht="12.75" customHeight="1">
      <c r="A16" s="19" t="s">
        <v>205</v>
      </c>
      <c r="B16" s="344" t="s">
        <v>264</v>
      </c>
      <c r="C16" s="681">
        <v>14303754</v>
      </c>
      <c r="D16" s="693"/>
      <c r="E16" s="681">
        <v>14303754</v>
      </c>
      <c r="F16" s="333" t="s">
        <v>265</v>
      </c>
      <c r="G16" s="325"/>
      <c r="H16" s="325"/>
      <c r="I16" s="325"/>
    </row>
    <row r="17" spans="1:9" ht="12.75" customHeight="1">
      <c r="A17" s="19" t="s">
        <v>206</v>
      </c>
      <c r="B17" s="344" t="s">
        <v>266</v>
      </c>
      <c r="C17" s="681"/>
      <c r="D17" s="693"/>
      <c r="E17" s="681"/>
      <c r="F17" s="333" t="s">
        <v>219</v>
      </c>
      <c r="G17" s="325"/>
      <c r="H17" s="325"/>
      <c r="I17" s="325"/>
    </row>
    <row r="18" spans="1:9" ht="12.75" customHeight="1">
      <c r="A18" s="19" t="s">
        <v>207</v>
      </c>
      <c r="B18" s="344" t="s">
        <v>267</v>
      </c>
      <c r="C18" s="681"/>
      <c r="D18" s="693"/>
      <c r="E18" s="681"/>
      <c r="F18" s="333" t="s">
        <v>222</v>
      </c>
      <c r="G18" s="325"/>
      <c r="H18" s="325"/>
      <c r="I18" s="325"/>
    </row>
    <row r="19" spans="1:9" ht="12.75" customHeight="1">
      <c r="A19" s="19" t="s">
        <v>208</v>
      </c>
      <c r="B19" s="344" t="s">
        <v>268</v>
      </c>
      <c r="C19" s="681"/>
      <c r="D19" s="694"/>
      <c r="E19" s="682"/>
      <c r="F19" s="332" t="s">
        <v>225</v>
      </c>
      <c r="G19" s="325"/>
      <c r="H19" s="325"/>
      <c r="I19" s="325"/>
    </row>
    <row r="20" spans="1:9" ht="12.75" customHeight="1">
      <c r="A20" s="19" t="s">
        <v>211</v>
      </c>
      <c r="B20" s="344" t="s">
        <v>269</v>
      </c>
      <c r="C20" s="681"/>
      <c r="D20" s="693"/>
      <c r="E20" s="681"/>
      <c r="F20" s="333" t="s">
        <v>270</v>
      </c>
      <c r="G20" s="325"/>
      <c r="H20" s="325"/>
      <c r="I20" s="325"/>
    </row>
    <row r="21" spans="1:9" ht="12.75" customHeight="1">
      <c r="A21" s="19" t="s">
        <v>214</v>
      </c>
      <c r="B21" s="345" t="s">
        <v>271</v>
      </c>
      <c r="C21" s="683">
        <f>+C22+C23+C24+C25+C26</f>
        <v>0</v>
      </c>
      <c r="D21" s="704"/>
      <c r="E21" s="701"/>
      <c r="F21" s="351" t="s">
        <v>272</v>
      </c>
      <c r="G21" s="325"/>
      <c r="H21" s="325"/>
      <c r="I21" s="325"/>
    </row>
    <row r="22" spans="1:9" ht="12.75" customHeight="1">
      <c r="A22" s="19" t="s">
        <v>217</v>
      </c>
      <c r="B22" s="344" t="s">
        <v>273</v>
      </c>
      <c r="C22" s="681"/>
      <c r="D22" s="705"/>
      <c r="E22" s="702"/>
      <c r="F22" s="351" t="s">
        <v>274</v>
      </c>
      <c r="G22" s="325"/>
      <c r="H22" s="325"/>
      <c r="I22" s="325"/>
    </row>
    <row r="23" spans="1:9" ht="12.75" customHeight="1">
      <c r="A23" s="19" t="s">
        <v>220</v>
      </c>
      <c r="B23" s="344" t="s">
        <v>275</v>
      </c>
      <c r="C23" s="681"/>
      <c r="D23" s="705"/>
      <c r="E23" s="702"/>
      <c r="F23" s="352"/>
      <c r="G23" s="325"/>
      <c r="H23" s="325"/>
      <c r="I23" s="325"/>
    </row>
    <row r="24" spans="1:9" ht="12.75" customHeight="1">
      <c r="A24" s="19" t="s">
        <v>223</v>
      </c>
      <c r="B24" s="344" t="s">
        <v>189</v>
      </c>
      <c r="C24" s="681"/>
      <c r="D24" s="705"/>
      <c r="E24" s="702"/>
      <c r="F24" s="353"/>
      <c r="G24" s="325"/>
      <c r="H24" s="325"/>
      <c r="I24" s="325"/>
    </row>
    <row r="25" spans="1:9" ht="12.75" customHeight="1">
      <c r="A25" s="19" t="s">
        <v>226</v>
      </c>
      <c r="B25" s="346" t="s">
        <v>276</v>
      </c>
      <c r="C25" s="681"/>
      <c r="D25" s="693"/>
      <c r="E25" s="681"/>
      <c r="F25" s="330"/>
      <c r="G25" s="325"/>
      <c r="H25" s="325"/>
      <c r="I25" s="325"/>
    </row>
    <row r="26" spans="1:9" ht="12.75" customHeight="1" thickBot="1">
      <c r="A26" s="19" t="s">
        <v>229</v>
      </c>
      <c r="B26" s="347" t="s">
        <v>277</v>
      </c>
      <c r="C26" s="681"/>
      <c r="D26" s="705"/>
      <c r="E26" s="702"/>
      <c r="F26" s="353"/>
      <c r="G26" s="325"/>
      <c r="H26" s="325"/>
      <c r="I26" s="325"/>
    </row>
    <row r="27" spans="1:9" ht="21.75" customHeight="1" thickBot="1">
      <c r="A27" s="545" t="s">
        <v>232</v>
      </c>
      <c r="B27" s="331" t="s">
        <v>278</v>
      </c>
      <c r="C27" s="679">
        <f>+C15+C21</f>
        <v>14303754</v>
      </c>
      <c r="D27" s="691">
        <f>+D15+D21</f>
        <v>0</v>
      </c>
      <c r="E27" s="323">
        <f>+E15+E21</f>
        <v>14303754</v>
      </c>
      <c r="F27" s="331" t="s">
        <v>279</v>
      </c>
      <c r="G27" s="338">
        <f>SUM(G15:G26)</f>
        <v>0</v>
      </c>
      <c r="H27" s="338">
        <f>SUM(H15:H26)</f>
        <v>0</v>
      </c>
      <c r="I27" s="338">
        <f>SUM(I15:I26)</f>
        <v>0</v>
      </c>
    </row>
    <row r="28" spans="1:9" ht="13.5" thickBot="1">
      <c r="A28" s="547" t="s">
        <v>235</v>
      </c>
      <c r="B28" s="21" t="s">
        <v>280</v>
      </c>
      <c r="C28" s="686">
        <f>+C14+C27</f>
        <v>14303754</v>
      </c>
      <c r="D28" s="698">
        <f>+D14+D27</f>
        <v>51338937</v>
      </c>
      <c r="E28" s="22">
        <f>+E14+E27</f>
        <v>65642691</v>
      </c>
      <c r="F28" s="21" t="s">
        <v>281</v>
      </c>
      <c r="G28" s="22">
        <f>+G14+G27</f>
        <v>24929288</v>
      </c>
      <c r="H28" s="22">
        <f>+H14+H27</f>
        <v>51338937</v>
      </c>
      <c r="I28" s="22">
        <f>+I14+I27</f>
        <v>76268225</v>
      </c>
    </row>
    <row r="29" spans="1:9" ht="13.5" thickBot="1">
      <c r="A29" s="544" t="s">
        <v>238</v>
      </c>
      <c r="B29" s="21" t="s">
        <v>247</v>
      </c>
      <c r="C29" s="686">
        <f>IF(C14-G14&lt;0,G14-C14,"-")</f>
        <v>24929288</v>
      </c>
      <c r="D29" s="698" t="str">
        <f>IF(D14-H14&lt;0,H14-D14,"-")</f>
        <v>-</v>
      </c>
      <c r="E29" s="22">
        <f>IF(E14-I14&lt;0,I14-E14,"-")</f>
        <v>24929288</v>
      </c>
      <c r="F29" s="21" t="s">
        <v>248</v>
      </c>
      <c r="G29" s="22" t="str">
        <f>IF(C14-G14&gt;0,C14-G14,"-")</f>
        <v>-</v>
      </c>
      <c r="H29" s="22" t="str">
        <f>IF(D14-H14&gt;0,D14-H14,"-")</f>
        <v>-</v>
      </c>
      <c r="I29" s="22" t="str">
        <f>IF(E14-I14&gt;0,E14-I14,"-")</f>
        <v>-</v>
      </c>
    </row>
    <row r="30" spans="1:9" ht="13.5" thickBot="1">
      <c r="A30" s="548" t="s">
        <v>240</v>
      </c>
      <c r="B30" s="21" t="s">
        <v>250</v>
      </c>
      <c r="C30" s="686">
        <f>C29-C27</f>
        <v>10625534</v>
      </c>
      <c r="D30" s="698" t="str">
        <f>IF(D15-H15&lt;0,H15-D15,"-")</f>
        <v>-</v>
      </c>
      <c r="E30" s="22">
        <f>E29-E27</f>
        <v>10625534</v>
      </c>
      <c r="F30" s="21" t="s">
        <v>251</v>
      </c>
      <c r="G30" s="22" t="s">
        <v>305</v>
      </c>
      <c r="H30" s="22" t="s">
        <v>305</v>
      </c>
      <c r="I30" s="22" t="s">
        <v>305</v>
      </c>
    </row>
  </sheetData>
  <sheetProtection/>
  <mergeCells count="2">
    <mergeCell ref="A4:A5"/>
    <mergeCell ref="A2:B2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2" sqref="A2:C2"/>
    </sheetView>
  </sheetViews>
  <sheetFormatPr defaultColWidth="9.140625" defaultRowHeight="12.75"/>
  <cols>
    <col min="1" max="1" width="3.00390625" style="110" customWidth="1"/>
    <col min="2" max="2" width="33.57421875" style="110" customWidth="1"/>
    <col min="3" max="3" width="12.00390625" style="110" bestFit="1" customWidth="1"/>
    <col min="4" max="4" width="10.57421875" style="110" bestFit="1" customWidth="1"/>
    <col min="5" max="5" width="11.421875" style="110" customWidth="1"/>
    <col min="6" max="6" width="11.00390625" style="110" bestFit="1" customWidth="1"/>
    <col min="7" max="7" width="11.57421875" style="110" customWidth="1"/>
    <col min="8" max="8" width="10.8515625" style="110" customWidth="1"/>
    <col min="9" max="9" width="10.7109375" style="110" customWidth="1"/>
    <col min="10" max="10" width="10.57421875" style="110" bestFit="1" customWidth="1"/>
    <col min="11" max="12" width="12.28125" style="110" bestFit="1" customWidth="1"/>
    <col min="13" max="13" width="11.00390625" style="110" customWidth="1"/>
    <col min="14" max="14" width="11.28125" style="110" customWidth="1"/>
    <col min="15" max="15" width="14.00390625" style="110" customWidth="1"/>
    <col min="16" max="16384" width="9.140625" style="110" customWidth="1"/>
  </cols>
  <sheetData>
    <row r="1" spans="1:20" s="150" customFormat="1" ht="15.75">
      <c r="A1" s="761" t="s">
        <v>558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157"/>
      <c r="Q1" s="157"/>
      <c r="R1" s="157"/>
      <c r="S1" s="157"/>
      <c r="T1" s="157"/>
    </row>
    <row r="2" spans="1:15" s="150" customFormat="1" ht="12.75">
      <c r="A2" s="874" t="s">
        <v>615</v>
      </c>
      <c r="B2" s="874"/>
      <c r="C2" s="875"/>
      <c r="D2" s="156"/>
      <c r="O2" s="151"/>
    </row>
    <row r="3" spans="1:15" s="648" customFormat="1" ht="13.5" thickBot="1">
      <c r="A3" s="648" t="s">
        <v>586</v>
      </c>
      <c r="C3" s="649"/>
      <c r="D3" s="649"/>
      <c r="N3" s="762" t="s">
        <v>466</v>
      </c>
      <c r="O3" s="762"/>
    </row>
    <row r="4" spans="1:15" ht="27.75" customHeight="1" thickBot="1">
      <c r="A4" s="354" t="s">
        <v>389</v>
      </c>
      <c r="B4" s="362" t="s">
        <v>197</v>
      </c>
      <c r="C4" s="359" t="s">
        <v>390</v>
      </c>
      <c r="D4" s="358" t="s">
        <v>391</v>
      </c>
      <c r="E4" s="358" t="s">
        <v>392</v>
      </c>
      <c r="F4" s="358" t="s">
        <v>393</v>
      </c>
      <c r="G4" s="358" t="s">
        <v>394</v>
      </c>
      <c r="H4" s="358" t="s">
        <v>395</v>
      </c>
      <c r="I4" s="358" t="s">
        <v>396</v>
      </c>
      <c r="J4" s="358" t="s">
        <v>397</v>
      </c>
      <c r="K4" s="358" t="s">
        <v>398</v>
      </c>
      <c r="L4" s="358" t="s">
        <v>399</v>
      </c>
      <c r="M4" s="358" t="s">
        <v>400</v>
      </c>
      <c r="N4" s="367" t="s">
        <v>401</v>
      </c>
      <c r="O4" s="362" t="s">
        <v>387</v>
      </c>
    </row>
    <row r="5" spans="1:15" ht="27.75" customHeight="1">
      <c r="A5" s="355"/>
      <c r="B5" s="363" t="s">
        <v>402</v>
      </c>
      <c r="C5" s="360"/>
      <c r="D5" s="357">
        <f>C24</f>
        <v>24346664</v>
      </c>
      <c r="E5" s="357">
        <f aca="true" t="shared" si="0" ref="E5:N5">D24</f>
        <v>24499176</v>
      </c>
      <c r="F5" s="357">
        <f t="shared" si="0"/>
        <v>24651688</v>
      </c>
      <c r="G5" s="357">
        <f t="shared" si="0"/>
        <v>76084137</v>
      </c>
      <c r="H5" s="357">
        <f t="shared" si="0"/>
        <v>76137649</v>
      </c>
      <c r="I5" s="357">
        <f t="shared" si="0"/>
        <v>34095286</v>
      </c>
      <c r="J5" s="357">
        <f t="shared" si="0"/>
        <v>34176798</v>
      </c>
      <c r="K5" s="357">
        <f t="shared" si="0"/>
        <v>30364143</v>
      </c>
      <c r="L5" s="357">
        <f t="shared" si="0"/>
        <v>30457655</v>
      </c>
      <c r="M5" s="357">
        <f t="shared" si="0"/>
        <v>1178333</v>
      </c>
      <c r="N5" s="368">
        <f t="shared" si="0"/>
        <v>157223</v>
      </c>
      <c r="O5" s="370"/>
    </row>
    <row r="6" spans="1:15" ht="22.5" customHeight="1">
      <c r="A6" s="356" t="s">
        <v>106</v>
      </c>
      <c r="B6" s="364" t="s">
        <v>30</v>
      </c>
      <c r="C6" s="361">
        <v>46917</v>
      </c>
      <c r="D6" s="361">
        <v>46917</v>
      </c>
      <c r="E6" s="361">
        <v>46917</v>
      </c>
      <c r="F6" s="361">
        <v>46917</v>
      </c>
      <c r="G6" s="361">
        <v>46917</v>
      </c>
      <c r="H6" s="361">
        <v>46917</v>
      </c>
      <c r="I6" s="361">
        <v>46917</v>
      </c>
      <c r="J6" s="361">
        <v>46917</v>
      </c>
      <c r="K6" s="361">
        <v>46917</v>
      </c>
      <c r="L6" s="361">
        <v>46917</v>
      </c>
      <c r="M6" s="361">
        <v>46917</v>
      </c>
      <c r="N6" s="361">
        <v>46913</v>
      </c>
      <c r="O6" s="371">
        <f aca="true" t="shared" si="1" ref="O6:O12">SUM(C6:N6)</f>
        <v>563000</v>
      </c>
    </row>
    <row r="7" spans="1:15" ht="21.75" customHeight="1">
      <c r="A7" s="356" t="s">
        <v>107</v>
      </c>
      <c r="B7" s="364" t="s">
        <v>17</v>
      </c>
      <c r="C7" s="361">
        <v>374163</v>
      </c>
      <c r="D7" s="361">
        <v>374167</v>
      </c>
      <c r="E7" s="361">
        <v>374167</v>
      </c>
      <c r="F7" s="361">
        <v>374167</v>
      </c>
      <c r="G7" s="361">
        <v>374167</v>
      </c>
      <c r="H7" s="361">
        <v>374167</v>
      </c>
      <c r="I7" s="361">
        <v>374167</v>
      </c>
      <c r="J7" s="361">
        <v>374167</v>
      </c>
      <c r="K7" s="361">
        <v>374167</v>
      </c>
      <c r="L7" s="361">
        <v>374167</v>
      </c>
      <c r="M7" s="361">
        <v>18000</v>
      </c>
      <c r="N7" s="361">
        <v>262603</v>
      </c>
      <c r="O7" s="371">
        <f t="shared" si="1"/>
        <v>4022269</v>
      </c>
    </row>
    <row r="8" spans="1:15" ht="34.5" customHeight="1">
      <c r="A8" s="356" t="s">
        <v>108</v>
      </c>
      <c r="B8" s="364" t="s">
        <v>461</v>
      </c>
      <c r="C8" s="361">
        <v>1514761</v>
      </c>
      <c r="D8" s="361">
        <v>1514761</v>
      </c>
      <c r="E8" s="361">
        <v>1514761</v>
      </c>
      <c r="F8" s="361">
        <v>1514761</v>
      </c>
      <c r="G8" s="361">
        <v>1514761</v>
      </c>
      <c r="H8" s="361">
        <v>1514761</v>
      </c>
      <c r="I8" s="361">
        <v>1514761</v>
      </c>
      <c r="J8" s="361">
        <v>1514761</v>
      </c>
      <c r="K8" s="361">
        <v>1514761</v>
      </c>
      <c r="L8" s="361">
        <v>1514761</v>
      </c>
      <c r="M8" s="361">
        <v>1514761</v>
      </c>
      <c r="N8" s="361">
        <v>1514761</v>
      </c>
      <c r="O8" s="371">
        <f t="shared" si="1"/>
        <v>18177132</v>
      </c>
    </row>
    <row r="9" spans="1:15" ht="27.75" customHeight="1">
      <c r="A9" s="356" t="s">
        <v>109</v>
      </c>
      <c r="B9" s="365" t="s">
        <v>464</v>
      </c>
      <c r="C9" s="361">
        <v>59000</v>
      </c>
      <c r="D9" s="361">
        <v>59000</v>
      </c>
      <c r="E9" s="361">
        <v>59000</v>
      </c>
      <c r="F9" s="361">
        <v>0</v>
      </c>
      <c r="G9" s="361">
        <v>0</v>
      </c>
      <c r="H9" s="361">
        <v>0</v>
      </c>
      <c r="I9" s="361">
        <v>0</v>
      </c>
      <c r="J9" s="361">
        <v>0</v>
      </c>
      <c r="K9" s="361">
        <v>0</v>
      </c>
      <c r="L9" s="361">
        <v>0</v>
      </c>
      <c r="M9" s="361">
        <v>0</v>
      </c>
      <c r="N9" s="361">
        <v>0</v>
      </c>
      <c r="O9" s="371">
        <f t="shared" si="1"/>
        <v>177000</v>
      </c>
    </row>
    <row r="10" spans="1:15" ht="33.75" customHeight="1">
      <c r="A10" s="356" t="s">
        <v>110</v>
      </c>
      <c r="B10" s="365" t="s">
        <v>460</v>
      </c>
      <c r="C10" s="361">
        <v>0</v>
      </c>
      <c r="D10" s="361">
        <v>0</v>
      </c>
      <c r="E10" s="361">
        <v>0</v>
      </c>
      <c r="F10" s="361">
        <v>0</v>
      </c>
      <c r="G10" s="361">
        <v>0</v>
      </c>
      <c r="H10" s="361">
        <v>0</v>
      </c>
      <c r="I10" s="361">
        <v>0</v>
      </c>
      <c r="J10" s="361">
        <v>0</v>
      </c>
      <c r="K10" s="361">
        <v>0</v>
      </c>
      <c r="L10" s="361">
        <v>0</v>
      </c>
      <c r="M10" s="361">
        <v>0</v>
      </c>
      <c r="N10" s="361">
        <v>0</v>
      </c>
      <c r="O10" s="371">
        <f t="shared" si="1"/>
        <v>0</v>
      </c>
    </row>
    <row r="11" spans="1:15" ht="33.75" customHeight="1">
      <c r="A11" s="356" t="s">
        <v>111</v>
      </c>
      <c r="B11" s="365" t="s">
        <v>465</v>
      </c>
      <c r="C11" s="361">
        <v>0</v>
      </c>
      <c r="D11" s="361">
        <v>0</v>
      </c>
      <c r="E11" s="361">
        <v>0</v>
      </c>
      <c r="F11" s="361">
        <v>51338937</v>
      </c>
      <c r="G11" s="361">
        <v>0</v>
      </c>
      <c r="H11" s="361">
        <v>0</v>
      </c>
      <c r="I11" s="361">
        <v>0</v>
      </c>
      <c r="J11" s="361">
        <v>0</v>
      </c>
      <c r="K11" s="361">
        <v>0</v>
      </c>
      <c r="L11" s="361">
        <v>0</v>
      </c>
      <c r="M11" s="361">
        <v>0</v>
      </c>
      <c r="N11" s="361">
        <v>0</v>
      </c>
      <c r="O11" s="371">
        <f>SUM(C11:N11)</f>
        <v>51338937</v>
      </c>
    </row>
    <row r="12" spans="1:15" ht="27.75" customHeight="1" thickBot="1">
      <c r="A12" s="490" t="s">
        <v>112</v>
      </c>
      <c r="B12" s="500" t="s">
        <v>403</v>
      </c>
      <c r="C12" s="361">
        <v>24921241</v>
      </c>
      <c r="D12" s="492">
        <v>0</v>
      </c>
      <c r="E12" s="492">
        <v>0</v>
      </c>
      <c r="F12" s="492">
        <v>0</v>
      </c>
      <c r="G12" s="492">
        <v>0</v>
      </c>
      <c r="H12" s="492">
        <v>0</v>
      </c>
      <c r="I12" s="492">
        <v>0</v>
      </c>
      <c r="J12" s="492">
        <v>0</v>
      </c>
      <c r="K12" s="492">
        <v>0</v>
      </c>
      <c r="L12" s="492">
        <v>0</v>
      </c>
      <c r="M12" s="492">
        <v>0</v>
      </c>
      <c r="N12" s="492">
        <v>0</v>
      </c>
      <c r="O12" s="493">
        <f t="shared" si="1"/>
        <v>24921241</v>
      </c>
    </row>
    <row r="13" spans="1:15" s="148" customFormat="1" ht="27.75" customHeight="1" thickBot="1">
      <c r="A13" s="494"/>
      <c r="B13" s="495" t="s">
        <v>404</v>
      </c>
      <c r="C13" s="496">
        <f aca="true" t="shared" si="2" ref="C13:O13">SUM(C6:C12)</f>
        <v>26916082</v>
      </c>
      <c r="D13" s="497">
        <f t="shared" si="2"/>
        <v>1994845</v>
      </c>
      <c r="E13" s="497">
        <f t="shared" si="2"/>
        <v>1994845</v>
      </c>
      <c r="F13" s="497">
        <f t="shared" si="2"/>
        <v>53274782</v>
      </c>
      <c r="G13" s="497">
        <f t="shared" si="2"/>
        <v>1935845</v>
      </c>
      <c r="H13" s="497">
        <f t="shared" si="2"/>
        <v>1935845</v>
      </c>
      <c r="I13" s="497">
        <f t="shared" si="2"/>
        <v>1935845</v>
      </c>
      <c r="J13" s="497">
        <f t="shared" si="2"/>
        <v>1935845</v>
      </c>
      <c r="K13" s="497">
        <f t="shared" si="2"/>
        <v>1935845</v>
      </c>
      <c r="L13" s="497">
        <f t="shared" si="2"/>
        <v>1935845</v>
      </c>
      <c r="M13" s="497">
        <f t="shared" si="2"/>
        <v>1579678</v>
      </c>
      <c r="N13" s="498">
        <f t="shared" si="2"/>
        <v>1824277</v>
      </c>
      <c r="O13" s="499">
        <f t="shared" si="2"/>
        <v>99199579</v>
      </c>
    </row>
    <row r="14" spans="1:15" ht="27.75" customHeight="1">
      <c r="A14" s="501"/>
      <c r="B14" s="363" t="s">
        <v>105</v>
      </c>
      <c r="C14" s="502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4"/>
      <c r="O14" s="370"/>
    </row>
    <row r="15" spans="1:15" ht="27.75" customHeight="1">
      <c r="A15" s="356" t="s">
        <v>113</v>
      </c>
      <c r="B15" s="366" t="s">
        <v>56</v>
      </c>
      <c r="C15" s="361">
        <v>631000</v>
      </c>
      <c r="D15" s="361">
        <v>631000</v>
      </c>
      <c r="E15" s="361">
        <v>631000</v>
      </c>
      <c r="F15" s="361">
        <v>631000</v>
      </c>
      <c r="G15" s="361">
        <v>631000</v>
      </c>
      <c r="H15" s="361">
        <v>631000</v>
      </c>
      <c r="I15" s="361">
        <v>631000</v>
      </c>
      <c r="J15" s="361">
        <v>631000</v>
      </c>
      <c r="K15" s="361">
        <v>631000</v>
      </c>
      <c r="L15" s="361">
        <v>631000</v>
      </c>
      <c r="M15" s="361">
        <v>631000</v>
      </c>
      <c r="N15" s="361">
        <v>631000</v>
      </c>
      <c r="O15" s="371">
        <f aca="true" t="shared" si="3" ref="O15:O21">SUM(C15:N15)</f>
        <v>7572000</v>
      </c>
    </row>
    <row r="16" spans="1:15" ht="27.75" customHeight="1">
      <c r="A16" s="356" t="s">
        <v>114</v>
      </c>
      <c r="B16" s="366" t="s">
        <v>405</v>
      </c>
      <c r="C16" s="361">
        <v>95833</v>
      </c>
      <c r="D16" s="361">
        <v>95833</v>
      </c>
      <c r="E16" s="361">
        <v>95833</v>
      </c>
      <c r="F16" s="361">
        <v>95833</v>
      </c>
      <c r="G16" s="361">
        <v>95833</v>
      </c>
      <c r="H16" s="361">
        <v>95833</v>
      </c>
      <c r="I16" s="361">
        <v>95833</v>
      </c>
      <c r="J16" s="361">
        <v>95833</v>
      </c>
      <c r="K16" s="361">
        <v>95833</v>
      </c>
      <c r="L16" s="361">
        <v>95833</v>
      </c>
      <c r="M16" s="361">
        <v>95833</v>
      </c>
      <c r="N16" s="361">
        <v>95837</v>
      </c>
      <c r="O16" s="371">
        <f t="shared" si="3"/>
        <v>1150000</v>
      </c>
    </row>
    <row r="17" spans="1:15" ht="27.75" customHeight="1">
      <c r="A17" s="356" t="s">
        <v>205</v>
      </c>
      <c r="B17" s="366" t="s">
        <v>71</v>
      </c>
      <c r="C17" s="361">
        <v>941667</v>
      </c>
      <c r="D17" s="361">
        <v>941667</v>
      </c>
      <c r="E17" s="361">
        <v>941667</v>
      </c>
      <c r="F17" s="361">
        <v>941667</v>
      </c>
      <c r="G17" s="361">
        <v>941667</v>
      </c>
      <c r="H17" s="361">
        <v>941667</v>
      </c>
      <c r="I17" s="361">
        <v>941667</v>
      </c>
      <c r="J17" s="361">
        <v>941667</v>
      </c>
      <c r="K17" s="361">
        <v>941667</v>
      </c>
      <c r="L17" s="361">
        <v>941667</v>
      </c>
      <c r="M17" s="361">
        <v>941667</v>
      </c>
      <c r="N17" s="361">
        <v>941663</v>
      </c>
      <c r="O17" s="371">
        <f t="shared" si="3"/>
        <v>11300000</v>
      </c>
    </row>
    <row r="18" spans="1:15" ht="27.75" customHeight="1">
      <c r="A18" s="356" t="s">
        <v>206</v>
      </c>
      <c r="B18" s="364" t="s">
        <v>87</v>
      </c>
      <c r="C18" s="361">
        <v>28000</v>
      </c>
      <c r="D18" s="361">
        <v>28000</v>
      </c>
      <c r="E18" s="361">
        <v>28000</v>
      </c>
      <c r="F18" s="361">
        <v>28000</v>
      </c>
      <c r="G18" s="361">
        <v>68000</v>
      </c>
      <c r="H18" s="361">
        <v>28000</v>
      </c>
      <c r="I18" s="361">
        <v>40000</v>
      </c>
      <c r="J18" s="361">
        <v>230000</v>
      </c>
      <c r="K18" s="361">
        <v>28000</v>
      </c>
      <c r="L18" s="361">
        <v>28000</v>
      </c>
      <c r="M18" s="361">
        <v>53000</v>
      </c>
      <c r="N18" s="361">
        <v>313000</v>
      </c>
      <c r="O18" s="371">
        <f t="shared" si="3"/>
        <v>900000</v>
      </c>
    </row>
    <row r="19" spans="1:15" ht="31.5" customHeight="1">
      <c r="A19" s="356" t="s">
        <v>207</v>
      </c>
      <c r="B19" s="364" t="s">
        <v>303</v>
      </c>
      <c r="C19" s="361">
        <v>145833</v>
      </c>
      <c r="D19" s="361">
        <v>145833</v>
      </c>
      <c r="E19" s="361">
        <v>145833</v>
      </c>
      <c r="F19" s="361">
        <v>145833</v>
      </c>
      <c r="G19" s="361">
        <v>145833</v>
      </c>
      <c r="H19" s="361">
        <v>145833</v>
      </c>
      <c r="I19" s="361">
        <v>145833</v>
      </c>
      <c r="J19" s="361">
        <v>0</v>
      </c>
      <c r="K19" s="361">
        <v>145833</v>
      </c>
      <c r="L19" s="361">
        <v>115605</v>
      </c>
      <c r="M19" s="361">
        <v>0</v>
      </c>
      <c r="N19" s="361">
        <v>0</v>
      </c>
      <c r="O19" s="371">
        <f t="shared" si="3"/>
        <v>1282269</v>
      </c>
    </row>
    <row r="20" spans="1:15" ht="27.75" customHeight="1">
      <c r="A20" s="356" t="s">
        <v>208</v>
      </c>
      <c r="B20" s="366" t="s">
        <v>406</v>
      </c>
      <c r="C20" s="361">
        <v>0</v>
      </c>
      <c r="D20" s="361">
        <v>0</v>
      </c>
      <c r="E20" s="361"/>
      <c r="F20" s="361">
        <v>0</v>
      </c>
      <c r="G20" s="361">
        <v>0</v>
      </c>
      <c r="H20" s="361">
        <v>14910000</v>
      </c>
      <c r="I20" s="361">
        <v>0</v>
      </c>
      <c r="J20" s="361">
        <v>0</v>
      </c>
      <c r="K20" s="361">
        <v>0</v>
      </c>
      <c r="L20" s="361">
        <v>1090000</v>
      </c>
      <c r="M20" s="361">
        <v>0</v>
      </c>
      <c r="N20" s="361">
        <v>0</v>
      </c>
      <c r="O20" s="371">
        <f t="shared" si="3"/>
        <v>16000000</v>
      </c>
    </row>
    <row r="21" spans="1:15" ht="27.75" customHeight="1">
      <c r="A21" s="356" t="s">
        <v>211</v>
      </c>
      <c r="B21" s="366" t="s">
        <v>407</v>
      </c>
      <c r="C21" s="361"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v>27225875</v>
      </c>
      <c r="I21" s="361">
        <v>0</v>
      </c>
      <c r="J21" s="361">
        <v>3850000</v>
      </c>
      <c r="K21" s="361">
        <v>0</v>
      </c>
      <c r="L21" s="361">
        <v>28313062</v>
      </c>
      <c r="M21" s="361">
        <v>879288</v>
      </c>
      <c r="N21" s="369">
        <v>0</v>
      </c>
      <c r="O21" s="371">
        <f t="shared" si="3"/>
        <v>60268225</v>
      </c>
    </row>
    <row r="22" spans="1:15" ht="27.75" customHeight="1" thickBot="1">
      <c r="A22" s="490" t="s">
        <v>214</v>
      </c>
      <c r="B22" s="491" t="s">
        <v>489</v>
      </c>
      <c r="C22" s="361">
        <v>727085</v>
      </c>
      <c r="D22" s="492">
        <v>0</v>
      </c>
      <c r="E22" s="492">
        <v>0</v>
      </c>
      <c r="F22" s="492">
        <v>0</v>
      </c>
      <c r="G22" s="492">
        <v>0</v>
      </c>
      <c r="H22" s="492">
        <v>0</v>
      </c>
      <c r="I22" s="492">
        <v>0</v>
      </c>
      <c r="J22" s="492">
        <v>0</v>
      </c>
      <c r="K22" s="492">
        <v>0</v>
      </c>
      <c r="L22" s="492">
        <v>0</v>
      </c>
      <c r="M22" s="492">
        <v>0</v>
      </c>
      <c r="N22" s="369">
        <v>0</v>
      </c>
      <c r="O22" s="493">
        <f>SUM(C22:N22)</f>
        <v>727085</v>
      </c>
    </row>
    <row r="23" spans="1:15" s="148" customFormat="1" ht="27.75" customHeight="1" thickBot="1">
      <c r="A23" s="494"/>
      <c r="B23" s="495" t="s">
        <v>408</v>
      </c>
      <c r="C23" s="496">
        <f aca="true" t="shared" si="4" ref="C23:O23">SUM(C15:C22)</f>
        <v>2569418</v>
      </c>
      <c r="D23" s="497">
        <f t="shared" si="4"/>
        <v>1842333</v>
      </c>
      <c r="E23" s="497">
        <f t="shared" si="4"/>
        <v>1842333</v>
      </c>
      <c r="F23" s="497">
        <f t="shared" si="4"/>
        <v>1842333</v>
      </c>
      <c r="G23" s="497">
        <f t="shared" si="4"/>
        <v>1882333</v>
      </c>
      <c r="H23" s="497">
        <f t="shared" si="4"/>
        <v>43978208</v>
      </c>
      <c r="I23" s="497">
        <f t="shared" si="4"/>
        <v>1854333</v>
      </c>
      <c r="J23" s="497">
        <f t="shared" si="4"/>
        <v>5748500</v>
      </c>
      <c r="K23" s="497">
        <f t="shared" si="4"/>
        <v>1842333</v>
      </c>
      <c r="L23" s="497">
        <f t="shared" si="4"/>
        <v>31215167</v>
      </c>
      <c r="M23" s="497">
        <f t="shared" si="4"/>
        <v>2600788</v>
      </c>
      <c r="N23" s="498">
        <f t="shared" si="4"/>
        <v>1981500</v>
      </c>
      <c r="O23" s="499">
        <f t="shared" si="4"/>
        <v>99199579</v>
      </c>
    </row>
    <row r="24" spans="1:15" ht="16.5" thickBot="1">
      <c r="A24" s="372"/>
      <c r="B24" s="373" t="s">
        <v>409</v>
      </c>
      <c r="C24" s="374">
        <f>C13-C23</f>
        <v>24346664</v>
      </c>
      <c r="D24" s="375">
        <f aca="true" t="shared" si="5" ref="D24:N24">D5+D13-D23</f>
        <v>24499176</v>
      </c>
      <c r="E24" s="375">
        <f t="shared" si="5"/>
        <v>24651688</v>
      </c>
      <c r="F24" s="375">
        <f t="shared" si="5"/>
        <v>76084137</v>
      </c>
      <c r="G24" s="375">
        <f t="shared" si="5"/>
        <v>76137649</v>
      </c>
      <c r="H24" s="375">
        <f t="shared" si="5"/>
        <v>34095286</v>
      </c>
      <c r="I24" s="375">
        <f t="shared" si="5"/>
        <v>34176798</v>
      </c>
      <c r="J24" s="375">
        <f t="shared" si="5"/>
        <v>30364143</v>
      </c>
      <c r="K24" s="375">
        <f t="shared" si="5"/>
        <v>30457655</v>
      </c>
      <c r="L24" s="375">
        <f t="shared" si="5"/>
        <v>1178333</v>
      </c>
      <c r="M24" s="375">
        <f t="shared" si="5"/>
        <v>157223</v>
      </c>
      <c r="N24" s="376">
        <f t="shared" si="5"/>
        <v>0</v>
      </c>
      <c r="O24" s="377"/>
    </row>
    <row r="26" spans="3:14" ht="12.75">
      <c r="C26" s="149"/>
      <c r="E26" s="149"/>
      <c r="F26" s="149"/>
      <c r="I26" s="149"/>
      <c r="J26" s="149"/>
      <c r="K26" s="149"/>
      <c r="N26" s="149"/>
    </row>
    <row r="27" spans="5:13" ht="12.75">
      <c r="E27" s="149"/>
      <c r="F27" s="149"/>
      <c r="G27" s="149"/>
      <c r="H27" s="149"/>
      <c r="I27" s="149"/>
      <c r="K27" s="149"/>
      <c r="M27" s="149"/>
    </row>
    <row r="28" ht="22.5" customHeight="1">
      <c r="B28" s="111"/>
    </row>
  </sheetData>
  <sheetProtection/>
  <mergeCells count="3">
    <mergeCell ref="A1:O1"/>
    <mergeCell ref="N3:O3"/>
    <mergeCell ref="A2:C2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2020-06-11T09:41:12Z</cp:lastPrinted>
  <dcterms:created xsi:type="dcterms:W3CDTF">2014-10-28T13:28:45Z</dcterms:created>
  <dcterms:modified xsi:type="dcterms:W3CDTF">2020-07-09T07:39:11Z</dcterms:modified>
  <cp:category/>
  <cp:version/>
  <cp:contentType/>
  <cp:contentStatus/>
</cp:coreProperties>
</file>