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6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I32" i="1" s="1"/>
  <c r="D34" i="1" s="1"/>
  <c r="H31" i="1"/>
  <c r="E25" i="1"/>
  <c r="D25" i="1"/>
  <c r="C25" i="1"/>
  <c r="K20" i="1"/>
  <c r="E19" i="1"/>
  <c r="E31" i="1" s="1"/>
  <c r="D19" i="1"/>
  <c r="D31" i="1" s="1"/>
  <c r="C19" i="1"/>
  <c r="C31" i="1" s="1"/>
  <c r="I18" i="1"/>
  <c r="D33" i="1" s="1"/>
  <c r="H18" i="1"/>
  <c r="H32" i="1" s="1"/>
  <c r="D18" i="1"/>
  <c r="D32" i="1" s="1"/>
  <c r="C18" i="1"/>
  <c r="H34" i="1" s="1"/>
  <c r="J11" i="1"/>
  <c r="K11" i="1" s="1"/>
  <c r="F9" i="1"/>
  <c r="K8" i="1"/>
  <c r="E8" i="1"/>
  <c r="F8" i="1" s="1"/>
  <c r="J7" i="1"/>
  <c r="J18" i="1" s="1"/>
  <c r="E7" i="1"/>
  <c r="F7" i="1" s="1"/>
  <c r="E33" i="1" l="1"/>
  <c r="K18" i="1"/>
  <c r="J32" i="1"/>
  <c r="E18" i="1"/>
  <c r="C32" i="1"/>
  <c r="C33" i="1"/>
  <c r="I33" i="1"/>
  <c r="C34" i="1"/>
  <c r="I34" i="1"/>
  <c r="K7" i="1"/>
  <c r="H33" i="1"/>
  <c r="K32" i="1" l="1"/>
  <c r="E34" i="1"/>
  <c r="J34" i="1"/>
  <c r="J33" i="1"/>
  <c r="E32" i="1"/>
  <c r="F32" i="1" s="1"/>
</calcChain>
</file>

<file path=xl/sharedStrings.xml><?xml version="1.0" encoding="utf-8"?>
<sst xmlns="http://schemas.openxmlformats.org/spreadsheetml/2006/main" count="96" uniqueCount="91">
  <si>
    <t>6. melléklet a 14/2016. (IV. 22.) önkormányzati rendelethez</t>
  </si>
  <si>
    <t>II. Felhalmozási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</si>
  <si>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</si>
  <si>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</si>
  <si>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</si>
  <si>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</si>
  <si>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</si>
  <si>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</si>
  <si>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</si>
  <si>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</si>
  <si>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</si>
  <si>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</si>
  <si>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</si>
  <si>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</si>
  <si>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</si>
  <si>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</si>
  <si>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</si>
  <si>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</si>
  <si>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</si>
  <si>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</si>
  <si>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</si>
  <si>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</si>
  <si>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</si>
  <si>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</si>
  <si>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</si>
  <si>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</si>
  <si>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</si>
  <si>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</si>
  <si>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</si>
  <si>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</si>
  <si>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</si>
  <si>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</si>
  <si>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</si>
  <si>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</si>
  <si>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</si>
  <si>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</si>
  <si>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</si>
  <si>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</si>
  <si>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Tartalékok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</si>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</sst>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Continuous" vertical="center" wrapText="1"/>
    </xf>
    <xf numFmtId="164" fontId="7" fillId="0" borderId="4" xfId="0" applyNumberFormat="1" applyFont="1" applyFill="1" applyBorder="1" applyAlignment="1" applyProtection="1">
      <alignment horizontal="centerContinuous" vertical="center" wrapText="1"/>
    </xf>
    <xf numFmtId="164" fontId="7" fillId="0" borderId="5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9" xfId="0" applyNumberFormat="1" applyFont="1" applyFill="1" applyBorder="1" applyAlignment="1" applyProtection="1">
      <alignment horizontal="centerContinuous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14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15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center" vertical="center" wrapText="1"/>
    </xf>
    <xf numFmtId="164" fontId="9" fillId="0" borderId="12" xfId="0" applyNumberFormat="1" applyFont="1" applyFill="1" applyBorder="1" applyAlignment="1" applyProtection="1">
      <alignment horizontal="center" vertical="center" wrapText="1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164" fontId="1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</xf>
    <xf numFmtId="165" fontId="9" fillId="0" borderId="12" xfId="2" applyNumberFormat="1" applyFont="1" applyFill="1" applyBorder="1" applyAlignment="1" applyProtection="1">
      <alignment horizontal="right" vertical="center" wrapText="1" indent="1"/>
    </xf>
    <xf numFmtId="164" fontId="12" fillId="0" borderId="28" xfId="0" applyNumberFormat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</xf>
    <xf numFmtId="165" fontId="13" fillId="0" borderId="20" xfId="2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0" applyNumberFormat="1" applyFont="1" applyFill="1" applyBorder="1" applyAlignment="1" applyProtection="1">
      <alignment horizontal="left" vertical="center" wrapText="1" indent="2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9" fontId="13" fillId="0" borderId="29" xfId="2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left" vertical="center" wrapText="1" indent="2"/>
    </xf>
    <xf numFmtId="164" fontId="12" fillId="0" borderId="25" xfId="0" applyNumberFormat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</xf>
    <xf numFmtId="164" fontId="12" fillId="0" borderId="20" xfId="0" applyNumberFormat="1" applyFont="1" applyFill="1" applyBorder="1" applyAlignment="1" applyProtection="1">
      <alignment horizontal="right" vertical="center" wrapText="1" indent="1"/>
    </xf>
    <xf numFmtId="164" fontId="13" fillId="0" borderId="18" xfId="0" applyNumberFormat="1" applyFont="1" applyFill="1" applyBorder="1" applyAlignment="1" applyProtection="1">
      <alignment horizontal="lef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left" vertical="center" wrapText="1" indent="2"/>
    </xf>
    <xf numFmtId="164" fontId="10" fillId="0" borderId="39" xfId="0" applyNumberFormat="1" applyFont="1" applyFill="1" applyBorder="1" applyAlignment="1" applyProtection="1">
      <alignment horizontal="left" vertical="center" wrapText="1" indent="2"/>
    </xf>
    <xf numFmtId="164" fontId="1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0" xfId="0" applyNumberFormat="1" applyFont="1" applyFill="1" applyBorder="1" applyAlignment="1" applyProtection="1">
      <alignment horizontal="lef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165" fontId="9" fillId="0" borderId="41" xfId="2" applyNumberFormat="1" applyFont="1" applyFill="1" applyBorder="1" applyAlignment="1" applyProtection="1">
      <alignment horizontal="right" vertical="center" wrapText="1" indent="1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42" xfId="0" applyNumberFormat="1" applyFont="1" applyFill="1" applyBorder="1" applyAlignment="1" applyProtection="1">
      <alignment horizontal="right" vertical="center" wrapText="1" indent="1"/>
    </xf>
    <xf numFmtId="165" fontId="11" fillId="0" borderId="43" xfId="2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</xf>
    <xf numFmtId="164" fontId="11" fillId="0" borderId="41" xfId="0" applyNumberFormat="1" applyFont="1" applyFill="1" applyBorder="1" applyAlignment="1" applyProtection="1">
      <alignment horizontal="right" vertical="center" wrapText="1" indent="1"/>
    </xf>
    <xf numFmtId="164" fontId="11" fillId="0" borderId="44" xfId="0" applyNumberFormat="1" applyFont="1" applyFill="1" applyBorder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TEST&#220;LETI%20JKV.RENDELETEK/2016/2015%20&#233;vi%20z&#225;rsz&#225;mad&#225;s/2-z&#225;rsz.t&#225;bl&#225;i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2 köt fel."/>
      <sheetName val="1.3 önk fel. "/>
      <sheetName val="1.4 áll. fel. "/>
      <sheetName val="5.sz.mell  "/>
      <sheetName val="6.sz.mell  "/>
      <sheetName val="7-önkormányzat"/>
      <sheetName val="8-Ö.köt.fel"/>
      <sheetName val="9-Ö.önk.fel"/>
      <sheetName val="10-Ö.áll.fel"/>
      <sheetName val="11-hivatal"/>
      <sheetName val="12-Hivatal köt.fel"/>
      <sheetName val="13-Hivatal önk. fel."/>
      <sheetName val="14-Hivatal áll.fel."/>
      <sheetName val="15-Városellátó"/>
      <sheetName val="16-Városellátő köt.fel."/>
      <sheetName val="17-Városell.önk.fel."/>
      <sheetName val="18-Óvoda"/>
      <sheetName val="19-Könyvtár"/>
      <sheetName val="20.sz.mell."/>
      <sheetName val="21.sz.mell."/>
      <sheetName val="22.sz. mell."/>
      <sheetName val="23.sz mell."/>
      <sheetName val="24. sz. mell. "/>
      <sheetName val="25.sz mell."/>
      <sheetName val="26.sz mell."/>
      <sheetName val="27.sz mell."/>
      <sheetName val="28.sz mell."/>
      <sheetName val="29.sz mell."/>
      <sheetName val="30.sz mell."/>
    </sheetNames>
    <sheetDataSet>
      <sheetData sheetId="0">
        <row r="30">
          <cell r="E30">
            <v>62420</v>
          </cell>
        </row>
        <row r="31">
          <cell r="E31">
            <v>62420</v>
          </cell>
        </row>
        <row r="121">
          <cell r="E121">
            <v>79247</v>
          </cell>
        </row>
        <row r="125">
          <cell r="E125">
            <v>62697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"/>
  <sheetViews>
    <sheetView tabSelected="1" topLeftCell="C1" zoomScaleNormal="100" zoomScaleSheetLayoutView="115" workbookViewId="0">
      <selection activeCell="K1" sqref="K1"/>
    </sheetView>
  </sheetViews>
  <sheetFormatPr defaultRowHeight="12.75" x14ac:dyDescent="0.2"/>
  <cols>
    <col min="1" max="1" width="6.83203125" style="1" customWidth="1"/>
    <col min="2" max="2" width="49.1640625" style="2" customWidth="1"/>
    <col min="3" max="3" width="12.6640625" style="1" customWidth="1"/>
    <col min="4" max="4" width="16.33203125" style="1" customWidth="1"/>
    <col min="5" max="5" width="13.83203125" style="1" customWidth="1"/>
    <col min="6" max="6" width="13.33203125" style="1" customWidth="1"/>
    <col min="7" max="7" width="49.83203125" style="1" customWidth="1"/>
    <col min="8" max="8" width="14" style="1" customWidth="1"/>
    <col min="9" max="9" width="13.6640625" style="1" customWidth="1"/>
    <col min="10" max="10" width="13.83203125" style="1" customWidth="1"/>
    <col min="11" max="11" width="12.6640625" style="1" customWidth="1"/>
    <col min="12" max="12" width="4.83203125" style="1" customWidth="1"/>
    <col min="13" max="16384" width="9.33203125" style="1"/>
  </cols>
  <sheetData>
    <row r="1" spans="1:12" x14ac:dyDescent="0.2">
      <c r="K1" s="3" t="s">
        <v>0</v>
      </c>
    </row>
    <row r="2" spans="1:12" ht="47.25" customHeight="1" x14ac:dyDescent="0.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4.25" thickBot="1" x14ac:dyDescent="0.25">
      <c r="G3" s="6" t="s">
        <v>2</v>
      </c>
      <c r="H3" s="6"/>
      <c r="I3" s="6"/>
      <c r="J3" s="6"/>
      <c r="K3" s="6"/>
      <c r="L3" s="5"/>
    </row>
    <row r="4" spans="1:12" ht="13.5" thickBot="1" x14ac:dyDescent="0.25">
      <c r="A4" s="7" t="s">
        <v>3</v>
      </c>
      <c r="B4" s="8" t="s">
        <v>4</v>
      </c>
      <c r="C4" s="9"/>
      <c r="D4" s="10"/>
      <c r="E4" s="10"/>
      <c r="F4" s="10"/>
      <c r="G4" s="11" t="s">
        <v>5</v>
      </c>
      <c r="H4" s="12"/>
      <c r="I4" s="13"/>
      <c r="J4" s="13"/>
      <c r="K4" s="14"/>
      <c r="L4" s="5"/>
    </row>
    <row r="5" spans="1:12" s="21" customFormat="1" ht="36.75" thickBot="1" x14ac:dyDescent="0.25">
      <c r="A5" s="15"/>
      <c r="B5" s="16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6" t="s">
        <v>6</v>
      </c>
      <c r="H5" s="19" t="s">
        <v>7</v>
      </c>
      <c r="I5" s="19" t="s">
        <v>8</v>
      </c>
      <c r="J5" s="20" t="s">
        <v>9</v>
      </c>
      <c r="K5" s="19" t="s">
        <v>10</v>
      </c>
      <c r="L5" s="5"/>
    </row>
    <row r="6" spans="1:12" s="21" customFormat="1" ht="13.5" thickBot="1" x14ac:dyDescent="0.25">
      <c r="A6" s="22"/>
      <c r="B6" s="23" t="s">
        <v>11</v>
      </c>
      <c r="C6" s="24" t="s">
        <v>12</v>
      </c>
      <c r="D6" s="25" t="s">
        <v>13</v>
      </c>
      <c r="E6" s="25" t="s">
        <v>14</v>
      </c>
      <c r="F6" s="25" t="s">
        <v>15</v>
      </c>
      <c r="G6" s="26" t="s">
        <v>16</v>
      </c>
      <c r="H6" s="27" t="s">
        <v>17</v>
      </c>
      <c r="I6" s="23" t="s">
        <v>18</v>
      </c>
      <c r="J6" s="24" t="s">
        <v>19</v>
      </c>
      <c r="K6" s="28" t="s">
        <v>20</v>
      </c>
      <c r="L6" s="5"/>
    </row>
    <row r="7" spans="1:12" ht="12.95" customHeight="1" x14ac:dyDescent="0.2">
      <c r="A7" s="29" t="s">
        <v>21</v>
      </c>
      <c r="B7" s="30" t="s">
        <v>22</v>
      </c>
      <c r="C7" s="31"/>
      <c r="D7" s="32">
        <v>97857</v>
      </c>
      <c r="E7" s="32">
        <f>+'[1]1.sz.mell.'!E30</f>
        <v>62420</v>
      </c>
      <c r="F7" s="33">
        <f>+E7/D7</f>
        <v>0.63786954433510124</v>
      </c>
      <c r="G7" s="30" t="s">
        <v>23</v>
      </c>
      <c r="H7" s="34">
        <v>65256</v>
      </c>
      <c r="I7" s="31">
        <v>85618</v>
      </c>
      <c r="J7" s="31">
        <f>+'[1]1.sz.mell.'!E121</f>
        <v>79247</v>
      </c>
      <c r="K7" s="35">
        <f>+J7/I7</f>
        <v>0.92558807727347048</v>
      </c>
      <c r="L7" s="5"/>
    </row>
    <row r="8" spans="1:12" x14ac:dyDescent="0.2">
      <c r="A8" s="36" t="s">
        <v>24</v>
      </c>
      <c r="B8" s="37" t="s">
        <v>25</v>
      </c>
      <c r="C8" s="38"/>
      <c r="D8" s="39">
        <v>97857</v>
      </c>
      <c r="E8" s="32">
        <f>+'[1]1.sz.mell.'!E31</f>
        <v>62420</v>
      </c>
      <c r="F8" s="33">
        <f>+E8/D8</f>
        <v>0.63786954433510124</v>
      </c>
      <c r="G8" s="37" t="s">
        <v>26</v>
      </c>
      <c r="H8" s="40">
        <v>49663</v>
      </c>
      <c r="I8" s="38">
        <v>49663</v>
      </c>
      <c r="J8" s="38">
        <v>49888</v>
      </c>
      <c r="K8" s="35">
        <f>+J8/I8</f>
        <v>1.0045305358113685</v>
      </c>
      <c r="L8" s="5"/>
    </row>
    <row r="9" spans="1:12" ht="12.95" customHeight="1" x14ac:dyDescent="0.2">
      <c r="A9" s="36" t="s">
        <v>27</v>
      </c>
      <c r="B9" s="37" t="s">
        <v>28</v>
      </c>
      <c r="C9" s="38"/>
      <c r="D9" s="39">
        <v>704</v>
      </c>
      <c r="E9" s="39">
        <v>704</v>
      </c>
      <c r="F9" s="33">
        <f>+E9/D9</f>
        <v>1</v>
      </c>
      <c r="G9" s="37" t="s">
        <v>29</v>
      </c>
      <c r="H9" s="40"/>
      <c r="I9" s="38"/>
      <c r="J9" s="38"/>
      <c r="K9" s="35"/>
      <c r="L9" s="5"/>
    </row>
    <row r="10" spans="1:12" ht="12.95" customHeight="1" x14ac:dyDescent="0.2">
      <c r="A10" s="36" t="s">
        <v>30</v>
      </c>
      <c r="B10" s="37" t="s">
        <v>31</v>
      </c>
      <c r="C10" s="38">
        <v>35474</v>
      </c>
      <c r="D10" s="39"/>
      <c r="E10" s="39"/>
      <c r="F10" s="33"/>
      <c r="G10" s="37" t="s">
        <v>32</v>
      </c>
      <c r="H10" s="40"/>
      <c r="I10" s="38"/>
      <c r="J10" s="38"/>
      <c r="K10" s="35"/>
      <c r="L10" s="5"/>
    </row>
    <row r="11" spans="1:12" ht="12.75" customHeight="1" x14ac:dyDescent="0.2">
      <c r="A11" s="36" t="s">
        <v>33</v>
      </c>
      <c r="B11" s="37" t="s">
        <v>34</v>
      </c>
      <c r="C11" s="38">
        <v>35474</v>
      </c>
      <c r="D11" s="39"/>
      <c r="E11" s="39"/>
      <c r="F11" s="33"/>
      <c r="G11" s="37" t="s">
        <v>35</v>
      </c>
      <c r="H11" s="40"/>
      <c r="I11" s="38">
        <v>62698</v>
      </c>
      <c r="J11" s="38">
        <f>+'[1]1.sz.mell.'!E125</f>
        <v>62697</v>
      </c>
      <c r="K11" s="35">
        <f>+J11/I11</f>
        <v>0.99998405052792749</v>
      </c>
      <c r="L11" s="5"/>
    </row>
    <row r="12" spans="1:12" ht="12.95" customHeight="1" x14ac:dyDescent="0.2">
      <c r="A12" s="36" t="s">
        <v>36</v>
      </c>
      <c r="B12" s="37" t="s">
        <v>37</v>
      </c>
      <c r="C12" s="40"/>
      <c r="D12" s="38"/>
      <c r="E12" s="38"/>
      <c r="F12" s="33"/>
      <c r="G12" s="41" t="s">
        <v>38</v>
      </c>
      <c r="H12" s="40"/>
      <c r="I12" s="38"/>
      <c r="J12" s="38"/>
      <c r="K12" s="42"/>
      <c r="L12" s="5"/>
    </row>
    <row r="13" spans="1:12" ht="12.95" customHeight="1" x14ac:dyDescent="0.2">
      <c r="A13" s="36" t="s">
        <v>39</v>
      </c>
      <c r="B13" s="43"/>
      <c r="C13" s="40"/>
      <c r="D13" s="38"/>
      <c r="E13" s="38"/>
      <c r="F13" s="39"/>
      <c r="G13" s="43"/>
      <c r="H13" s="40"/>
      <c r="I13" s="38"/>
      <c r="J13" s="38"/>
      <c r="K13" s="42"/>
      <c r="L13" s="5"/>
    </row>
    <row r="14" spans="1:12" ht="12.95" customHeight="1" x14ac:dyDescent="0.2">
      <c r="A14" s="36" t="s">
        <v>40</v>
      </c>
      <c r="B14" s="43"/>
      <c r="C14" s="40"/>
      <c r="D14" s="38"/>
      <c r="E14" s="38"/>
      <c r="F14" s="39"/>
      <c r="G14" s="43"/>
      <c r="H14" s="40"/>
      <c r="I14" s="38"/>
      <c r="J14" s="38"/>
      <c r="K14" s="42"/>
      <c r="L14" s="5"/>
    </row>
    <row r="15" spans="1:12" ht="12.95" customHeight="1" x14ac:dyDescent="0.2">
      <c r="A15" s="36" t="s">
        <v>41</v>
      </c>
      <c r="B15" s="43"/>
      <c r="C15" s="40"/>
      <c r="D15" s="38"/>
      <c r="E15" s="38"/>
      <c r="F15" s="44"/>
      <c r="G15" s="43"/>
      <c r="H15" s="40"/>
      <c r="I15" s="38"/>
      <c r="J15" s="38"/>
      <c r="K15" s="42"/>
      <c r="L15" s="5"/>
    </row>
    <row r="16" spans="1:12" x14ac:dyDescent="0.2">
      <c r="A16" s="36" t="s">
        <v>42</v>
      </c>
      <c r="B16" s="43"/>
      <c r="C16" s="40"/>
      <c r="D16" s="38"/>
      <c r="E16" s="38"/>
      <c r="F16" s="44"/>
      <c r="G16" s="43"/>
      <c r="H16" s="40"/>
      <c r="I16" s="38"/>
      <c r="J16" s="38"/>
      <c r="K16" s="42"/>
      <c r="L16" s="5"/>
    </row>
    <row r="17" spans="1:12" ht="12.95" customHeight="1" thickBot="1" x14ac:dyDescent="0.25">
      <c r="A17" s="45" t="s">
        <v>43</v>
      </c>
      <c r="B17" s="46"/>
      <c r="C17" s="47"/>
      <c r="D17" s="48"/>
      <c r="E17" s="49"/>
      <c r="F17" s="50"/>
      <c r="H17" s="47"/>
      <c r="I17" s="51"/>
      <c r="J17" s="51"/>
      <c r="K17" s="52"/>
      <c r="L17" s="5"/>
    </row>
    <row r="18" spans="1:12" ht="15.95" customHeight="1" thickBot="1" x14ac:dyDescent="0.25">
      <c r="A18" s="53" t="s">
        <v>44</v>
      </c>
      <c r="B18" s="54" t="s">
        <v>45</v>
      </c>
      <c r="C18" s="55">
        <f>+C7+C9+C10+C12+C13+C14+C15+C16+C17</f>
        <v>35474</v>
      </c>
      <c r="D18" s="56">
        <f>D7+D10+D12+D9</f>
        <v>98561</v>
      </c>
      <c r="E18" s="56">
        <f>E7+E10+E12+E9</f>
        <v>63124</v>
      </c>
      <c r="F18" s="56"/>
      <c r="G18" s="54" t="s">
        <v>46</v>
      </c>
      <c r="H18" s="57">
        <f>+H7+H9+H11+H12+H13+H14+H15+H16+H17</f>
        <v>65256</v>
      </c>
      <c r="I18" s="57">
        <f>+I7+I9+I11+I12+I13+I14+I15+I16+I17</f>
        <v>148316</v>
      </c>
      <c r="J18" s="57">
        <f>+J7+J9+J11+J12+J13+J14+J15+J16+J17</f>
        <v>141944</v>
      </c>
      <c r="K18" s="58">
        <f>+J18/I18</f>
        <v>0.95703767631273762</v>
      </c>
      <c r="L18" s="5"/>
    </row>
    <row r="19" spans="1:12" ht="12.95" customHeight="1" x14ac:dyDescent="0.2">
      <c r="A19" s="29" t="s">
        <v>47</v>
      </c>
      <c r="B19" s="59" t="s">
        <v>48</v>
      </c>
      <c r="C19" s="60">
        <f>+C20+C21+C22+C23+C24</f>
        <v>0</v>
      </c>
      <c r="D19" s="60">
        <f>+D20+D21+D22+D23+D24</f>
        <v>0</v>
      </c>
      <c r="E19" s="60">
        <f>+E20+E21+E22+E23+E24</f>
        <v>0</v>
      </c>
      <c r="F19" s="61"/>
      <c r="G19" s="62" t="s">
        <v>49</v>
      </c>
      <c r="H19" s="63"/>
      <c r="I19" s="64"/>
      <c r="J19" s="64"/>
      <c r="K19" s="65"/>
      <c r="L19" s="5"/>
    </row>
    <row r="20" spans="1:12" ht="12.95" customHeight="1" x14ac:dyDescent="0.2">
      <c r="A20" s="36" t="s">
        <v>50</v>
      </c>
      <c r="B20" s="66" t="s">
        <v>51</v>
      </c>
      <c r="C20" s="67"/>
      <c r="D20" s="68"/>
      <c r="E20" s="68"/>
      <c r="F20" s="61"/>
      <c r="G20" s="62" t="s">
        <v>52</v>
      </c>
      <c r="H20" s="69">
        <v>3333</v>
      </c>
      <c r="I20" s="67">
        <v>3333</v>
      </c>
      <c r="J20" s="67">
        <v>3333</v>
      </c>
      <c r="K20" s="70">
        <f>+I20/J20</f>
        <v>1</v>
      </c>
      <c r="L20" s="5"/>
    </row>
    <row r="21" spans="1:12" ht="12.95" customHeight="1" x14ac:dyDescent="0.2">
      <c r="A21" s="29" t="s">
        <v>53</v>
      </c>
      <c r="B21" s="66" t="s">
        <v>54</v>
      </c>
      <c r="C21" s="67"/>
      <c r="D21" s="68"/>
      <c r="E21" s="68"/>
      <c r="F21" s="61"/>
      <c r="G21" s="62" t="s">
        <v>55</v>
      </c>
      <c r="H21" s="69"/>
      <c r="I21" s="67"/>
      <c r="J21" s="67"/>
      <c r="K21" s="71"/>
      <c r="L21" s="5"/>
    </row>
    <row r="22" spans="1:12" ht="12.95" customHeight="1" x14ac:dyDescent="0.2">
      <c r="A22" s="36" t="s">
        <v>56</v>
      </c>
      <c r="B22" s="66" t="s">
        <v>57</v>
      </c>
      <c r="C22" s="67"/>
      <c r="D22" s="68"/>
      <c r="E22" s="68"/>
      <c r="F22" s="61"/>
      <c r="G22" s="62" t="s">
        <v>58</v>
      </c>
      <c r="H22" s="69"/>
      <c r="I22" s="67"/>
      <c r="J22" s="67"/>
      <c r="K22" s="72"/>
      <c r="L22" s="5"/>
    </row>
    <row r="23" spans="1:12" ht="12.95" customHeight="1" x14ac:dyDescent="0.2">
      <c r="A23" s="29" t="s">
        <v>59</v>
      </c>
      <c r="B23" s="66" t="s">
        <v>60</v>
      </c>
      <c r="C23" s="67"/>
      <c r="D23" s="73"/>
      <c r="E23" s="73"/>
      <c r="F23" s="61"/>
      <c r="G23" s="74" t="s">
        <v>61</v>
      </c>
      <c r="H23" s="69"/>
      <c r="I23" s="67"/>
      <c r="J23" s="67"/>
      <c r="K23" s="71"/>
      <c r="L23" s="5"/>
    </row>
    <row r="24" spans="1:12" ht="12.95" customHeight="1" x14ac:dyDescent="0.2">
      <c r="A24" s="36" t="s">
        <v>62</v>
      </c>
      <c r="B24" s="75" t="s">
        <v>63</v>
      </c>
      <c r="C24" s="67"/>
      <c r="D24" s="68"/>
      <c r="E24" s="68"/>
      <c r="F24" s="61"/>
      <c r="G24" s="62" t="s">
        <v>64</v>
      </c>
      <c r="H24" s="69"/>
      <c r="I24" s="67"/>
      <c r="J24" s="67"/>
      <c r="K24" s="71"/>
      <c r="L24" s="5"/>
    </row>
    <row r="25" spans="1:12" ht="12.95" customHeight="1" x14ac:dyDescent="0.2">
      <c r="A25" s="29" t="s">
        <v>65</v>
      </c>
      <c r="B25" s="76" t="s">
        <v>66</v>
      </c>
      <c r="C25" s="77">
        <f>+C26+C27+C28+C29+C30</f>
        <v>0</v>
      </c>
      <c r="D25" s="78">
        <f>SUM(D26:D30)</f>
        <v>0</v>
      </c>
      <c r="E25" s="78">
        <f>SUM(E26:E30)</f>
        <v>0</v>
      </c>
      <c r="F25" s="61"/>
      <c r="G25" s="79" t="s">
        <v>67</v>
      </c>
      <c r="H25" s="69"/>
      <c r="I25" s="67"/>
      <c r="J25" s="67"/>
      <c r="K25" s="71"/>
      <c r="L25" s="5"/>
    </row>
    <row r="26" spans="1:12" ht="12.95" customHeight="1" x14ac:dyDescent="0.2">
      <c r="A26" s="36" t="s">
        <v>68</v>
      </c>
      <c r="B26" s="75" t="s">
        <v>69</v>
      </c>
      <c r="C26" s="67"/>
      <c r="D26" s="80"/>
      <c r="E26" s="80"/>
      <c r="F26" s="61"/>
      <c r="G26" s="79" t="s">
        <v>70</v>
      </c>
      <c r="H26" s="69"/>
      <c r="I26" s="67"/>
      <c r="J26" s="67"/>
      <c r="K26" s="71"/>
      <c r="L26" s="5"/>
    </row>
    <row r="27" spans="1:12" ht="12.95" customHeight="1" x14ac:dyDescent="0.2">
      <c r="A27" s="29" t="s">
        <v>71</v>
      </c>
      <c r="B27" s="75" t="s">
        <v>72</v>
      </c>
      <c r="C27" s="67"/>
      <c r="D27" s="80"/>
      <c r="E27" s="80"/>
      <c r="F27" s="61"/>
      <c r="G27" s="81"/>
      <c r="H27" s="69"/>
      <c r="I27" s="67"/>
      <c r="J27" s="67"/>
      <c r="K27" s="71"/>
      <c r="L27" s="5"/>
    </row>
    <row r="28" spans="1:12" ht="12.95" customHeight="1" x14ac:dyDescent="0.2">
      <c r="A28" s="36" t="s">
        <v>73</v>
      </c>
      <c r="B28" s="66" t="s">
        <v>74</v>
      </c>
      <c r="C28" s="67"/>
      <c r="D28" s="80"/>
      <c r="E28" s="80"/>
      <c r="F28" s="61"/>
      <c r="G28" s="82"/>
      <c r="H28" s="69"/>
      <c r="I28" s="67"/>
      <c r="J28" s="67"/>
      <c r="K28" s="71"/>
      <c r="L28" s="5"/>
    </row>
    <row r="29" spans="1:12" ht="12.95" customHeight="1" x14ac:dyDescent="0.2">
      <c r="A29" s="29" t="s">
        <v>75</v>
      </c>
      <c r="B29" s="83" t="s">
        <v>76</v>
      </c>
      <c r="C29" s="67"/>
      <c r="D29" s="68"/>
      <c r="E29" s="68"/>
      <c r="F29" s="61"/>
      <c r="G29" s="43"/>
      <c r="H29" s="69"/>
      <c r="I29" s="67"/>
      <c r="J29" s="67"/>
      <c r="K29" s="71"/>
      <c r="L29" s="5"/>
    </row>
    <row r="30" spans="1:12" ht="12.95" customHeight="1" thickBot="1" x14ac:dyDescent="0.25">
      <c r="A30" s="36" t="s">
        <v>77</v>
      </c>
      <c r="B30" s="84" t="s">
        <v>78</v>
      </c>
      <c r="C30" s="67"/>
      <c r="D30" s="80"/>
      <c r="E30" s="80"/>
      <c r="F30" s="61"/>
      <c r="G30" s="82"/>
      <c r="H30" s="69"/>
      <c r="I30" s="85"/>
      <c r="J30" s="85"/>
      <c r="K30" s="86"/>
      <c r="L30" s="5"/>
    </row>
    <row r="31" spans="1:12" ht="21.75" customHeight="1" thickBot="1" x14ac:dyDescent="0.25">
      <c r="A31" s="53" t="s">
        <v>79</v>
      </c>
      <c r="B31" s="87" t="s">
        <v>80</v>
      </c>
      <c r="C31" s="55">
        <f>+C19+C25</f>
        <v>0</v>
      </c>
      <c r="D31" s="55">
        <f>D19+D25</f>
        <v>0</v>
      </c>
      <c r="E31" s="55">
        <f>E19+E25</f>
        <v>0</v>
      </c>
      <c r="F31" s="88"/>
      <c r="G31" s="54" t="s">
        <v>81</v>
      </c>
      <c r="H31" s="55">
        <f>SUM(H19:H30)</f>
        <v>3333</v>
      </c>
      <c r="I31" s="55">
        <f>SUM(I19:I30)</f>
        <v>3333</v>
      </c>
      <c r="J31" s="55">
        <f>SUM(J19:J30)</f>
        <v>3333</v>
      </c>
      <c r="K31" s="89">
        <v>1</v>
      </c>
      <c r="L31" s="5"/>
    </row>
    <row r="32" spans="1:12" ht="13.5" thickBot="1" x14ac:dyDescent="0.25">
      <c r="A32" s="53" t="s">
        <v>82</v>
      </c>
      <c r="B32" s="90" t="s">
        <v>83</v>
      </c>
      <c r="C32" s="91">
        <f>+C18+C31</f>
        <v>35474</v>
      </c>
      <c r="D32" s="91">
        <f>D18+D31</f>
        <v>98561</v>
      </c>
      <c r="E32" s="91">
        <f>E18+E31</f>
        <v>63124</v>
      </c>
      <c r="F32" s="88">
        <f>+E32/D32</f>
        <v>0.64045616420287943</v>
      </c>
      <c r="G32" s="90" t="s">
        <v>84</v>
      </c>
      <c r="H32" s="91">
        <f>+H18+H31</f>
        <v>68589</v>
      </c>
      <c r="I32" s="92">
        <f>I31+I18</f>
        <v>151649</v>
      </c>
      <c r="J32" s="92">
        <f>J31+J18</f>
        <v>145277</v>
      </c>
      <c r="K32" s="93">
        <f>+J32/I32</f>
        <v>0.95798191877295602</v>
      </c>
      <c r="L32" s="5"/>
    </row>
    <row r="33" spans="1:12" ht="13.5" thickBot="1" x14ac:dyDescent="0.25">
      <c r="A33" s="53" t="s">
        <v>85</v>
      </c>
      <c r="B33" s="90" t="s">
        <v>86</v>
      </c>
      <c r="C33" s="91">
        <f>IF(C18-H18&lt;0,H18-C18,"-")</f>
        <v>29782</v>
      </c>
      <c r="D33" s="91">
        <f>I18-D18</f>
        <v>49755</v>
      </c>
      <c r="E33" s="91">
        <f>J18-E18</f>
        <v>78820</v>
      </c>
      <c r="F33" s="94"/>
      <c r="G33" s="90" t="s">
        <v>87</v>
      </c>
      <c r="H33" s="91" t="str">
        <f>IF(C18-H18&gt;0,C18-H18,"-")</f>
        <v>-</v>
      </c>
      <c r="I33" s="91" t="str">
        <f>IF(D18-I18&gt;0,D18-I18,"-")</f>
        <v>-</v>
      </c>
      <c r="J33" s="91" t="str">
        <f>IF(E18-J18&gt;0,E18-J18,"-")</f>
        <v>-</v>
      </c>
      <c r="K33" s="95"/>
      <c r="L33" s="5"/>
    </row>
    <row r="34" spans="1:12" ht="13.5" thickBot="1" x14ac:dyDescent="0.25">
      <c r="A34" s="53" t="s">
        <v>88</v>
      </c>
      <c r="B34" s="90" t="s">
        <v>89</v>
      </c>
      <c r="C34" s="91">
        <f>IF(C18+C19-H32&lt;0,H32-(C18+C19),"-")</f>
        <v>33115</v>
      </c>
      <c r="D34" s="91">
        <f>I32-D18-D19</f>
        <v>53088</v>
      </c>
      <c r="E34" s="91">
        <f>J32-E18-E19</f>
        <v>82153</v>
      </c>
      <c r="F34" s="94"/>
      <c r="G34" s="90" t="s">
        <v>90</v>
      </c>
      <c r="H34" s="91" t="str">
        <f>IF(C18+C19-H32&gt;0,C18+C19-H32,"-")</f>
        <v>-</v>
      </c>
      <c r="I34" s="91" t="str">
        <f>IF(D18+D19-I32&gt;0,D18+D19-I32,"-")</f>
        <v>-</v>
      </c>
      <c r="J34" s="91" t="str">
        <f>IF(E18+E19-J32&gt;0,E18+E19-J32,"-")</f>
        <v>-</v>
      </c>
      <c r="K34" s="96"/>
      <c r="L34" s="5"/>
    </row>
  </sheetData>
  <mergeCells count="4">
    <mergeCell ref="B2:K2"/>
    <mergeCell ref="L2:L34"/>
    <mergeCell ref="G3:K3"/>
    <mergeCell ref="A4:A5"/>
  </mergeCells>
  <printOptions horizontalCentered="1"/>
  <pageMargins left="0.78740157480314965" right="0.78740157480314965" top="1.2598425196850394" bottom="0.78740157480314965" header="0.47244094488188981" footer="0.7874015748031496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2016-04-22T09:07:44Z</dcterms:created>
  <dcterms:modified xsi:type="dcterms:W3CDTF">2016-04-22T09:07:56Z</dcterms:modified>
</cp:coreProperties>
</file>