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0607EED7-C7BB-4AEE-BE5B-56D999F16F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nkormányzat összesített (2)" sheetId="11" r:id="rId1"/>
    <sheet name="Önkormányzat" sheetId="1" r:id="rId2"/>
    <sheet name="Humán" sheetId="8" r:id="rId3"/>
    <sheet name="Közös Hivatal" sheetId="9" r:id="rId4"/>
  </sheets>
  <definedNames>
    <definedName name="_xlnm.Print_Area" localSheetId="2">Humán!$A$1:$F$41</definedName>
    <definedName name="_xlnm.Print_Area" localSheetId="3">'Közös Hivatal'!$A$1:$F$43</definedName>
    <definedName name="_xlnm.Print_Area" localSheetId="1">Önkormányzat!$A$1:$F$66</definedName>
    <definedName name="_xlnm.Print_Area" localSheetId="0">'Önkormányzat összesített (2)'!$A$1:$F$64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4" i="11" l="1"/>
  <c r="B33" i="11"/>
  <c r="B32" i="11"/>
  <c r="B16" i="11"/>
  <c r="B15" i="11"/>
  <c r="B11" i="11"/>
  <c r="B10" i="11"/>
  <c r="E46" i="11"/>
  <c r="B8" i="11"/>
  <c r="C38" i="11"/>
  <c r="B38" i="11"/>
  <c r="C37" i="11"/>
  <c r="B37" i="11"/>
  <c r="C35" i="11"/>
  <c r="B35" i="11"/>
  <c r="C26" i="11"/>
  <c r="C27" i="11"/>
  <c r="C28" i="11"/>
  <c r="C29" i="11"/>
  <c r="B26" i="11"/>
  <c r="B27" i="11"/>
  <c r="B28" i="11"/>
  <c r="B29" i="11"/>
  <c r="C25" i="11"/>
  <c r="B25" i="11"/>
  <c r="C22" i="11"/>
  <c r="C16" i="11"/>
  <c r="C15" i="11"/>
  <c r="C54" i="11"/>
  <c r="B54" i="11"/>
  <c r="B35" i="9" l="1"/>
  <c r="C35" i="9"/>
  <c r="C8" i="11" l="1"/>
  <c r="F12" i="11"/>
  <c r="E12" i="11"/>
  <c r="F11" i="11"/>
  <c r="E11" i="11"/>
  <c r="F10" i="11"/>
  <c r="E10" i="11"/>
  <c r="F9" i="11"/>
  <c r="E9" i="11"/>
  <c r="C41" i="11"/>
  <c r="B41" i="11"/>
  <c r="F63" i="11"/>
  <c r="B63" i="11"/>
  <c r="E63" i="11"/>
  <c r="F65" i="1"/>
  <c r="E13" i="8"/>
  <c r="F13" i="8"/>
  <c r="F13" i="9"/>
  <c r="E28" i="1"/>
  <c r="E28" i="11"/>
  <c r="F28" i="11"/>
  <c r="E65" i="1" l="1"/>
  <c r="C63" i="11"/>
  <c r="C31" i="11"/>
  <c r="B31" i="11"/>
  <c r="C24" i="11"/>
  <c r="B24" i="11"/>
  <c r="F21" i="11"/>
  <c r="E21" i="11"/>
  <c r="C20" i="11"/>
  <c r="B20" i="11"/>
  <c r="C13" i="11"/>
  <c r="B13" i="11"/>
  <c r="F40" i="8"/>
  <c r="C24" i="9"/>
  <c r="C42" i="9"/>
  <c r="C13" i="9"/>
  <c r="E13" i="9"/>
  <c r="C29" i="9"/>
  <c r="C20" i="9"/>
  <c r="F42" i="9"/>
  <c r="F26" i="9"/>
  <c r="F21" i="9"/>
  <c r="C40" i="8"/>
  <c r="C20" i="8"/>
  <c r="C24" i="8"/>
  <c r="C29" i="8"/>
  <c r="F26" i="8"/>
  <c r="F21" i="8"/>
  <c r="B31" i="1"/>
  <c r="C65" i="1"/>
  <c r="C13" i="1"/>
  <c r="C20" i="1"/>
  <c r="C31" i="1"/>
  <c r="C24" i="1"/>
  <c r="F28" i="1"/>
  <c r="F21" i="1"/>
  <c r="B65" i="1"/>
  <c r="B24" i="1"/>
  <c r="B13" i="9"/>
  <c r="B20" i="9"/>
  <c r="E21" i="9"/>
  <c r="B24" i="9"/>
  <c r="E26" i="9"/>
  <c r="B29" i="9"/>
  <c r="B42" i="9"/>
  <c r="B43" i="9" s="1"/>
  <c r="E42" i="9"/>
  <c r="B13" i="8"/>
  <c r="B20" i="8"/>
  <c r="E21" i="8"/>
  <c r="B24" i="8"/>
  <c r="E26" i="8"/>
  <c r="B29" i="8"/>
  <c r="B40" i="8"/>
  <c r="E40" i="8"/>
  <c r="B13" i="1"/>
  <c r="B20" i="1"/>
  <c r="E21" i="1"/>
  <c r="B46" i="11" l="1"/>
  <c r="B64" i="11" s="1"/>
  <c r="C46" i="11"/>
  <c r="C64" i="11" s="1"/>
  <c r="C33" i="8"/>
  <c r="C41" i="8" s="1"/>
  <c r="F35" i="9"/>
  <c r="F43" i="9" s="1"/>
  <c r="C43" i="9"/>
  <c r="B43" i="1"/>
  <c r="B66" i="1" s="1"/>
  <c r="C43" i="1"/>
  <c r="C66" i="1" s="1"/>
  <c r="B33" i="8"/>
  <c r="B41" i="8" s="1"/>
  <c r="F13" i="1"/>
  <c r="F43" i="1" s="1"/>
  <c r="F13" i="11"/>
  <c r="F46" i="11" s="1"/>
  <c r="E13" i="11"/>
  <c r="E33" i="8"/>
  <c r="E41" i="8" s="1"/>
  <c r="F33" i="8"/>
  <c r="F41" i="8" s="1"/>
  <c r="E13" i="1"/>
  <c r="E35" i="9"/>
  <c r="E43" i="9" s="1"/>
  <c r="E43" i="1" l="1"/>
  <c r="E66" i="1" s="1"/>
  <c r="E64" i="11"/>
  <c r="F66" i="1"/>
  <c r="F64" i="11"/>
</calcChain>
</file>

<file path=xl/sharedStrings.xml><?xml version="1.0" encoding="utf-8"?>
<sst xmlns="http://schemas.openxmlformats.org/spreadsheetml/2006/main" count="288" uniqueCount="98">
  <si>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</si>
  <si>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</si>
  <si>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</si>
  <si>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</si>
  <si>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</si>
  <si>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</si>
  <si>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</si>
  <si>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</si>
  <si>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</si>
  <si>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</si>
  <si>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</si>
  <si>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</si>
  <si>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</si>
  <si>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</si>
  <si>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</si>
  <si>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</si>
  <si>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</si>
  <si>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</si>
  <si>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</si>
  <si>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</si>
  <si>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</si>
  <si>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</si>
  <si>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</si>
  <si>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</si>
  <si>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</si>
  <si>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</si>
  <si>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</si>
  <si>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</si>
  <si>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</si>
  <si>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</si>
  <si>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</si>
  <si>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</si>
  <si>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</si>
  <si>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</si>
  <si>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</si>
  <si>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</si>
  <si>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</si>
  <si>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</si>
  <si>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</si>
  <si>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</si>
  <si>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</si>
  <si>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</si>
  <si>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</si>
  <si>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</si>
  <si>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</si>
  <si>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</si>
  <si>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</si>
  <si>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</si>
  <si>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Rövid lejáratú hitel(hitel visszafizetés)</t>
  </si>
  <si>
    <t>Intézmény finanszírozás</t>
  </si>
  <si>
    <t xml:space="preserve">Egyéb sajátos működési bevételek </t>
  </si>
  <si>
    <t>Műk.cél.tám.ért.bev (közmunka prg.)</t>
  </si>
  <si>
    <t>Műk.cél.tám.ért.bev Önkormányzatoktól</t>
  </si>
  <si>
    <t>Intézmény finanszírozásra átvett pénzeszköz</t>
  </si>
  <si>
    <t>Kaszaperi Humán Szolgáltató És Gondozási Központ</t>
  </si>
  <si>
    <t>Műk.célú tám.ért bev elkül áll.palap (területalapú tám.)</t>
  </si>
  <si>
    <t>Teljesítés</t>
  </si>
  <si>
    <t>Helyi Önkorm.műk.tám</t>
  </si>
  <si>
    <t>Szoc.és gyjólfeladatok tám</t>
  </si>
  <si>
    <t>Kulturális feladatok támogatása</t>
  </si>
  <si>
    <t>Összesített</t>
  </si>
  <si>
    <t xml:space="preserve">   Beuházási, Felhalmozási , felújítási kiadások </t>
  </si>
  <si>
    <t xml:space="preserve"> Kiegyenlítő, függő, átfutó kiadások</t>
  </si>
  <si>
    <t>Műk.cél.tám.ért.bev (OEP)</t>
  </si>
  <si>
    <t>Maradvány</t>
  </si>
  <si>
    <t>(Ft-ban)</t>
  </si>
  <si>
    <t>Előző évi költségvetési maradvány</t>
  </si>
  <si>
    <t>Likviditási célú hitelek felvétele</t>
  </si>
  <si>
    <t>KASZAPERI KÖZÖS ÖNKORMÁNYZATI HIVATAL</t>
  </si>
  <si>
    <t>Elszámolásból származó bevételek</t>
  </si>
  <si>
    <t>Helyi önkorm műk.célú és kieg.tám (bérkompenzáció, szoc.tüzifa tám., rendkívüli tám.)</t>
  </si>
  <si>
    <t>ÁFA</t>
  </si>
  <si>
    <t>Felh.célú tám.ért.bev. (közmuunka program, TOP)</t>
  </si>
  <si>
    <t>Ingatlan értékesítés</t>
  </si>
  <si>
    <t>Felh.célú átvett pénzeszköz</t>
  </si>
  <si>
    <t>Műk.célú átvett pénzeszköz</t>
  </si>
  <si>
    <t>Informatikai eszközök beszerzése</t>
  </si>
  <si>
    <t>2018.évi megelőlegzés (nettó finansz)</t>
  </si>
  <si>
    <t>Kisértékű tárgyi eszköz</t>
  </si>
  <si>
    <t xml:space="preserve">2018. évi   KÖLTSÉGVETÉS   PÉNZFORGALMI MÉRLEGE </t>
  </si>
  <si>
    <t>2018. évi módosított előirányzat</t>
  </si>
  <si>
    <t>Műk.cél.tám.ért.bev időközi polgármester választás, országgyűlési választás</t>
  </si>
  <si>
    <t>Műk.cél.tám.ért.bev intézmény finanszírozás</t>
  </si>
  <si>
    <t>Fejezeti kezelésű előirányzatok</t>
  </si>
  <si>
    <t>Műk.cél.tám.ért.átvett pénzeszköz</t>
  </si>
  <si>
    <t>2018.évi megelőlegzés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</si>
  <si>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</si>
  <si>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</si>
  <si>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</si>
  <si>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</si>
  <si>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</si>
  <si>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</si>
  <si>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>Egyéb tárgyi eszköz beszerzése</t>
  </si>
  <si>
    <t>Beruházás áfája</t>
  </si>
  <si>
    <t>Fejezeti kezelésű előirányzatok EU-s (EFOP, TOP)</t>
  </si>
  <si>
    <t>Gyermekvéd.támogatás (Erzsébet utalvány, pénzbeli)</t>
  </si>
  <si>
    <t>Felh.célú tám.ért.bev. (közmuunka program)</t>
  </si>
  <si>
    <t>Főzőüst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</si>
</sst>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1" xfId="0" applyNumberFormat="1" applyFont="1" applyBorder="1" applyAlignment="1">
      <alignment vertical="center" wrapText="1"/>
    </xf>
    <xf numFmtId="3" fontId="11" fillId="0" borderId="12" xfId="0" applyNumberFormat="1" applyFont="1" applyBorder="1" applyAlignment="1">
      <alignment vertical="center" wrapText="1"/>
    </xf>
    <xf numFmtId="3" fontId="15" fillId="0" borderId="13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1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3" fontId="14" fillId="0" borderId="23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6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3" fontId="11" fillId="0" borderId="24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0" fillId="0" borderId="0" xfId="0" applyFont="1" applyAlignment="1">
      <alignment vertical="center"/>
    </xf>
    <xf numFmtId="3" fontId="14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3" fontId="26" fillId="0" borderId="7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3" fontId="13" fillId="0" borderId="8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" fontId="15" fillId="0" borderId="5" xfId="0" applyNumberFormat="1" applyFont="1" applyBorder="1" applyAlignment="1">
      <alignment vertical="center" wrapText="1"/>
    </xf>
    <xf numFmtId="3" fontId="15" fillId="0" borderId="27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3" fontId="19" fillId="0" borderId="13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3" fontId="26" fillId="0" borderId="26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 wrapText="1"/>
    </xf>
    <xf numFmtId="3" fontId="14" fillId="0" borderId="13" xfId="0" applyNumberFormat="1" applyFont="1" applyBorder="1" applyAlignment="1">
      <alignment vertical="center" wrapText="1"/>
    </xf>
    <xf numFmtId="3" fontId="0" fillId="0" borderId="26" xfId="0" applyNumberFormat="1" applyFont="1" applyBorder="1" applyAlignment="1">
      <alignment vertical="center"/>
    </xf>
    <xf numFmtId="3" fontId="15" fillId="0" borderId="26" xfId="0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2" fillId="0" borderId="3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12" fillId="0" borderId="3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>
          <a:extLst>
            <a:ext uri="{FF2B5EF4-FFF2-40B4-BE49-F238E27FC236}">
              <a16:creationId xmlns:a16="http://schemas.microsoft.com/office/drawing/2014/main" id="{00000000-0008-0000-0300-000095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>
          <a:extLst>
            <a:ext uri="{FF2B5EF4-FFF2-40B4-BE49-F238E27FC236}">
              <a16:creationId xmlns:a16="http://schemas.microsoft.com/office/drawing/2014/main" id="{00000000-0008-0000-0300-000096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300-000097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>
          <a:extLst>
            <a:ext uri="{FF2B5EF4-FFF2-40B4-BE49-F238E27FC236}">
              <a16:creationId xmlns:a16="http://schemas.microsoft.com/office/drawing/2014/main" id="{00000000-0008-0000-0300-000098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>
          <a:extLst>
            <a:ext uri="{FF2B5EF4-FFF2-40B4-BE49-F238E27FC236}">
              <a16:creationId xmlns:a16="http://schemas.microsoft.com/office/drawing/2014/main" id="{00000000-0008-0000-0400-000095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>
          <a:extLst>
            <a:ext uri="{FF2B5EF4-FFF2-40B4-BE49-F238E27FC236}">
              <a16:creationId xmlns:a16="http://schemas.microsoft.com/office/drawing/2014/main" id="{00000000-0008-0000-0400-000096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400-000097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>
          <a:extLst>
            <a:ext uri="{FF2B5EF4-FFF2-40B4-BE49-F238E27FC236}">
              <a16:creationId xmlns:a16="http://schemas.microsoft.com/office/drawing/2014/main" id="{00000000-0008-0000-0400-000098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Layout" zoomScaleSheetLayoutView="100" workbookViewId="0">
      <selection sqref="A1:E1"/>
    </sheetView>
  </sheetViews>
  <sheetFormatPr defaultRowHeight="12.75" x14ac:dyDescent="0.2"/>
  <cols>
    <col min="1" max="1" width="43.85546875" style="1" customWidth="1"/>
    <col min="2" max="2" width="20.7109375" style="2" customWidth="1"/>
    <col min="3" max="3" width="24.2851562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 x14ac:dyDescent="0.2">
      <c r="A1" s="129"/>
      <c r="B1" s="130"/>
      <c r="C1" s="130"/>
      <c r="D1" s="130"/>
      <c r="E1" s="130"/>
    </row>
    <row r="2" spans="1:6" s="3" customFormat="1" ht="30" customHeight="1" x14ac:dyDescent="0.2">
      <c r="A2" s="131" t="s">
        <v>20</v>
      </c>
      <c r="B2" s="131"/>
      <c r="C2" s="131"/>
      <c r="D2" s="131"/>
      <c r="E2" s="131"/>
    </row>
    <row r="3" spans="1:6" s="3" customFormat="1" ht="30" customHeight="1" x14ac:dyDescent="0.2">
      <c r="A3" s="131" t="s">
        <v>79</v>
      </c>
      <c r="B3" s="131"/>
      <c r="C3" s="131"/>
      <c r="D3" s="131"/>
      <c r="E3" s="131"/>
    </row>
    <row r="4" spans="1:6" ht="21.75" customHeight="1" thickBot="1" x14ac:dyDescent="0.25">
      <c r="C4" s="75" t="s">
        <v>60</v>
      </c>
      <c r="D4" s="132" t="s">
        <v>65</v>
      </c>
      <c r="E4" s="132"/>
      <c r="F4" s="11"/>
    </row>
    <row r="5" spans="1:6" s="22" customFormat="1" ht="45" customHeight="1" thickBot="1" x14ac:dyDescent="0.25">
      <c r="A5" s="133" t="s">
        <v>0</v>
      </c>
      <c r="B5" s="134"/>
      <c r="C5" s="135"/>
      <c r="D5" s="133" t="s">
        <v>1</v>
      </c>
      <c r="E5" s="134"/>
      <c r="F5" s="125"/>
    </row>
    <row r="6" spans="1:6" s="18" customFormat="1" ht="30" customHeight="1" thickBot="1" x14ac:dyDescent="0.25">
      <c r="A6" s="57" t="s">
        <v>2</v>
      </c>
      <c r="B6" s="26" t="s">
        <v>80</v>
      </c>
      <c r="C6" s="26" t="s">
        <v>56</v>
      </c>
      <c r="D6" s="30" t="s">
        <v>2</v>
      </c>
      <c r="E6" s="26" t="s">
        <v>80</v>
      </c>
      <c r="F6" s="26" t="s">
        <v>56</v>
      </c>
    </row>
    <row r="7" spans="1:6" ht="60" customHeight="1" thickBot="1" x14ac:dyDescent="0.25">
      <c r="A7" s="123" t="s">
        <v>3</v>
      </c>
      <c r="B7" s="124"/>
      <c r="C7" s="124"/>
      <c r="D7" s="124"/>
      <c r="E7" s="124"/>
      <c r="F7" s="125"/>
    </row>
    <row r="8" spans="1:6" s="4" customFormat="1" ht="21.75" customHeight="1" thickBot="1" x14ac:dyDescent="0.25">
      <c r="A8" s="12" t="s">
        <v>4</v>
      </c>
      <c r="B8" s="24">
        <f>'Közös Hivatal'!B8+Humán!B8+Önkormányzat!B8</f>
        <v>81122557</v>
      </c>
      <c r="C8" s="24">
        <f>'Közös Hivatal'!C8+Humán!C8+Önkormányzat!C8</f>
        <v>77540809</v>
      </c>
      <c r="D8" s="55" t="s">
        <v>42</v>
      </c>
      <c r="E8" s="52"/>
      <c r="F8" s="52"/>
    </row>
    <row r="9" spans="1:6" s="4" customFormat="1" ht="18" customHeight="1" x14ac:dyDescent="0.2">
      <c r="A9" s="6" t="s">
        <v>5</v>
      </c>
      <c r="B9" s="62"/>
      <c r="C9" s="27"/>
      <c r="D9" s="5" t="s">
        <v>43</v>
      </c>
      <c r="E9" s="29">
        <f>Önkormányzat!E9+Humán!E9+'Közös Hivatal'!E9</f>
        <v>179219611</v>
      </c>
      <c r="F9" s="29">
        <f>Önkormányzat!F9+Humán!F9+'Közös Hivatal'!F9</f>
        <v>179153393</v>
      </c>
    </row>
    <row r="10" spans="1:6" s="4" customFormat="1" ht="18" customHeight="1" x14ac:dyDescent="0.2">
      <c r="A10" s="6" t="s">
        <v>6</v>
      </c>
      <c r="B10" s="62">
        <f>Önkormányzat!B10</f>
        <v>23000000</v>
      </c>
      <c r="C10" s="25">
        <v>24610607</v>
      </c>
      <c r="D10" s="7" t="s">
        <v>44</v>
      </c>
      <c r="E10" s="29">
        <f>Önkormányzat!E10+Humán!E10+'Közös Hivatal'!E10</f>
        <v>31857972</v>
      </c>
      <c r="F10" s="29">
        <f>Önkormányzat!F10+Humán!F10+'Közös Hivatal'!F10</f>
        <v>31849553</v>
      </c>
    </row>
    <row r="11" spans="1:6" s="4" customFormat="1" ht="18" customHeight="1" x14ac:dyDescent="0.2">
      <c r="A11" s="6" t="s">
        <v>21</v>
      </c>
      <c r="B11" s="62">
        <f>Önkormányzat!B11</f>
        <v>85000</v>
      </c>
      <c r="C11" s="25">
        <v>275505</v>
      </c>
      <c r="D11" s="7" t="s">
        <v>45</v>
      </c>
      <c r="E11" s="29">
        <f>Önkormányzat!E11+Humán!E11+'Közös Hivatal'!E11</f>
        <v>206127255</v>
      </c>
      <c r="F11" s="29">
        <f>Önkormányzat!F11+Humán!F11+'Közös Hivatal'!F11</f>
        <v>128912885</v>
      </c>
    </row>
    <row r="12" spans="1:6" s="4" customFormat="1" ht="18" customHeight="1" thickBot="1" x14ac:dyDescent="0.25">
      <c r="A12" s="6"/>
      <c r="B12" s="62"/>
      <c r="C12" s="25"/>
      <c r="D12" s="7" t="s">
        <v>46</v>
      </c>
      <c r="E12" s="29">
        <f>Önkormányzat!E12+Humán!E12+'Közös Hivatal'!E12</f>
        <v>30643943</v>
      </c>
      <c r="F12" s="29">
        <f>Önkormányzat!F12+Humán!F12+'Közös Hivatal'!F12</f>
        <v>20909571</v>
      </c>
    </row>
    <row r="13" spans="1:6" s="4" customFormat="1" ht="18" customHeight="1" thickBot="1" x14ac:dyDescent="0.25">
      <c r="A13" s="13" t="s">
        <v>7</v>
      </c>
      <c r="B13" s="63">
        <f>SUM(B10:B12)</f>
        <v>23085000</v>
      </c>
      <c r="C13" s="79">
        <f>SUM(C10:C12)</f>
        <v>24886112</v>
      </c>
      <c r="D13" s="31" t="s">
        <v>32</v>
      </c>
      <c r="E13" s="36">
        <f>SUM(E9:E12)</f>
        <v>447848781</v>
      </c>
      <c r="F13" s="20">
        <f>SUM(F9:F12)</f>
        <v>360825402</v>
      </c>
    </row>
    <row r="14" spans="1:6" s="4" customFormat="1" ht="18" customHeight="1" x14ac:dyDescent="0.2">
      <c r="A14" s="6" t="s">
        <v>8</v>
      </c>
      <c r="B14" s="64"/>
      <c r="C14" s="25"/>
      <c r="D14" s="8"/>
      <c r="E14" s="33"/>
      <c r="F14" s="33"/>
    </row>
    <row r="15" spans="1:6" s="4" customFormat="1" ht="18" customHeight="1" x14ac:dyDescent="0.2">
      <c r="A15" s="6" t="s">
        <v>10</v>
      </c>
      <c r="B15" s="62">
        <f>Önkormányzat!B15</f>
        <v>3500000</v>
      </c>
      <c r="C15" s="25">
        <f>Önkormányzat!C15</f>
        <v>3602139</v>
      </c>
      <c r="D15" s="8" t="s">
        <v>31</v>
      </c>
      <c r="E15" s="34"/>
      <c r="F15" s="34"/>
    </row>
    <row r="16" spans="1:6" s="4" customFormat="1" ht="14.25" x14ac:dyDescent="0.2">
      <c r="A16" s="6" t="s">
        <v>19</v>
      </c>
      <c r="B16" s="62">
        <f>Önkormányzat!B16</f>
        <v>20000</v>
      </c>
      <c r="C16" s="25">
        <f>Önkormányzat!C16</f>
        <v>2520</v>
      </c>
      <c r="D16" s="7" t="s">
        <v>48</v>
      </c>
      <c r="E16" s="34">
        <v>107500000</v>
      </c>
      <c r="F16" s="34">
        <v>107154772</v>
      </c>
    </row>
    <row r="17" spans="1:6" s="4" customFormat="1" ht="18" customHeight="1" x14ac:dyDescent="0.2">
      <c r="A17" s="6"/>
      <c r="B17" s="62"/>
      <c r="C17" s="25"/>
      <c r="D17" s="7" t="s">
        <v>39</v>
      </c>
      <c r="E17" s="34">
        <v>0</v>
      </c>
      <c r="F17" s="34">
        <v>0</v>
      </c>
    </row>
    <row r="18" spans="1:6" s="4" customFormat="1" ht="18" customHeight="1" x14ac:dyDescent="0.2">
      <c r="A18" s="6"/>
      <c r="B18" s="62"/>
      <c r="C18" s="25"/>
      <c r="D18" s="7" t="s">
        <v>40</v>
      </c>
      <c r="E18" s="34">
        <v>0</v>
      </c>
      <c r="F18" s="34">
        <v>0</v>
      </c>
    </row>
    <row r="19" spans="1:6" s="4" customFormat="1" ht="18" customHeight="1" thickBot="1" x14ac:dyDescent="0.25">
      <c r="A19" s="6"/>
      <c r="B19" s="62"/>
      <c r="C19" s="25"/>
      <c r="D19" s="17"/>
      <c r="E19" s="34"/>
      <c r="F19" s="45"/>
    </row>
    <row r="20" spans="1:6" s="4" customFormat="1" ht="18" customHeight="1" thickBot="1" x14ac:dyDescent="0.25">
      <c r="A20" s="12" t="s">
        <v>24</v>
      </c>
      <c r="B20" s="58">
        <f>SUM(B15:B19)</f>
        <v>3520000</v>
      </c>
      <c r="C20" s="24">
        <f>SUM(C15:C19)</f>
        <v>3604659</v>
      </c>
      <c r="D20" s="65"/>
      <c r="E20" s="52"/>
      <c r="F20" s="52"/>
    </row>
    <row r="21" spans="1:6" s="4" customFormat="1" ht="18" customHeight="1" thickBot="1" x14ac:dyDescent="0.25">
      <c r="A21" s="15" t="s">
        <v>50</v>
      </c>
      <c r="B21" s="28"/>
      <c r="C21" s="28"/>
      <c r="D21" s="32" t="s">
        <v>33</v>
      </c>
      <c r="E21" s="20">
        <f>SUM(E16:E20)</f>
        <v>107500000</v>
      </c>
      <c r="F21" s="20">
        <f>SUM(F16:F20)</f>
        <v>107154772</v>
      </c>
    </row>
    <row r="22" spans="1:6" s="4" customFormat="1" ht="18" customHeight="1" x14ac:dyDescent="0.2">
      <c r="A22" s="6" t="s">
        <v>26</v>
      </c>
      <c r="B22" s="25">
        <v>0</v>
      </c>
      <c r="C22" s="25">
        <f>Önkormányzat!C22</f>
        <v>213501</v>
      </c>
      <c r="D22" s="7"/>
      <c r="E22" s="33"/>
      <c r="F22" s="45"/>
    </row>
    <row r="23" spans="1:6" s="4" customFormat="1" ht="18" customHeight="1" thickBot="1" x14ac:dyDescent="0.25">
      <c r="A23" s="6"/>
      <c r="B23" s="25"/>
      <c r="C23" s="25"/>
      <c r="D23" s="8" t="s">
        <v>9</v>
      </c>
      <c r="E23" s="34"/>
      <c r="F23" s="45"/>
    </row>
    <row r="24" spans="1:6" s="4" customFormat="1" ht="18" customHeight="1" thickBot="1" x14ac:dyDescent="0.25">
      <c r="A24" s="12" t="s">
        <v>28</v>
      </c>
      <c r="B24" s="24">
        <f>SUM(B21:B23)</f>
        <v>0</v>
      </c>
      <c r="C24" s="24">
        <f>SUM(C21:C23)</f>
        <v>213501</v>
      </c>
      <c r="D24" s="7" t="s">
        <v>30</v>
      </c>
      <c r="E24" s="34">
        <v>0</v>
      </c>
      <c r="F24" s="45">
        <v>0</v>
      </c>
    </row>
    <row r="25" spans="1:6" s="4" customFormat="1" ht="18" customHeight="1" thickBot="1" x14ac:dyDescent="0.25">
      <c r="A25" s="67" t="s">
        <v>57</v>
      </c>
      <c r="B25" s="64">
        <f>Önkormányzat!B25</f>
        <v>88053016</v>
      </c>
      <c r="C25" s="138">
        <f>Önkormányzat!C25</f>
        <v>88053016</v>
      </c>
      <c r="D25" s="7"/>
      <c r="E25" s="34"/>
      <c r="F25" s="45"/>
    </row>
    <row r="26" spans="1:6" s="4" customFormat="1" ht="18" customHeight="1" thickBot="1" x14ac:dyDescent="0.25">
      <c r="A26" s="15" t="s">
        <v>58</v>
      </c>
      <c r="B26" s="64">
        <f>Önkormányzat!B26</f>
        <v>67646179</v>
      </c>
      <c r="C26" s="64">
        <f>Önkormányzat!C26</f>
        <v>67646179</v>
      </c>
      <c r="D26" s="56"/>
      <c r="E26" s="39"/>
      <c r="F26" s="46"/>
    </row>
    <row r="27" spans="1:6" s="4" customFormat="1" ht="18" customHeight="1" thickBot="1" x14ac:dyDescent="0.25">
      <c r="A27" s="15" t="s">
        <v>59</v>
      </c>
      <c r="B27" s="64">
        <f>Önkormányzat!B27</f>
        <v>2279640</v>
      </c>
      <c r="C27" s="138">
        <f>Önkormányzat!C27</f>
        <v>2279640</v>
      </c>
      <c r="D27" s="7"/>
      <c r="E27" s="35"/>
      <c r="F27" s="45"/>
    </row>
    <row r="28" spans="1:6" s="4" customFormat="1" ht="35.25" customHeight="1" thickBot="1" x14ac:dyDescent="0.25">
      <c r="A28" s="6" t="s">
        <v>70</v>
      </c>
      <c r="B28" s="64">
        <f>Önkormányzat!B28</f>
        <v>17253818</v>
      </c>
      <c r="C28" s="138">
        <f>Önkormányzat!C28</f>
        <v>17253818</v>
      </c>
      <c r="D28" s="32" t="s">
        <v>34</v>
      </c>
      <c r="E28" s="21">
        <f>SUM(E24:E26)</f>
        <v>0</v>
      </c>
      <c r="F28" s="102">
        <f>SUM(F24:F26)</f>
        <v>0</v>
      </c>
    </row>
    <row r="29" spans="1:6" s="4" customFormat="1" ht="18" customHeight="1" x14ac:dyDescent="0.2">
      <c r="A29" s="6" t="s">
        <v>69</v>
      </c>
      <c r="B29" s="64">
        <f>Önkormányzat!B29</f>
        <v>0</v>
      </c>
      <c r="C29" s="64">
        <f>Önkormányzat!C29</f>
        <v>0</v>
      </c>
      <c r="D29" s="119"/>
      <c r="E29" s="100"/>
      <c r="F29" s="44"/>
    </row>
    <row r="30" spans="1:6" s="4" customFormat="1" ht="18" customHeight="1" thickBot="1" x14ac:dyDescent="0.25">
      <c r="A30" s="6"/>
      <c r="B30" s="62"/>
      <c r="C30" s="62"/>
      <c r="D30" s="120"/>
      <c r="E30" s="59"/>
      <c r="F30" s="45"/>
    </row>
    <row r="31" spans="1:6" s="4" customFormat="1" ht="18" customHeight="1" thickBot="1" x14ac:dyDescent="0.25">
      <c r="A31" s="12" t="s">
        <v>29</v>
      </c>
      <c r="B31" s="58">
        <f>SUM(B25:B30)</f>
        <v>175232653</v>
      </c>
      <c r="C31" s="58">
        <f>SUM(C25:C30)</f>
        <v>175232653</v>
      </c>
      <c r="D31" s="46" t="s">
        <v>62</v>
      </c>
      <c r="E31" s="59"/>
      <c r="F31" s="45">
        <v>0</v>
      </c>
    </row>
    <row r="32" spans="1:6" s="4" customFormat="1" ht="14.25" x14ac:dyDescent="0.2">
      <c r="A32" s="6" t="s">
        <v>63</v>
      </c>
      <c r="B32" s="62">
        <f>Önkormányzat!B32</f>
        <v>9224500</v>
      </c>
      <c r="C32" s="64">
        <v>9224500</v>
      </c>
      <c r="D32" s="121"/>
      <c r="E32" s="59"/>
      <c r="F32" s="45"/>
    </row>
    <row r="33" spans="1:6" s="4" customFormat="1" ht="18" customHeight="1" x14ac:dyDescent="0.2">
      <c r="A33" s="6" t="s">
        <v>51</v>
      </c>
      <c r="B33" s="66">
        <f>Önkormányzat!B33</f>
        <v>47776240</v>
      </c>
      <c r="C33" s="66">
        <v>47775483</v>
      </c>
      <c r="D33" s="45"/>
      <c r="E33" s="59"/>
      <c r="F33" s="45"/>
    </row>
    <row r="34" spans="1:6" s="4" customFormat="1" ht="26.25" customHeight="1" x14ac:dyDescent="0.2">
      <c r="A34" s="15" t="s">
        <v>55</v>
      </c>
      <c r="B34" s="66">
        <f>Önkormányzat!B34</f>
        <v>1688020</v>
      </c>
      <c r="C34" s="66">
        <v>1688020</v>
      </c>
      <c r="D34" s="45" t="s">
        <v>85</v>
      </c>
      <c r="E34" s="59">
        <v>15934375</v>
      </c>
      <c r="F34" s="29">
        <v>15934375</v>
      </c>
    </row>
    <row r="35" spans="1:6" s="4" customFormat="1" ht="25.5" customHeight="1" x14ac:dyDescent="0.2">
      <c r="A35" s="6" t="s">
        <v>94</v>
      </c>
      <c r="B35" s="66">
        <f>'Közös Hivatal'!B33+Önkormányzat!B35</f>
        <v>61618523</v>
      </c>
      <c r="C35" s="66">
        <f>'Közös Hivatal'!C33+Önkormányzat!C35</f>
        <v>61618523</v>
      </c>
      <c r="D35" s="122"/>
      <c r="E35" s="60"/>
      <c r="F35" s="39"/>
    </row>
    <row r="36" spans="1:6" s="4" customFormat="1" ht="21" customHeight="1" x14ac:dyDescent="0.2">
      <c r="A36" s="46" t="s">
        <v>95</v>
      </c>
      <c r="B36" s="60">
        <v>830350</v>
      </c>
      <c r="C36" s="60">
        <v>830350</v>
      </c>
      <c r="D36" s="45"/>
      <c r="E36" s="59"/>
      <c r="F36" s="45"/>
    </row>
    <row r="37" spans="1:6" s="4" customFormat="1" ht="16.5" customHeight="1" x14ac:dyDescent="0.2">
      <c r="A37" s="45" t="s">
        <v>75</v>
      </c>
      <c r="B37" s="68">
        <f>'Közös Hivatal'!B31+Humán!B30+Önkormányzat!B39</f>
        <v>5638260</v>
      </c>
      <c r="C37" s="68">
        <f>'Közös Hivatal'!C31+Humán!C30+Önkormányzat!C39</f>
        <v>4210186</v>
      </c>
      <c r="D37" s="45"/>
      <c r="E37" s="59"/>
      <c r="F37" s="45"/>
    </row>
    <row r="38" spans="1:6" s="4" customFormat="1" ht="25.5" customHeight="1" x14ac:dyDescent="0.2">
      <c r="A38" s="6" t="s">
        <v>81</v>
      </c>
      <c r="B38" s="66">
        <f>'Közös Hivatal'!B32</f>
        <v>2654309</v>
      </c>
      <c r="C38" s="66">
        <f>'Közös Hivatal'!C32</f>
        <v>2654309</v>
      </c>
      <c r="D38" s="45"/>
      <c r="E38" s="59"/>
      <c r="F38" s="45"/>
    </row>
    <row r="39" spans="1:6" s="4" customFormat="1" ht="18" customHeight="1" x14ac:dyDescent="0.2">
      <c r="A39" s="45"/>
      <c r="B39" s="66"/>
      <c r="C39" s="66"/>
      <c r="D39" s="45"/>
      <c r="E39" s="59"/>
      <c r="F39" s="45"/>
    </row>
    <row r="40" spans="1:6" s="4" customFormat="1" ht="18.75" customHeight="1" x14ac:dyDescent="0.2">
      <c r="A40" s="6" t="s">
        <v>77</v>
      </c>
      <c r="B40" s="66">
        <v>16623495</v>
      </c>
      <c r="C40" s="66">
        <v>16623495</v>
      </c>
      <c r="D40" s="45"/>
      <c r="E40" s="59"/>
      <c r="F40" s="45"/>
    </row>
    <row r="41" spans="1:6" s="4" customFormat="1" ht="18.75" customHeight="1" x14ac:dyDescent="0.2">
      <c r="A41" s="6" t="s">
        <v>64</v>
      </c>
      <c r="B41" s="66">
        <f>'Közös Hivatal'!B34+Humán!B32+Önkormányzat!B41</f>
        <v>34769249</v>
      </c>
      <c r="C41" s="66">
        <f>'Közös Hivatal'!C34+Humán!C32+Önkormányzat!C41</f>
        <v>34769249</v>
      </c>
      <c r="D41" s="45"/>
      <c r="E41" s="59"/>
      <c r="F41" s="45"/>
    </row>
    <row r="42" spans="1:6" s="4" customFormat="1" ht="18.75" customHeight="1" x14ac:dyDescent="0.2">
      <c r="A42" s="45" t="s">
        <v>67</v>
      </c>
      <c r="B42" s="66">
        <v>107500000</v>
      </c>
      <c r="C42" s="66">
        <v>107154772</v>
      </c>
      <c r="D42" s="45"/>
      <c r="E42" s="59"/>
      <c r="F42" s="45"/>
    </row>
    <row r="43" spans="1:6" s="4" customFormat="1" ht="18.75" customHeight="1" x14ac:dyDescent="0.2">
      <c r="A43" s="45"/>
      <c r="B43" s="66"/>
      <c r="C43" s="66"/>
      <c r="D43" s="45"/>
      <c r="E43" s="59"/>
      <c r="F43" s="45"/>
    </row>
    <row r="44" spans="1:6" s="4" customFormat="1" ht="18.75" customHeight="1" x14ac:dyDescent="0.2">
      <c r="A44" s="6"/>
      <c r="B44" s="62"/>
      <c r="C44" s="62"/>
      <c r="D44" s="45"/>
      <c r="E44" s="59"/>
      <c r="F44" s="45"/>
    </row>
    <row r="45" spans="1:6" s="4" customFormat="1" ht="18" customHeight="1" thickBot="1" x14ac:dyDescent="0.25">
      <c r="A45" s="6"/>
      <c r="B45" s="62"/>
      <c r="C45" s="117"/>
      <c r="D45" s="50"/>
      <c r="E45" s="101"/>
      <c r="F45" s="50"/>
    </row>
    <row r="46" spans="1:6" s="4" customFormat="1" ht="21.95" customHeight="1" thickTop="1" thickBot="1" x14ac:dyDescent="0.25">
      <c r="A46" s="70" t="s">
        <v>12</v>
      </c>
      <c r="B46" s="71">
        <f>B8+B13+B20+B24+B31+B32+B33+B45+B35+B39+B38+B34+B36+B37+B40+B41+B44+B42+B43</f>
        <v>571283156</v>
      </c>
      <c r="C46" s="21">
        <f>C8+C13+C20+C24+C31+C32+C33+C45+C35+C39+C38+C34+C36+C37+C40+C41+C44+C42+C43</f>
        <v>568026621</v>
      </c>
      <c r="D46" s="118" t="s">
        <v>13</v>
      </c>
      <c r="E46" s="73">
        <f>E13+E21+E28+E32+E34+E35</f>
        <v>571283156</v>
      </c>
      <c r="F46" s="87">
        <f>F13+F21+F28+F32+F34</f>
        <v>483914549</v>
      </c>
    </row>
    <row r="47" spans="1:6" s="4" customFormat="1" ht="60" customHeight="1" thickBot="1" x14ac:dyDescent="0.25">
      <c r="A47" s="126" t="s">
        <v>14</v>
      </c>
      <c r="B47" s="127"/>
      <c r="C47" s="127"/>
      <c r="D47" s="127"/>
      <c r="E47" s="127"/>
      <c r="F47" s="128"/>
    </row>
    <row r="48" spans="1:6" s="82" customFormat="1" ht="27.75" customHeight="1" thickBot="1" x14ac:dyDescent="0.25">
      <c r="A48" s="80" t="s">
        <v>47</v>
      </c>
      <c r="B48" s="21"/>
      <c r="C48" s="21"/>
      <c r="D48" s="81" t="s">
        <v>61</v>
      </c>
      <c r="E48" s="21"/>
      <c r="F48" s="21"/>
    </row>
    <row r="49" spans="1:6" s="9" customFormat="1" ht="18" customHeight="1" x14ac:dyDescent="0.2">
      <c r="A49" s="45"/>
      <c r="B49" s="45"/>
      <c r="C49" s="44"/>
      <c r="E49" s="33"/>
      <c r="F49" s="89"/>
    </row>
    <row r="50" spans="1:6" s="10" customFormat="1" ht="18" customHeight="1" x14ac:dyDescent="0.2">
      <c r="A50" s="6" t="s">
        <v>73</v>
      </c>
      <c r="B50" s="39">
        <v>1850000</v>
      </c>
      <c r="C50" s="39">
        <v>1850000</v>
      </c>
      <c r="D50" s="112" t="s">
        <v>86</v>
      </c>
      <c r="E50" s="106">
        <v>31726000</v>
      </c>
      <c r="F50" s="88">
        <v>0</v>
      </c>
    </row>
    <row r="51" spans="1:6" s="10" customFormat="1" ht="28.5" customHeight="1" x14ac:dyDescent="0.2">
      <c r="A51" s="6" t="s">
        <v>96</v>
      </c>
      <c r="B51" s="39">
        <v>41661500</v>
      </c>
      <c r="C51" s="39">
        <v>41660816</v>
      </c>
      <c r="D51" s="113" t="s">
        <v>87</v>
      </c>
      <c r="E51" s="105">
        <v>32242000</v>
      </c>
      <c r="F51" s="90">
        <v>7033701</v>
      </c>
    </row>
    <row r="52" spans="1:6" s="10" customFormat="1" ht="20.100000000000001" customHeight="1" x14ac:dyDescent="0.2">
      <c r="A52" s="6" t="s">
        <v>74</v>
      </c>
      <c r="B52" s="39">
        <v>0</v>
      </c>
      <c r="C52" s="39">
        <v>43000</v>
      </c>
      <c r="D52" s="113" t="s">
        <v>88</v>
      </c>
      <c r="E52" s="106">
        <v>9233000</v>
      </c>
      <c r="F52" s="88">
        <v>8455280</v>
      </c>
    </row>
    <row r="53" spans="1:6" s="10" customFormat="1" ht="20.100000000000001" customHeight="1" x14ac:dyDescent="0.2">
      <c r="A53" s="6"/>
      <c r="B53" s="39"/>
      <c r="C53" s="39"/>
      <c r="D53" s="113" t="s">
        <v>89</v>
      </c>
      <c r="E53" s="106">
        <v>36331000</v>
      </c>
      <c r="F53" s="88">
        <v>27381670</v>
      </c>
    </row>
    <row r="54" spans="1:6" s="10" customFormat="1" ht="20.100000000000001" customHeight="1" x14ac:dyDescent="0.2">
      <c r="A54" s="6" t="s">
        <v>64</v>
      </c>
      <c r="B54" s="39">
        <f>Önkormányzat!B53+Humán!B37</f>
        <v>127312600</v>
      </c>
      <c r="C54" s="39">
        <f>Önkormányzat!C53+Humán!C37</f>
        <v>127312600</v>
      </c>
      <c r="D54" s="113" t="s">
        <v>90</v>
      </c>
      <c r="E54" s="106">
        <v>13750000</v>
      </c>
      <c r="F54" s="116">
        <v>13750472</v>
      </c>
    </row>
    <row r="55" spans="1:6" s="10" customFormat="1" ht="20.100000000000001" customHeight="1" x14ac:dyDescent="0.2">
      <c r="A55" s="6"/>
      <c r="B55" s="39"/>
      <c r="C55" s="39"/>
      <c r="D55" s="113" t="s">
        <v>76</v>
      </c>
      <c r="E55" s="106">
        <v>340000</v>
      </c>
      <c r="F55" s="116">
        <v>339882</v>
      </c>
    </row>
    <row r="56" spans="1:6" s="10" customFormat="1" ht="20.100000000000001" customHeight="1" x14ac:dyDescent="0.2">
      <c r="A56" s="15"/>
      <c r="B56" s="66"/>
      <c r="C56" s="29"/>
      <c r="D56" s="113" t="s">
        <v>91</v>
      </c>
      <c r="E56" s="108">
        <v>3407000</v>
      </c>
      <c r="F56" s="116">
        <v>2023621</v>
      </c>
    </row>
    <row r="57" spans="1:6" s="10" customFormat="1" ht="20.100000000000001" customHeight="1" x14ac:dyDescent="0.2">
      <c r="A57" s="15"/>
      <c r="B57" s="39"/>
      <c r="C57" s="39"/>
      <c r="D57" s="113" t="s">
        <v>92</v>
      </c>
      <c r="E57" s="106">
        <v>7390000</v>
      </c>
      <c r="F57" s="29">
        <v>8713872</v>
      </c>
    </row>
    <row r="58" spans="1:6" s="10" customFormat="1" ht="20.100000000000001" customHeight="1" x14ac:dyDescent="0.2">
      <c r="A58" s="15"/>
      <c r="B58" s="39"/>
      <c r="C58" s="39"/>
      <c r="D58" s="113" t="s">
        <v>93</v>
      </c>
      <c r="E58" s="104">
        <v>35543000</v>
      </c>
      <c r="F58" s="116">
        <v>18251596</v>
      </c>
    </row>
    <row r="59" spans="1:6" s="10" customFormat="1" ht="20.100000000000001" customHeight="1" x14ac:dyDescent="0.2">
      <c r="A59" s="15"/>
      <c r="B59" s="39"/>
      <c r="C59" s="39"/>
      <c r="D59" s="9" t="s">
        <v>78</v>
      </c>
      <c r="E59" s="34">
        <v>138500</v>
      </c>
      <c r="F59" s="29">
        <v>137709</v>
      </c>
    </row>
    <row r="60" spans="1:6" s="10" customFormat="1" ht="20.100000000000001" customHeight="1" x14ac:dyDescent="0.2">
      <c r="A60" s="6"/>
      <c r="B60" s="39"/>
      <c r="C60" s="39"/>
      <c r="D60" s="97" t="s">
        <v>71</v>
      </c>
      <c r="E60" s="34">
        <v>37600</v>
      </c>
      <c r="F60" s="88">
        <v>37181</v>
      </c>
    </row>
    <row r="61" spans="1:6" s="10" customFormat="1" ht="20.100000000000001" customHeight="1" x14ac:dyDescent="0.2">
      <c r="A61" s="6"/>
      <c r="B61" s="39"/>
      <c r="C61" s="39"/>
      <c r="D61" s="96" t="s">
        <v>97</v>
      </c>
      <c r="E61" s="34">
        <v>540000</v>
      </c>
      <c r="F61" s="88">
        <v>540000</v>
      </c>
    </row>
    <row r="62" spans="1:6" s="10" customFormat="1" ht="20.100000000000001" customHeight="1" thickBot="1" x14ac:dyDescent="0.25">
      <c r="A62" s="15"/>
      <c r="B62" s="39"/>
      <c r="C62" s="69"/>
      <c r="D62" s="93" t="s">
        <v>71</v>
      </c>
      <c r="E62" s="37">
        <v>146000</v>
      </c>
      <c r="F62" s="94">
        <v>145800</v>
      </c>
    </row>
    <row r="63" spans="1:6" s="4" customFormat="1" ht="36.75" customHeight="1" thickTop="1" thickBot="1" x14ac:dyDescent="0.25">
      <c r="A63" s="54" t="s">
        <v>15</v>
      </c>
      <c r="B63" s="40">
        <f>SUM(B49:B62)</f>
        <v>170824100</v>
      </c>
      <c r="C63" s="103">
        <f>SUM(C48:C62)</f>
        <v>170866416</v>
      </c>
      <c r="D63" s="14" t="s">
        <v>16</v>
      </c>
      <c r="E63" s="107">
        <f>SUM(E49:E62)</f>
        <v>170824100</v>
      </c>
      <c r="F63" s="38">
        <f>SUM(F49:F62)</f>
        <v>86810784</v>
      </c>
    </row>
    <row r="64" spans="1:6" ht="21.95" customHeight="1" thickTop="1" thickBot="1" x14ac:dyDescent="0.25">
      <c r="A64" s="19" t="s">
        <v>17</v>
      </c>
      <c r="B64" s="41">
        <f>B46+B63</f>
        <v>742107256</v>
      </c>
      <c r="C64" s="41">
        <f>C46+C63</f>
        <v>738893037</v>
      </c>
      <c r="D64" s="42" t="s">
        <v>18</v>
      </c>
      <c r="E64" s="43">
        <f>E46+E63</f>
        <v>742107256</v>
      </c>
      <c r="F64" s="76">
        <f>F46+F63</f>
        <v>570725333</v>
      </c>
    </row>
    <row r="65" spans="4:6" ht="13.5" thickTop="1" x14ac:dyDescent="0.2"/>
    <row r="66" spans="4:6" x14ac:dyDescent="0.2">
      <c r="F66" s="2"/>
    </row>
    <row r="70" spans="4:6" x14ac:dyDescent="0.2">
      <c r="D70" s="2"/>
    </row>
  </sheetData>
  <mergeCells count="8">
    <mergeCell ref="A7:F7"/>
    <mergeCell ref="A47:F47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   
/2019. (V. 29.)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2"/>
  <sheetViews>
    <sheetView view="pageLayout" zoomScaleSheetLayoutView="100" workbookViewId="0">
      <selection activeCell="A2" sqref="A2:E2"/>
    </sheetView>
  </sheetViews>
  <sheetFormatPr defaultRowHeight="12.75" x14ac:dyDescent="0.2"/>
  <cols>
    <col min="1" max="1" width="43.855468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 x14ac:dyDescent="0.2">
      <c r="A1" s="129"/>
      <c r="B1" s="130"/>
      <c r="C1" s="130"/>
      <c r="D1" s="130"/>
      <c r="E1" s="130"/>
    </row>
    <row r="2" spans="1:6" s="3" customFormat="1" ht="30" customHeight="1" x14ac:dyDescent="0.2">
      <c r="A2" s="131" t="s">
        <v>20</v>
      </c>
      <c r="B2" s="131"/>
      <c r="C2" s="131"/>
      <c r="D2" s="131"/>
      <c r="E2" s="131"/>
    </row>
    <row r="3" spans="1:6" s="3" customFormat="1" ht="30" customHeight="1" x14ac:dyDescent="0.2">
      <c r="A3" s="131" t="s">
        <v>79</v>
      </c>
      <c r="B3" s="131"/>
      <c r="C3" s="131"/>
      <c r="D3" s="131"/>
      <c r="E3" s="131"/>
    </row>
    <row r="4" spans="1:6" ht="21.75" customHeight="1" thickBot="1" x14ac:dyDescent="0.25">
      <c r="D4" s="132" t="s">
        <v>65</v>
      </c>
      <c r="E4" s="132"/>
      <c r="F4" s="11"/>
    </row>
    <row r="5" spans="1:6" s="22" customFormat="1" ht="45" customHeight="1" thickBot="1" x14ac:dyDescent="0.25">
      <c r="A5" s="133" t="s">
        <v>0</v>
      </c>
      <c r="B5" s="134"/>
      <c r="C5" s="135"/>
      <c r="D5" s="133" t="s">
        <v>1</v>
      </c>
      <c r="E5" s="134"/>
      <c r="F5" s="125"/>
    </row>
    <row r="6" spans="1:6" s="18" customFormat="1" ht="30" customHeight="1" thickBot="1" x14ac:dyDescent="0.25">
      <c r="A6" s="23" t="s">
        <v>2</v>
      </c>
      <c r="B6" s="26" t="s">
        <v>80</v>
      </c>
      <c r="C6" s="26" t="s">
        <v>56</v>
      </c>
      <c r="D6" s="30" t="s">
        <v>2</v>
      </c>
      <c r="E6" s="26" t="s">
        <v>80</v>
      </c>
      <c r="F6" s="26" t="s">
        <v>56</v>
      </c>
    </row>
    <row r="7" spans="1:6" ht="60" customHeight="1" thickBot="1" x14ac:dyDescent="0.25">
      <c r="A7" s="123" t="s">
        <v>3</v>
      </c>
      <c r="B7" s="124"/>
      <c r="C7" s="124"/>
      <c r="D7" s="124"/>
      <c r="E7" s="124"/>
      <c r="F7" s="125"/>
    </row>
    <row r="8" spans="1:6" s="4" customFormat="1" ht="21.75" customHeight="1" thickBot="1" x14ac:dyDescent="0.25">
      <c r="A8" s="12" t="s">
        <v>4</v>
      </c>
      <c r="B8" s="24">
        <v>26975557</v>
      </c>
      <c r="C8" s="58">
        <v>23655708</v>
      </c>
      <c r="D8" s="55" t="s">
        <v>42</v>
      </c>
      <c r="E8" s="52"/>
      <c r="F8" s="52"/>
    </row>
    <row r="9" spans="1:6" s="4" customFormat="1" ht="18" customHeight="1" x14ac:dyDescent="0.2">
      <c r="A9" s="6" t="s">
        <v>5</v>
      </c>
      <c r="B9" s="62"/>
      <c r="C9" s="27"/>
      <c r="D9" s="5" t="s">
        <v>43</v>
      </c>
      <c r="E9" s="34">
        <v>60566611</v>
      </c>
      <c r="F9" s="29">
        <v>60555134</v>
      </c>
    </row>
    <row r="10" spans="1:6" s="4" customFormat="1" ht="18" customHeight="1" x14ac:dyDescent="0.2">
      <c r="A10" s="6" t="s">
        <v>6</v>
      </c>
      <c r="B10" s="62">
        <v>23000000</v>
      </c>
      <c r="C10" s="25">
        <v>24610607</v>
      </c>
      <c r="D10" s="7" t="s">
        <v>44</v>
      </c>
      <c r="E10" s="34">
        <v>8082972</v>
      </c>
      <c r="F10" s="29">
        <v>8081915</v>
      </c>
    </row>
    <row r="11" spans="1:6" s="4" customFormat="1" ht="18" customHeight="1" x14ac:dyDescent="0.2">
      <c r="A11" s="6" t="s">
        <v>21</v>
      </c>
      <c r="B11" s="62">
        <v>85000</v>
      </c>
      <c r="C11" s="25">
        <v>275505</v>
      </c>
      <c r="D11" s="7" t="s">
        <v>45</v>
      </c>
      <c r="E11" s="34">
        <v>116574407</v>
      </c>
      <c r="F11" s="29">
        <v>56889520</v>
      </c>
    </row>
    <row r="12" spans="1:6" s="4" customFormat="1" ht="18" customHeight="1" thickBot="1" x14ac:dyDescent="0.25">
      <c r="A12" s="6"/>
      <c r="B12" s="62"/>
      <c r="C12" s="25"/>
      <c r="D12" s="7" t="s">
        <v>46</v>
      </c>
      <c r="E12" s="34">
        <v>30622943</v>
      </c>
      <c r="F12" s="29">
        <v>20909571</v>
      </c>
    </row>
    <row r="13" spans="1:6" s="4" customFormat="1" ht="18" customHeight="1" thickBot="1" x14ac:dyDescent="0.25">
      <c r="A13" s="13" t="s">
        <v>7</v>
      </c>
      <c r="B13" s="63">
        <f>SUM(B10:B12)</f>
        <v>23085000</v>
      </c>
      <c r="C13" s="24">
        <f>SUM(C10:C12)</f>
        <v>24886112</v>
      </c>
      <c r="D13" s="31" t="s">
        <v>32</v>
      </c>
      <c r="E13" s="36">
        <f>SUM(E9:E12)</f>
        <v>215846933</v>
      </c>
      <c r="F13" s="20">
        <f>SUM(F9:F12)</f>
        <v>146436140</v>
      </c>
    </row>
    <row r="14" spans="1:6" s="4" customFormat="1" ht="18" customHeight="1" x14ac:dyDescent="0.2">
      <c r="A14" s="6" t="s">
        <v>8</v>
      </c>
      <c r="B14" s="64"/>
      <c r="C14" s="25"/>
      <c r="D14" s="8"/>
      <c r="E14" s="33"/>
      <c r="F14" s="33"/>
    </row>
    <row r="15" spans="1:6" s="4" customFormat="1" ht="18" customHeight="1" x14ac:dyDescent="0.2">
      <c r="A15" s="6" t="s">
        <v>10</v>
      </c>
      <c r="B15" s="62">
        <v>3500000</v>
      </c>
      <c r="C15" s="25">
        <v>3602139</v>
      </c>
      <c r="D15" s="8" t="s">
        <v>31</v>
      </c>
      <c r="E15" s="34"/>
      <c r="F15" s="34"/>
    </row>
    <row r="16" spans="1:6" s="4" customFormat="1" ht="14.25" x14ac:dyDescent="0.2">
      <c r="A16" s="6" t="s">
        <v>19</v>
      </c>
      <c r="B16" s="62">
        <v>20000</v>
      </c>
      <c r="C16" s="25">
        <v>2520</v>
      </c>
      <c r="D16" s="7" t="s">
        <v>48</v>
      </c>
      <c r="E16" s="34">
        <v>107500000</v>
      </c>
      <c r="F16" s="34">
        <v>107154772</v>
      </c>
    </row>
    <row r="17" spans="1:6" s="4" customFormat="1" ht="18" customHeight="1" x14ac:dyDescent="0.2">
      <c r="A17" s="6"/>
      <c r="B17" s="62"/>
      <c r="C17" s="25"/>
      <c r="D17" s="7" t="s">
        <v>39</v>
      </c>
      <c r="E17" s="34">
        <v>0</v>
      </c>
      <c r="F17" s="34">
        <v>0</v>
      </c>
    </row>
    <row r="18" spans="1:6" s="4" customFormat="1" ht="18" customHeight="1" x14ac:dyDescent="0.2">
      <c r="A18" s="6"/>
      <c r="B18" s="62"/>
      <c r="C18" s="25"/>
      <c r="D18" s="7" t="s">
        <v>40</v>
      </c>
      <c r="E18" s="34">
        <v>0</v>
      </c>
      <c r="F18" s="34">
        <v>0</v>
      </c>
    </row>
    <row r="19" spans="1:6" s="4" customFormat="1" ht="18" customHeight="1" thickBot="1" x14ac:dyDescent="0.25">
      <c r="A19" s="6"/>
      <c r="B19" s="62"/>
      <c r="C19" s="25"/>
      <c r="D19" s="17" t="s">
        <v>49</v>
      </c>
      <c r="E19" s="34">
        <v>149442000</v>
      </c>
      <c r="F19" s="29">
        <v>149440757</v>
      </c>
    </row>
    <row r="20" spans="1:6" s="4" customFormat="1" ht="18" customHeight="1" thickBot="1" x14ac:dyDescent="0.25">
      <c r="A20" s="12" t="s">
        <v>24</v>
      </c>
      <c r="B20" s="58">
        <f>SUM(B15:B19)</f>
        <v>3520000</v>
      </c>
      <c r="C20" s="24">
        <f>SUM(C15:C19)</f>
        <v>3604659</v>
      </c>
      <c r="D20" s="65"/>
      <c r="E20" s="52"/>
      <c r="F20" s="52"/>
    </row>
    <row r="21" spans="1:6" s="4" customFormat="1" ht="18" customHeight="1" thickBot="1" x14ac:dyDescent="0.25">
      <c r="A21" s="15" t="s">
        <v>50</v>
      </c>
      <c r="B21" s="28"/>
      <c r="C21" s="28"/>
      <c r="D21" s="32" t="s">
        <v>33</v>
      </c>
      <c r="E21" s="20">
        <f>SUM(E16:E20)</f>
        <v>256942000</v>
      </c>
      <c r="F21" s="20">
        <f>SUM(F16:F20)</f>
        <v>256595529</v>
      </c>
    </row>
    <row r="22" spans="1:6" s="4" customFormat="1" ht="18" customHeight="1" x14ac:dyDescent="0.2">
      <c r="A22" s="6" t="s">
        <v>26</v>
      </c>
      <c r="B22" s="25">
        <v>0</v>
      </c>
      <c r="C22" s="25">
        <v>213501</v>
      </c>
      <c r="D22" s="7"/>
      <c r="E22" s="33"/>
      <c r="F22" s="45"/>
    </row>
    <row r="23" spans="1:6" s="4" customFormat="1" ht="18" customHeight="1" thickBot="1" x14ac:dyDescent="0.25">
      <c r="A23" s="6"/>
      <c r="B23" s="25"/>
      <c r="C23" s="25"/>
      <c r="D23" s="8" t="s">
        <v>9</v>
      </c>
      <c r="E23" s="34"/>
      <c r="F23" s="45"/>
    </row>
    <row r="24" spans="1:6" s="4" customFormat="1" ht="18" customHeight="1" thickBot="1" x14ac:dyDescent="0.25">
      <c r="A24" s="12" t="s">
        <v>28</v>
      </c>
      <c r="B24" s="24">
        <f>SUM(B21:B23)</f>
        <v>0</v>
      </c>
      <c r="C24" s="24">
        <f>SUM(C21:C23)</f>
        <v>213501</v>
      </c>
      <c r="D24" s="7" t="s">
        <v>30</v>
      </c>
      <c r="E24" s="34"/>
      <c r="F24" s="29">
        <v>0</v>
      </c>
    </row>
    <row r="25" spans="1:6" s="4" customFormat="1" ht="18" customHeight="1" x14ac:dyDescent="0.2">
      <c r="A25" s="67" t="s">
        <v>57</v>
      </c>
      <c r="B25" s="64">
        <v>88053016</v>
      </c>
      <c r="C25" s="27">
        <v>88053016</v>
      </c>
      <c r="D25" s="7"/>
      <c r="E25" s="34"/>
      <c r="F25" s="45"/>
    </row>
    <row r="26" spans="1:6" s="4" customFormat="1" ht="18" customHeight="1" x14ac:dyDescent="0.2">
      <c r="A26" s="15" t="s">
        <v>58</v>
      </c>
      <c r="B26" s="62">
        <v>67646179</v>
      </c>
      <c r="C26" s="25">
        <v>67646179</v>
      </c>
      <c r="D26" s="56"/>
      <c r="E26" s="39"/>
      <c r="F26" s="46"/>
    </row>
    <row r="27" spans="1:6" s="4" customFormat="1" ht="18" customHeight="1" thickBot="1" x14ac:dyDescent="0.25">
      <c r="A27" s="15" t="s">
        <v>59</v>
      </c>
      <c r="B27" s="62">
        <v>2279640</v>
      </c>
      <c r="C27" s="25">
        <v>2279640</v>
      </c>
      <c r="D27" s="7"/>
      <c r="E27" s="35"/>
      <c r="F27" s="45"/>
    </row>
    <row r="28" spans="1:6" s="4" customFormat="1" ht="33.75" customHeight="1" thickBot="1" x14ac:dyDescent="0.25">
      <c r="A28" s="6" t="s">
        <v>70</v>
      </c>
      <c r="B28" s="62">
        <v>17253818</v>
      </c>
      <c r="C28" s="25">
        <v>17253818</v>
      </c>
      <c r="D28" s="32" t="s">
        <v>34</v>
      </c>
      <c r="E28" s="21">
        <f>SUM(E24:E26)</f>
        <v>0</v>
      </c>
      <c r="F28" s="21">
        <f>SUM(F24:F25)</f>
        <v>0</v>
      </c>
    </row>
    <row r="29" spans="1:6" s="4" customFormat="1" ht="18" customHeight="1" x14ac:dyDescent="0.2">
      <c r="A29" s="6" t="s">
        <v>69</v>
      </c>
      <c r="B29" s="62"/>
      <c r="C29" s="25"/>
      <c r="D29" s="17"/>
      <c r="E29" s="33"/>
      <c r="F29" s="45"/>
    </row>
    <row r="30" spans="1:6" s="4" customFormat="1" ht="18" customHeight="1" thickBot="1" x14ac:dyDescent="0.25">
      <c r="A30" s="6"/>
      <c r="B30" s="62"/>
      <c r="C30" s="25"/>
      <c r="D30" s="17"/>
      <c r="E30" s="34"/>
      <c r="F30" s="45"/>
    </row>
    <row r="31" spans="1:6" s="4" customFormat="1" ht="18" customHeight="1" thickBot="1" x14ac:dyDescent="0.25">
      <c r="A31" s="12" t="s">
        <v>29</v>
      </c>
      <c r="B31" s="58">
        <f>SUM(B25:B30)</f>
        <v>175232653</v>
      </c>
      <c r="C31" s="24">
        <f>SUM(C25:C30)</f>
        <v>175232653</v>
      </c>
      <c r="D31" s="46" t="s">
        <v>62</v>
      </c>
      <c r="E31" s="34"/>
      <c r="F31" s="45">
        <v>0</v>
      </c>
    </row>
    <row r="32" spans="1:6" s="4" customFormat="1" ht="15" customHeight="1" x14ac:dyDescent="0.2">
      <c r="A32" s="6" t="s">
        <v>63</v>
      </c>
      <c r="B32" s="62">
        <v>9224500</v>
      </c>
      <c r="C32" s="25">
        <v>9224500</v>
      </c>
      <c r="D32" s="7"/>
      <c r="E32" s="34"/>
      <c r="F32" s="45"/>
    </row>
    <row r="33" spans="1:6" s="4" customFormat="1" ht="18" customHeight="1" x14ac:dyDescent="0.2">
      <c r="A33" s="6" t="s">
        <v>51</v>
      </c>
      <c r="B33" s="66">
        <v>47776240</v>
      </c>
      <c r="C33" s="29">
        <v>47775483</v>
      </c>
      <c r="D33" s="9" t="s">
        <v>85</v>
      </c>
      <c r="E33" s="34">
        <v>15934375</v>
      </c>
      <c r="F33" s="29">
        <v>15934375</v>
      </c>
    </row>
    <row r="34" spans="1:6" s="4" customFormat="1" ht="27" customHeight="1" x14ac:dyDescent="0.2">
      <c r="A34" s="15" t="s">
        <v>55</v>
      </c>
      <c r="B34" s="66">
        <v>1688020</v>
      </c>
      <c r="C34" s="29">
        <v>1688020</v>
      </c>
      <c r="D34" s="9"/>
      <c r="E34" s="34"/>
      <c r="F34" s="45"/>
    </row>
    <row r="35" spans="1:6" s="4" customFormat="1" ht="27" customHeight="1" x14ac:dyDescent="0.2">
      <c r="A35" s="6" t="s">
        <v>94</v>
      </c>
      <c r="B35" s="66">
        <v>42919598</v>
      </c>
      <c r="C35" s="29">
        <v>42919598</v>
      </c>
      <c r="D35" s="9"/>
      <c r="E35" s="34"/>
      <c r="F35" s="45"/>
    </row>
    <row r="36" spans="1:6" s="4" customFormat="1" ht="27" customHeight="1" x14ac:dyDescent="0.2">
      <c r="A36" s="6"/>
      <c r="B36" s="39"/>
      <c r="C36" s="39"/>
      <c r="D36" s="9"/>
      <c r="E36" s="34"/>
      <c r="F36" s="45"/>
    </row>
    <row r="37" spans="1:6" s="4" customFormat="1" ht="18" customHeight="1" x14ac:dyDescent="0.2">
      <c r="A37" s="6"/>
      <c r="B37" s="66"/>
      <c r="C37" s="29"/>
      <c r="D37" s="9"/>
      <c r="E37" s="34"/>
      <c r="F37" s="45"/>
    </row>
    <row r="38" spans="1:6" s="4" customFormat="1" ht="18" customHeight="1" x14ac:dyDescent="0.2">
      <c r="A38" s="46" t="s">
        <v>95</v>
      </c>
      <c r="B38" s="66">
        <v>830350</v>
      </c>
      <c r="C38" s="29">
        <v>830350</v>
      </c>
      <c r="D38" s="9"/>
      <c r="E38" s="34"/>
      <c r="F38" s="45"/>
    </row>
    <row r="39" spans="1:6" s="4" customFormat="1" ht="18" customHeight="1" x14ac:dyDescent="0.2">
      <c r="A39" s="45" t="s">
        <v>75</v>
      </c>
      <c r="B39" s="66">
        <v>40000</v>
      </c>
      <c r="C39" s="29">
        <v>40000</v>
      </c>
      <c r="D39" s="9"/>
      <c r="E39" s="34"/>
      <c r="F39" s="45"/>
    </row>
    <row r="40" spans="1:6" s="4" customFormat="1" ht="18" customHeight="1" x14ac:dyDescent="0.2">
      <c r="A40" s="6" t="s">
        <v>77</v>
      </c>
      <c r="B40" s="66">
        <v>16623495</v>
      </c>
      <c r="C40" s="29">
        <v>16623495</v>
      </c>
      <c r="D40" s="9"/>
      <c r="E40" s="34"/>
      <c r="F40" s="45"/>
    </row>
    <row r="41" spans="1:6" s="4" customFormat="1" ht="18" customHeight="1" x14ac:dyDescent="0.2">
      <c r="A41" s="6" t="s">
        <v>64</v>
      </c>
      <c r="B41" s="66">
        <v>33307895</v>
      </c>
      <c r="C41" s="29">
        <v>33307895</v>
      </c>
      <c r="D41" s="9"/>
      <c r="E41" s="34"/>
      <c r="F41" s="45"/>
    </row>
    <row r="42" spans="1:6" s="4" customFormat="1" ht="21.95" customHeight="1" thickBot="1" x14ac:dyDescent="0.25">
      <c r="A42" s="45" t="s">
        <v>67</v>
      </c>
      <c r="B42" s="66">
        <v>107500000</v>
      </c>
      <c r="C42" s="29">
        <v>107154772</v>
      </c>
      <c r="D42" s="9"/>
      <c r="E42" s="35"/>
      <c r="F42" s="50"/>
    </row>
    <row r="43" spans="1:6" s="4" customFormat="1" ht="60" customHeight="1" thickTop="1" thickBot="1" x14ac:dyDescent="0.25">
      <c r="A43" s="70" t="s">
        <v>12</v>
      </c>
      <c r="B43" s="71">
        <f>B8+B13+B20+B24+B31+B32+B33+B42+B34+B38+B37+B35+B36+B39+B40+B41</f>
        <v>488723308</v>
      </c>
      <c r="C43" s="21">
        <f>C8+C13+C20+C24+C31+C32+C33+C42+C34+C38+C37+C35+C36+C39+C40+C41</f>
        <v>487156746</v>
      </c>
      <c r="D43" s="72" t="s">
        <v>13</v>
      </c>
      <c r="E43" s="87">
        <f>E13+E21+E28+E32+E33</f>
        <v>488723308</v>
      </c>
      <c r="F43" s="78">
        <f>F13+F21+F28+F32+F31+F33</f>
        <v>418966044</v>
      </c>
    </row>
    <row r="44" spans="1:6" s="82" customFormat="1" ht="27.75" customHeight="1" thickBot="1" x14ac:dyDescent="0.25">
      <c r="A44" s="83" t="s">
        <v>14</v>
      </c>
      <c r="B44" s="84"/>
      <c r="C44" s="84"/>
      <c r="D44" s="84"/>
      <c r="E44" s="84"/>
      <c r="F44" s="85"/>
    </row>
    <row r="45" spans="1:6" s="9" customFormat="1" ht="18" customHeight="1" thickBot="1" x14ac:dyDescent="0.25">
      <c r="A45" s="80" t="s">
        <v>47</v>
      </c>
      <c r="B45" s="21"/>
      <c r="C45" s="21"/>
      <c r="D45" s="81" t="s">
        <v>61</v>
      </c>
      <c r="E45" s="21"/>
      <c r="F45" s="21"/>
    </row>
    <row r="46" spans="1:6" s="10" customFormat="1" ht="14.25" customHeight="1" x14ac:dyDescent="0.2">
      <c r="A46" s="45"/>
      <c r="B46" s="45"/>
      <c r="C46" s="6"/>
      <c r="D46" s="44"/>
      <c r="E46" s="109"/>
      <c r="F46" s="45"/>
    </row>
    <row r="47" spans="1:6" s="10" customFormat="1" ht="15.75" customHeight="1" x14ac:dyDescent="0.2">
      <c r="A47" s="6"/>
      <c r="B47" s="39"/>
      <c r="C47" s="60"/>
      <c r="D47" s="112" t="s">
        <v>86</v>
      </c>
      <c r="E47" s="106">
        <v>31726000</v>
      </c>
      <c r="F47" s="88">
        <v>0</v>
      </c>
    </row>
    <row r="48" spans="1:6" s="10" customFormat="1" ht="18" customHeight="1" x14ac:dyDescent="0.2">
      <c r="A48" s="6"/>
      <c r="B48" s="34"/>
      <c r="C48" s="59"/>
      <c r="D48" s="113" t="s">
        <v>87</v>
      </c>
      <c r="E48" s="105">
        <v>32242000</v>
      </c>
      <c r="F48" s="90">
        <v>7033701</v>
      </c>
    </row>
    <row r="49" spans="1:6" s="10" customFormat="1" ht="35.25" customHeight="1" x14ac:dyDescent="0.2">
      <c r="A49" s="6"/>
      <c r="B49" s="34"/>
      <c r="C49" s="59"/>
      <c r="D49" s="113" t="s">
        <v>88</v>
      </c>
      <c r="E49" s="106">
        <v>9233000</v>
      </c>
      <c r="F49" s="88">
        <v>8455280</v>
      </c>
    </row>
    <row r="50" spans="1:6" s="10" customFormat="1" ht="22.5" customHeight="1" x14ac:dyDescent="0.2">
      <c r="A50" s="6" t="s">
        <v>73</v>
      </c>
      <c r="B50" s="39">
        <v>1850000</v>
      </c>
      <c r="C50" s="60">
        <v>1850000</v>
      </c>
      <c r="D50" s="113" t="s">
        <v>89</v>
      </c>
      <c r="E50" s="106">
        <v>36331000</v>
      </c>
      <c r="F50" s="88">
        <v>27381670</v>
      </c>
    </row>
    <row r="51" spans="1:6" s="10" customFormat="1" ht="16.5" customHeight="1" x14ac:dyDescent="0.2">
      <c r="A51" s="6" t="s">
        <v>72</v>
      </c>
      <c r="B51" s="39">
        <v>41661500</v>
      </c>
      <c r="C51" s="60">
        <v>41660816</v>
      </c>
      <c r="D51" s="113" t="s">
        <v>90</v>
      </c>
      <c r="E51" s="106">
        <v>13750000</v>
      </c>
      <c r="F51" s="116">
        <v>13750472</v>
      </c>
    </row>
    <row r="52" spans="1:6" s="10" customFormat="1" ht="18.75" customHeight="1" x14ac:dyDescent="0.2">
      <c r="A52" s="6" t="s">
        <v>74</v>
      </c>
      <c r="B52" s="39">
        <v>0</v>
      </c>
      <c r="C52" s="60">
        <v>43000</v>
      </c>
      <c r="D52" s="113" t="s">
        <v>76</v>
      </c>
      <c r="E52" s="106">
        <v>340000</v>
      </c>
      <c r="F52" s="116">
        <v>339882</v>
      </c>
    </row>
    <row r="53" spans="1:6" s="10" customFormat="1" ht="19.5" customHeight="1" x14ac:dyDescent="0.2">
      <c r="A53" s="6" t="s">
        <v>64</v>
      </c>
      <c r="B53" s="39">
        <v>126450500</v>
      </c>
      <c r="C53" s="60">
        <v>126450500</v>
      </c>
      <c r="D53" s="113" t="s">
        <v>91</v>
      </c>
      <c r="E53" s="108">
        <v>3407000</v>
      </c>
      <c r="F53" s="116">
        <v>2023621</v>
      </c>
    </row>
    <row r="54" spans="1:6" s="10" customFormat="1" ht="20.25" customHeight="1" x14ac:dyDescent="0.2">
      <c r="A54" s="56"/>
      <c r="B54" s="39"/>
      <c r="C54" s="60"/>
      <c r="D54" s="113" t="s">
        <v>92</v>
      </c>
      <c r="E54" s="106">
        <v>7390000</v>
      </c>
      <c r="F54" s="29">
        <v>8713872</v>
      </c>
    </row>
    <row r="55" spans="1:6" s="10" customFormat="1" ht="18" customHeight="1" x14ac:dyDescent="0.2">
      <c r="A55" s="6"/>
      <c r="B55" s="39"/>
      <c r="C55" s="60"/>
      <c r="D55" s="113" t="s">
        <v>93</v>
      </c>
      <c r="E55" s="104">
        <v>35543000</v>
      </c>
      <c r="F55" s="116">
        <v>18251596</v>
      </c>
    </row>
    <row r="56" spans="1:6" s="10" customFormat="1" ht="19.5" customHeight="1" x14ac:dyDescent="0.2">
      <c r="A56" s="15"/>
      <c r="B56" s="66"/>
      <c r="C56" s="66"/>
      <c r="D56" s="99"/>
      <c r="E56" s="104"/>
      <c r="F56" s="88"/>
    </row>
    <row r="57" spans="1:6" s="10" customFormat="1" ht="19.5" customHeight="1" x14ac:dyDescent="0.2">
      <c r="A57" s="15"/>
      <c r="B57" s="39"/>
      <c r="C57" s="60"/>
      <c r="D57" s="99"/>
      <c r="E57" s="104"/>
      <c r="F57" s="88"/>
    </row>
    <row r="58" spans="1:6" s="10" customFormat="1" ht="18" customHeight="1" x14ac:dyDescent="0.2">
      <c r="A58" s="15"/>
      <c r="B58" s="39"/>
      <c r="C58" s="60"/>
      <c r="D58" s="114"/>
      <c r="E58" s="105"/>
      <c r="F58" s="90"/>
    </row>
    <row r="59" spans="1:6" s="10" customFormat="1" ht="19.5" customHeight="1" x14ac:dyDescent="0.2">
      <c r="A59" s="15"/>
      <c r="B59" s="39"/>
      <c r="C59" s="60"/>
      <c r="D59" s="114"/>
      <c r="E59" s="105"/>
      <c r="F59" s="88"/>
    </row>
    <row r="60" spans="1:6" s="10" customFormat="1" ht="18" customHeight="1" x14ac:dyDescent="0.2">
      <c r="A60" s="15"/>
      <c r="B60" s="39"/>
      <c r="C60" s="60"/>
      <c r="D60" s="114"/>
      <c r="E60" s="105"/>
      <c r="F60" s="88"/>
    </row>
    <row r="61" spans="1:6" s="10" customFormat="1" ht="21.75" customHeight="1" x14ac:dyDescent="0.2">
      <c r="A61" s="15"/>
      <c r="B61" s="39"/>
      <c r="C61" s="60"/>
      <c r="D61" s="114"/>
      <c r="E61" s="105"/>
      <c r="F61" s="88"/>
    </row>
    <row r="62" spans="1:6" s="10" customFormat="1" ht="18.75" customHeight="1" x14ac:dyDescent="0.2">
      <c r="A62" s="15"/>
      <c r="B62" s="39"/>
      <c r="C62" s="60"/>
      <c r="D62" s="114"/>
      <c r="E62" s="105"/>
      <c r="F62" s="92"/>
    </row>
    <row r="63" spans="1:6" s="10" customFormat="1" ht="20.25" customHeight="1" x14ac:dyDescent="0.2">
      <c r="A63" s="6"/>
      <c r="B63" s="39"/>
      <c r="C63" s="60"/>
      <c r="D63" s="114"/>
      <c r="E63" s="105"/>
      <c r="F63" s="88"/>
    </row>
    <row r="64" spans="1:6" s="10" customFormat="1" ht="18" customHeight="1" thickBot="1" x14ac:dyDescent="0.25">
      <c r="A64" s="6"/>
      <c r="B64" s="39"/>
      <c r="C64" s="60"/>
      <c r="D64" s="115"/>
      <c r="E64" s="110"/>
      <c r="F64" s="91"/>
    </row>
    <row r="65" spans="1:6" ht="21.95" customHeight="1" thickTop="1" thickBot="1" x14ac:dyDescent="0.25">
      <c r="A65" s="54" t="s">
        <v>15</v>
      </c>
      <c r="B65" s="40">
        <f>SUM(B45:B64)</f>
        <v>169962000</v>
      </c>
      <c r="C65" s="40">
        <f>SUM(C45:C64)</f>
        <v>170004316</v>
      </c>
      <c r="D65" s="111" t="s">
        <v>16</v>
      </c>
      <c r="E65" s="38">
        <f>SUM(E46:E64)</f>
        <v>169962000</v>
      </c>
      <c r="F65" s="38">
        <f>SUM(F46:F64)</f>
        <v>85950094</v>
      </c>
    </row>
    <row r="66" spans="1:6" ht="16.5" thickTop="1" thickBot="1" x14ac:dyDescent="0.25">
      <c r="A66" s="19" t="s">
        <v>17</v>
      </c>
      <c r="B66" s="41">
        <f>B43+B65</f>
        <v>658685308</v>
      </c>
      <c r="C66" s="41">
        <f>C43+C65</f>
        <v>657161062</v>
      </c>
      <c r="D66" s="42" t="s">
        <v>18</v>
      </c>
      <c r="E66" s="43">
        <f>E43+E65</f>
        <v>658685308</v>
      </c>
      <c r="F66" s="76">
        <f>F43+F65</f>
        <v>504916138</v>
      </c>
    </row>
    <row r="67" spans="1:6" ht="13.5" thickTop="1" x14ac:dyDescent="0.2"/>
    <row r="68" spans="1:6" ht="15.75" x14ac:dyDescent="0.2">
      <c r="F68" s="86"/>
    </row>
    <row r="71" spans="1:6" x14ac:dyDescent="0.2">
      <c r="D71" s="2"/>
    </row>
    <row r="72" spans="1:6" x14ac:dyDescent="0.2">
      <c r="B72" s="1"/>
      <c r="C72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   /2019. (V. 29.) Ör. rendelethez.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Layout" zoomScale="80" zoomScaleSheetLayoutView="100" zoomScalePageLayoutView="80" workbookViewId="0">
      <selection activeCell="A2" sqref="A2:E2"/>
    </sheetView>
  </sheetViews>
  <sheetFormatPr defaultRowHeight="12.75" x14ac:dyDescent="0.2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 x14ac:dyDescent="0.2">
      <c r="A1" s="129"/>
      <c r="B1" s="130"/>
      <c r="C1" s="130"/>
      <c r="D1" s="130"/>
      <c r="E1" s="130"/>
    </row>
    <row r="2" spans="1:6" s="3" customFormat="1" ht="30" customHeight="1" x14ac:dyDescent="0.2">
      <c r="A2" s="136" t="s">
        <v>54</v>
      </c>
      <c r="B2" s="136"/>
      <c r="C2" s="136"/>
      <c r="D2" s="136"/>
      <c r="E2" s="136"/>
    </row>
    <row r="3" spans="1:6" s="3" customFormat="1" ht="30" customHeight="1" x14ac:dyDescent="0.2">
      <c r="A3" s="131" t="s">
        <v>79</v>
      </c>
      <c r="B3" s="131"/>
      <c r="C3" s="131"/>
      <c r="D3" s="131"/>
      <c r="E3" s="131"/>
    </row>
    <row r="4" spans="1:6" ht="21.75" customHeight="1" thickBot="1" x14ac:dyDescent="0.25">
      <c r="D4" s="132" t="s">
        <v>65</v>
      </c>
      <c r="E4" s="132"/>
      <c r="F4" s="11"/>
    </row>
    <row r="5" spans="1:6" s="22" customFormat="1" ht="45" customHeight="1" thickBot="1" x14ac:dyDescent="0.25">
      <c r="A5" s="133" t="s">
        <v>0</v>
      </c>
      <c r="B5" s="134"/>
      <c r="C5" s="135"/>
      <c r="D5" s="133" t="s">
        <v>1</v>
      </c>
      <c r="E5" s="134"/>
      <c r="F5" s="125"/>
    </row>
    <row r="6" spans="1:6" s="18" customFormat="1" ht="30" customHeight="1" thickBot="1" x14ac:dyDescent="0.25">
      <c r="A6" s="23" t="s">
        <v>2</v>
      </c>
      <c r="B6" s="26" t="s">
        <v>80</v>
      </c>
      <c r="C6" s="26" t="s">
        <v>56</v>
      </c>
      <c r="D6" s="30" t="s">
        <v>2</v>
      </c>
      <c r="E6" s="26" t="s">
        <v>80</v>
      </c>
      <c r="F6" s="26" t="s">
        <v>56</v>
      </c>
    </row>
    <row r="7" spans="1:6" ht="60" customHeight="1" thickBot="1" x14ac:dyDescent="0.25">
      <c r="A7" s="123" t="s">
        <v>3</v>
      </c>
      <c r="B7" s="124"/>
      <c r="C7" s="124"/>
      <c r="D7" s="124"/>
      <c r="E7" s="124"/>
      <c r="F7" s="125"/>
    </row>
    <row r="8" spans="1:6" s="4" customFormat="1" ht="21.75" customHeight="1" thickBot="1" x14ac:dyDescent="0.25">
      <c r="A8" s="12" t="s">
        <v>4</v>
      </c>
      <c r="B8" s="24">
        <v>54133000</v>
      </c>
      <c r="C8" s="58">
        <v>53871982</v>
      </c>
      <c r="D8" s="55" t="s">
        <v>42</v>
      </c>
      <c r="E8" s="52"/>
      <c r="F8" s="52"/>
    </row>
    <row r="9" spans="1:6" s="4" customFormat="1" ht="18" customHeight="1" x14ac:dyDescent="0.2">
      <c r="A9" s="6" t="s">
        <v>5</v>
      </c>
      <c r="B9" s="62"/>
      <c r="C9" s="27"/>
      <c r="D9" s="5" t="s">
        <v>43</v>
      </c>
      <c r="E9" s="34">
        <v>59309000</v>
      </c>
      <c r="F9" s="95">
        <v>59258892</v>
      </c>
    </row>
    <row r="10" spans="1:6" s="4" customFormat="1" ht="18" customHeight="1" x14ac:dyDescent="0.2">
      <c r="A10" s="6" t="s">
        <v>6</v>
      </c>
      <c r="B10" s="62">
        <v>0</v>
      </c>
      <c r="C10" s="25"/>
      <c r="D10" s="7" t="s">
        <v>44</v>
      </c>
      <c r="E10" s="34">
        <v>11940000</v>
      </c>
      <c r="F10" s="29">
        <v>11933366</v>
      </c>
    </row>
    <row r="11" spans="1:6" s="4" customFormat="1" ht="18" customHeight="1" x14ac:dyDescent="0.2">
      <c r="A11" s="6" t="s">
        <v>21</v>
      </c>
      <c r="B11" s="62">
        <v>0</v>
      </c>
      <c r="C11" s="25"/>
      <c r="D11" s="7" t="s">
        <v>45</v>
      </c>
      <c r="E11" s="34">
        <v>64115480</v>
      </c>
      <c r="F11" s="29">
        <v>61866094</v>
      </c>
    </row>
    <row r="12" spans="1:6" s="4" customFormat="1" ht="18" customHeight="1" thickBot="1" x14ac:dyDescent="0.25">
      <c r="A12" s="6"/>
      <c r="B12" s="62"/>
      <c r="C12" s="25"/>
      <c r="D12" s="7" t="s">
        <v>46</v>
      </c>
      <c r="E12" s="34">
        <v>21000</v>
      </c>
      <c r="F12" s="50">
        <v>0</v>
      </c>
    </row>
    <row r="13" spans="1:6" s="4" customFormat="1" ht="18" customHeight="1" thickBot="1" x14ac:dyDescent="0.25">
      <c r="A13" s="13" t="s">
        <v>7</v>
      </c>
      <c r="B13" s="63">
        <f>SUM(B10:B12)</f>
        <v>0</v>
      </c>
      <c r="C13" s="24">
        <v>0</v>
      </c>
      <c r="D13" s="31" t="s">
        <v>32</v>
      </c>
      <c r="E13" s="36">
        <f>SUM(E9:E12)</f>
        <v>135385480</v>
      </c>
      <c r="F13" s="20">
        <f>SUM(F9:F12)</f>
        <v>133058352</v>
      </c>
    </row>
    <row r="14" spans="1:6" s="4" customFormat="1" ht="18" customHeight="1" x14ac:dyDescent="0.2">
      <c r="A14" s="6" t="s">
        <v>8</v>
      </c>
      <c r="B14" s="64"/>
      <c r="C14" s="25"/>
      <c r="D14" s="8"/>
      <c r="E14" s="33"/>
      <c r="F14" s="44"/>
    </row>
    <row r="15" spans="1:6" s="4" customFormat="1" ht="18" customHeight="1" x14ac:dyDescent="0.2">
      <c r="A15" s="6" t="s">
        <v>38</v>
      </c>
      <c r="B15" s="62">
        <v>0</v>
      </c>
      <c r="C15" s="25"/>
      <c r="D15" s="8" t="s">
        <v>31</v>
      </c>
      <c r="E15" s="34"/>
      <c r="F15" s="45"/>
    </row>
    <row r="16" spans="1:6" s="4" customFormat="1" ht="25.5" x14ac:dyDescent="0.2">
      <c r="A16" s="6" t="s">
        <v>22</v>
      </c>
      <c r="B16" s="62">
        <v>0</v>
      </c>
      <c r="C16" s="25"/>
      <c r="D16" s="7" t="s">
        <v>48</v>
      </c>
      <c r="E16" s="34">
        <v>0</v>
      </c>
      <c r="F16" s="45"/>
    </row>
    <row r="17" spans="1:6" s="4" customFormat="1" ht="18" customHeight="1" x14ac:dyDescent="0.2">
      <c r="A17" s="6"/>
      <c r="B17" s="62"/>
      <c r="C17" s="25"/>
      <c r="D17" s="7" t="s">
        <v>39</v>
      </c>
      <c r="E17" s="34"/>
      <c r="F17" s="45"/>
    </row>
    <row r="18" spans="1:6" s="4" customFormat="1" ht="18" customHeight="1" x14ac:dyDescent="0.2">
      <c r="A18" s="6" t="s">
        <v>10</v>
      </c>
      <c r="B18" s="62">
        <v>0</v>
      </c>
      <c r="C18" s="25"/>
      <c r="D18" s="7" t="s">
        <v>40</v>
      </c>
      <c r="E18" s="34"/>
      <c r="F18" s="45"/>
    </row>
    <row r="19" spans="1:6" s="4" customFormat="1" ht="18" customHeight="1" thickBot="1" x14ac:dyDescent="0.25">
      <c r="A19" s="6" t="s">
        <v>19</v>
      </c>
      <c r="B19" s="62">
        <v>0</v>
      </c>
      <c r="C19" s="25"/>
      <c r="D19" s="8" t="s">
        <v>41</v>
      </c>
      <c r="E19" s="34"/>
      <c r="F19" s="45"/>
    </row>
    <row r="20" spans="1:6" s="4" customFormat="1" ht="18" customHeight="1" thickBot="1" x14ac:dyDescent="0.25">
      <c r="A20" s="12" t="s">
        <v>24</v>
      </c>
      <c r="B20" s="58">
        <f>SUM(B15:B19)</f>
        <v>0</v>
      </c>
      <c r="C20" s="24">
        <f>SUM(C15:C19)</f>
        <v>0</v>
      </c>
      <c r="D20" s="8"/>
      <c r="E20" s="35"/>
      <c r="F20" s="50"/>
    </row>
    <row r="21" spans="1:6" s="4" customFormat="1" ht="18" customHeight="1" thickBot="1" x14ac:dyDescent="0.25">
      <c r="A21" s="15" t="s">
        <v>25</v>
      </c>
      <c r="B21" s="68"/>
      <c r="C21" s="28"/>
      <c r="D21" s="32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 x14ac:dyDescent="0.2">
      <c r="A22" s="6" t="s">
        <v>26</v>
      </c>
      <c r="B22" s="62">
        <v>0</v>
      </c>
      <c r="C22" s="25"/>
      <c r="D22" s="7"/>
      <c r="E22" s="33"/>
      <c r="F22" s="45"/>
    </row>
    <row r="23" spans="1:6" s="4" customFormat="1" ht="18" customHeight="1" thickBot="1" x14ac:dyDescent="0.25">
      <c r="A23" s="6" t="s">
        <v>27</v>
      </c>
      <c r="B23" s="62">
        <v>0</v>
      </c>
      <c r="C23" s="25"/>
      <c r="D23" s="8" t="s">
        <v>9</v>
      </c>
      <c r="E23" s="34"/>
      <c r="F23" s="45"/>
    </row>
    <row r="24" spans="1:6" s="4" customFormat="1" ht="18" customHeight="1" thickBot="1" x14ac:dyDescent="0.25">
      <c r="A24" s="12" t="s">
        <v>28</v>
      </c>
      <c r="B24" s="58">
        <f>SUM(B22:B23)</f>
        <v>0</v>
      </c>
      <c r="C24" s="24">
        <f>SUM(C22:C23)</f>
        <v>0</v>
      </c>
      <c r="D24" s="7" t="s">
        <v>30</v>
      </c>
      <c r="E24" s="34">
        <v>0</v>
      </c>
      <c r="F24" s="45"/>
    </row>
    <row r="25" spans="1:6" s="4" customFormat="1" ht="18" customHeight="1" thickBot="1" x14ac:dyDescent="0.25">
      <c r="A25" s="16" t="s">
        <v>11</v>
      </c>
      <c r="B25" s="64">
        <v>0</v>
      </c>
      <c r="C25" s="25"/>
      <c r="D25" s="7"/>
      <c r="E25" s="35"/>
      <c r="F25" s="45"/>
    </row>
    <row r="26" spans="1:6" s="4" customFormat="1" ht="18" customHeight="1" thickBot="1" x14ac:dyDescent="0.25">
      <c r="A26" s="6" t="s">
        <v>23</v>
      </c>
      <c r="B26" s="62">
        <v>0</v>
      </c>
      <c r="C26" s="25"/>
      <c r="D26" s="32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 x14ac:dyDescent="0.2">
      <c r="A27" s="6" t="s">
        <v>36</v>
      </c>
      <c r="B27" s="62"/>
      <c r="C27" s="25"/>
      <c r="D27" s="17"/>
      <c r="E27" s="33"/>
      <c r="F27" s="45"/>
    </row>
    <row r="28" spans="1:6" s="4" customFormat="1" ht="18" customHeight="1" thickBot="1" x14ac:dyDescent="0.25">
      <c r="A28" s="6" t="s">
        <v>37</v>
      </c>
      <c r="B28" s="62"/>
      <c r="C28" s="25"/>
      <c r="D28" s="17"/>
      <c r="E28" s="34"/>
      <c r="F28" s="45"/>
    </row>
    <row r="29" spans="1:6" s="4" customFormat="1" ht="18" customHeight="1" thickBot="1" x14ac:dyDescent="0.25">
      <c r="A29" s="12" t="s">
        <v>29</v>
      </c>
      <c r="B29" s="58">
        <f>SUM(B25:B28)</f>
        <v>0</v>
      </c>
      <c r="C29" s="24">
        <f>SUM(C25:C28)</f>
        <v>0</v>
      </c>
      <c r="D29" s="7"/>
      <c r="E29" s="34"/>
      <c r="F29" s="45"/>
    </row>
    <row r="30" spans="1:6" s="4" customFormat="1" ht="14.25" x14ac:dyDescent="0.2">
      <c r="A30" s="6" t="s">
        <v>84</v>
      </c>
      <c r="B30" s="62">
        <v>3000000</v>
      </c>
      <c r="C30" s="25">
        <v>1572280</v>
      </c>
      <c r="D30" s="7" t="s">
        <v>35</v>
      </c>
      <c r="E30" s="34">
        <v>0</v>
      </c>
      <c r="F30" s="45"/>
    </row>
    <row r="31" spans="1:6" s="4" customFormat="1" ht="18" customHeight="1" x14ac:dyDescent="0.2">
      <c r="A31" s="6" t="s">
        <v>53</v>
      </c>
      <c r="B31" s="66">
        <v>77391000</v>
      </c>
      <c r="C31" s="29">
        <v>77390146</v>
      </c>
      <c r="D31" s="9"/>
      <c r="E31" s="34"/>
      <c r="F31" s="45"/>
    </row>
    <row r="32" spans="1:6" s="4" customFormat="1" ht="18" customHeight="1" thickBot="1" x14ac:dyDescent="0.25">
      <c r="A32" s="6" t="s">
        <v>66</v>
      </c>
      <c r="B32" s="66">
        <v>861480</v>
      </c>
      <c r="C32" s="29">
        <v>861480</v>
      </c>
      <c r="D32" s="9"/>
      <c r="E32" s="37"/>
      <c r="F32" s="45"/>
    </row>
    <row r="33" spans="1:6" s="4" customFormat="1" ht="21.95" customHeight="1" thickTop="1" thickBot="1" x14ac:dyDescent="0.25">
      <c r="A33" s="70" t="s">
        <v>12</v>
      </c>
      <c r="B33" s="71">
        <f>B8+B13+B20+B24+B29+B30+B31+B32</f>
        <v>135385480</v>
      </c>
      <c r="C33" s="21">
        <f>C8+C13+C20+C24+C29+C30+C31+C32</f>
        <v>133695888</v>
      </c>
      <c r="D33" s="72" t="s">
        <v>13</v>
      </c>
      <c r="E33" s="73">
        <f>E13+E21+E26+E30</f>
        <v>135385480</v>
      </c>
      <c r="F33" s="73">
        <f>F13+F21+F26+F30</f>
        <v>133058352</v>
      </c>
    </row>
    <row r="34" spans="1:6" s="4" customFormat="1" ht="60" customHeight="1" thickBot="1" x14ac:dyDescent="0.25">
      <c r="A34" s="126" t="s">
        <v>14</v>
      </c>
      <c r="B34" s="127"/>
      <c r="C34" s="127"/>
      <c r="D34" s="127"/>
      <c r="E34" s="127"/>
      <c r="F34" s="128"/>
    </row>
    <row r="35" spans="1:6" s="9" customFormat="1" ht="27.75" customHeight="1" thickBot="1" x14ac:dyDescent="0.25">
      <c r="A35" s="44" t="s">
        <v>47</v>
      </c>
      <c r="B35" s="33"/>
      <c r="C35" s="33"/>
      <c r="D35" s="53" t="s">
        <v>61</v>
      </c>
      <c r="E35" s="33"/>
      <c r="F35" s="44"/>
    </row>
    <row r="36" spans="1:6" s="9" customFormat="1" ht="18" customHeight="1" x14ac:dyDescent="0.2">
      <c r="A36" s="45"/>
      <c r="B36" s="45"/>
      <c r="C36" s="45"/>
      <c r="D36" s="9" t="s">
        <v>78</v>
      </c>
      <c r="E36" s="34">
        <v>138500</v>
      </c>
      <c r="F36" s="29">
        <v>137709</v>
      </c>
    </row>
    <row r="37" spans="1:6" s="10" customFormat="1" ht="18" customHeight="1" x14ac:dyDescent="0.2">
      <c r="A37" s="45" t="s">
        <v>64</v>
      </c>
      <c r="B37" s="34">
        <v>862100</v>
      </c>
      <c r="C37" s="34">
        <v>862100</v>
      </c>
      <c r="D37" s="9" t="s">
        <v>71</v>
      </c>
      <c r="E37" s="34">
        <v>37600</v>
      </c>
      <c r="F37" s="88">
        <v>37181</v>
      </c>
    </row>
    <row r="38" spans="1:6" s="10" customFormat="1" ht="18" customHeight="1" x14ac:dyDescent="0.2">
      <c r="A38" s="46"/>
      <c r="B38" s="39">
        <v>0</v>
      </c>
      <c r="C38" s="39"/>
      <c r="D38" s="7" t="s">
        <v>97</v>
      </c>
      <c r="E38" s="34">
        <v>540000</v>
      </c>
      <c r="F38" s="88">
        <v>540000</v>
      </c>
    </row>
    <row r="39" spans="1:6" s="10" customFormat="1" ht="18" customHeight="1" thickBot="1" x14ac:dyDescent="0.25">
      <c r="A39" s="50"/>
      <c r="B39" s="39">
        <v>0</v>
      </c>
      <c r="C39" s="69"/>
      <c r="D39" s="10" t="s">
        <v>71</v>
      </c>
      <c r="E39" s="37">
        <v>146000</v>
      </c>
      <c r="F39" s="94">
        <v>145800</v>
      </c>
    </row>
    <row r="40" spans="1:6" s="4" customFormat="1" ht="27" thickTop="1" thickBot="1" x14ac:dyDescent="0.25">
      <c r="A40" s="49" t="s">
        <v>15</v>
      </c>
      <c r="B40" s="40">
        <f>SUM(B35:B39)</f>
        <v>862100</v>
      </c>
      <c r="C40" s="40">
        <f>SUM(C35:C39)</f>
        <v>862100</v>
      </c>
      <c r="D40" s="14" t="s">
        <v>16</v>
      </c>
      <c r="E40" s="38">
        <f>SUM(E36:E39)</f>
        <v>862100</v>
      </c>
      <c r="F40" s="38">
        <f>SUM(F36:F39)</f>
        <v>860690</v>
      </c>
    </row>
    <row r="41" spans="1:6" ht="21.95" customHeight="1" thickTop="1" thickBot="1" x14ac:dyDescent="0.25">
      <c r="A41" s="19" t="s">
        <v>17</v>
      </c>
      <c r="B41" s="41">
        <f>B33+B40</f>
        <v>136247580</v>
      </c>
      <c r="C41" s="41">
        <f>C33+C40</f>
        <v>134557988</v>
      </c>
      <c r="D41" s="42" t="s">
        <v>18</v>
      </c>
      <c r="E41" s="43">
        <f>E33+E40</f>
        <v>136247580</v>
      </c>
      <c r="F41" s="43">
        <f>F33+F40</f>
        <v>133919042</v>
      </c>
    </row>
    <row r="42" spans="1:6" ht="13.5" thickTop="1" x14ac:dyDescent="0.2"/>
    <row r="47" spans="1:6" x14ac:dyDescent="0.2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    /2019. (V. 29.)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view="pageLayout" zoomScaleSheetLayoutView="100" workbookViewId="0">
      <selection activeCell="A2" sqref="A2:E2"/>
    </sheetView>
  </sheetViews>
  <sheetFormatPr defaultRowHeight="12.75" x14ac:dyDescent="0.2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 x14ac:dyDescent="0.2">
      <c r="A1" s="129"/>
      <c r="B1" s="130"/>
      <c r="C1" s="130"/>
      <c r="D1" s="130"/>
      <c r="E1" s="130"/>
    </row>
    <row r="2" spans="1:6" s="3" customFormat="1" ht="30" customHeight="1" x14ac:dyDescent="0.2">
      <c r="A2" s="131" t="s">
        <v>68</v>
      </c>
      <c r="B2" s="131"/>
      <c r="C2" s="131"/>
      <c r="D2" s="131"/>
      <c r="E2" s="131"/>
    </row>
    <row r="3" spans="1:6" s="3" customFormat="1" ht="30" customHeight="1" x14ac:dyDescent="0.2">
      <c r="A3" s="131" t="s">
        <v>79</v>
      </c>
      <c r="B3" s="131"/>
      <c r="C3" s="131"/>
      <c r="D3" s="131"/>
      <c r="E3" s="131"/>
    </row>
    <row r="4" spans="1:6" ht="21.75" customHeight="1" thickBot="1" x14ac:dyDescent="0.25">
      <c r="D4" s="132" t="s">
        <v>65</v>
      </c>
      <c r="E4" s="132"/>
      <c r="F4" s="11"/>
    </row>
    <row r="5" spans="1:6" s="22" customFormat="1" ht="45" customHeight="1" thickBot="1" x14ac:dyDescent="0.25">
      <c r="A5" s="133" t="s">
        <v>0</v>
      </c>
      <c r="B5" s="134"/>
      <c r="C5" s="137"/>
      <c r="D5" s="133" t="s">
        <v>1</v>
      </c>
      <c r="E5" s="134"/>
      <c r="F5" s="125"/>
    </row>
    <row r="6" spans="1:6" s="18" customFormat="1" ht="30" customHeight="1" thickBot="1" x14ac:dyDescent="0.25">
      <c r="A6" s="23" t="s">
        <v>2</v>
      </c>
      <c r="B6" s="26" t="s">
        <v>80</v>
      </c>
      <c r="C6" s="26" t="s">
        <v>56</v>
      </c>
      <c r="D6" s="30" t="s">
        <v>2</v>
      </c>
      <c r="E6" s="26" t="s">
        <v>80</v>
      </c>
      <c r="F6" s="26" t="s">
        <v>56</v>
      </c>
    </row>
    <row r="7" spans="1:6" ht="60" customHeight="1" thickBot="1" x14ac:dyDescent="0.25">
      <c r="A7" s="123" t="s">
        <v>3</v>
      </c>
      <c r="B7" s="124"/>
      <c r="C7" s="124"/>
      <c r="D7" s="124"/>
      <c r="E7" s="124"/>
      <c r="F7" s="125"/>
    </row>
    <row r="8" spans="1:6" s="4" customFormat="1" ht="21.75" customHeight="1" thickBot="1" x14ac:dyDescent="0.25">
      <c r="A8" s="12" t="s">
        <v>4</v>
      </c>
      <c r="B8" s="24">
        <v>14000</v>
      </c>
      <c r="C8" s="58">
        <v>13119</v>
      </c>
      <c r="D8" s="55" t="s">
        <v>42</v>
      </c>
      <c r="E8" s="52"/>
      <c r="F8" s="52"/>
    </row>
    <row r="9" spans="1:6" s="4" customFormat="1" ht="18" customHeight="1" x14ac:dyDescent="0.2">
      <c r="A9" s="6" t="s">
        <v>5</v>
      </c>
      <c r="B9" s="62"/>
      <c r="C9" s="27"/>
      <c r="D9" s="5" t="s">
        <v>43</v>
      </c>
      <c r="E9" s="34">
        <v>59344000</v>
      </c>
      <c r="F9" s="29">
        <v>59339367</v>
      </c>
    </row>
    <row r="10" spans="1:6" s="4" customFormat="1" ht="18" customHeight="1" x14ac:dyDescent="0.2">
      <c r="A10" s="6" t="s">
        <v>6</v>
      </c>
      <c r="B10" s="62">
        <v>0</v>
      </c>
      <c r="C10" s="25"/>
      <c r="D10" s="7" t="s">
        <v>44</v>
      </c>
      <c r="E10" s="34">
        <v>11835000</v>
      </c>
      <c r="F10" s="29">
        <v>11834272</v>
      </c>
    </row>
    <row r="11" spans="1:6" s="4" customFormat="1" ht="18" customHeight="1" x14ac:dyDescent="0.2">
      <c r="A11" s="6" t="s">
        <v>21</v>
      </c>
      <c r="B11" s="62">
        <v>0</v>
      </c>
      <c r="C11" s="25"/>
      <c r="D11" s="7" t="s">
        <v>45</v>
      </c>
      <c r="E11" s="34">
        <v>25437368</v>
      </c>
      <c r="F11" s="29">
        <v>10157271</v>
      </c>
    </row>
    <row r="12" spans="1:6" s="4" customFormat="1" ht="18" customHeight="1" thickBot="1" x14ac:dyDescent="0.25">
      <c r="A12" s="6"/>
      <c r="B12" s="62"/>
      <c r="C12" s="25"/>
      <c r="D12" s="7" t="s">
        <v>46</v>
      </c>
      <c r="E12" s="34">
        <v>0</v>
      </c>
      <c r="F12" s="45">
        <v>0</v>
      </c>
    </row>
    <row r="13" spans="1:6" s="4" customFormat="1" ht="18" customHeight="1" thickBot="1" x14ac:dyDescent="0.25">
      <c r="A13" s="13" t="s">
        <v>7</v>
      </c>
      <c r="B13" s="63">
        <f>SUM(B10:B12)</f>
        <v>0</v>
      </c>
      <c r="C13" s="24">
        <f>SUM(C10:C12)</f>
        <v>0</v>
      </c>
      <c r="D13" s="31" t="s">
        <v>32</v>
      </c>
      <c r="E13" s="36">
        <f>SUM(E9:E12)</f>
        <v>96616368</v>
      </c>
      <c r="F13" s="20">
        <f>SUM(F9:F12)</f>
        <v>81330910</v>
      </c>
    </row>
    <row r="14" spans="1:6" s="4" customFormat="1" ht="18" customHeight="1" x14ac:dyDescent="0.2">
      <c r="A14" s="6" t="s">
        <v>8</v>
      </c>
      <c r="B14" s="64"/>
      <c r="C14" s="25"/>
      <c r="D14" s="8"/>
      <c r="E14" s="33"/>
      <c r="F14" s="45"/>
    </row>
    <row r="15" spans="1:6" s="4" customFormat="1" ht="18" customHeight="1" x14ac:dyDescent="0.2">
      <c r="A15" s="6" t="s">
        <v>38</v>
      </c>
      <c r="B15" s="62">
        <v>0</v>
      </c>
      <c r="C15" s="25"/>
      <c r="D15" s="8" t="s">
        <v>31</v>
      </c>
      <c r="E15" s="34"/>
      <c r="F15" s="45"/>
    </row>
    <row r="16" spans="1:6" s="4" customFormat="1" ht="25.5" x14ac:dyDescent="0.2">
      <c r="A16" s="6" t="s">
        <v>22</v>
      </c>
      <c r="B16" s="62">
        <v>0</v>
      </c>
      <c r="C16" s="25"/>
      <c r="D16" s="7" t="s">
        <v>48</v>
      </c>
      <c r="E16" s="34">
        <v>0</v>
      </c>
      <c r="F16" s="45"/>
    </row>
    <row r="17" spans="1:6" s="4" customFormat="1" ht="18" customHeight="1" x14ac:dyDescent="0.2">
      <c r="A17" s="6"/>
      <c r="B17" s="62"/>
      <c r="C17" s="25"/>
      <c r="D17" s="7" t="s">
        <v>39</v>
      </c>
      <c r="E17" s="34"/>
      <c r="F17" s="45"/>
    </row>
    <row r="18" spans="1:6" s="4" customFormat="1" ht="18" customHeight="1" x14ac:dyDescent="0.2">
      <c r="A18" s="6" t="s">
        <v>10</v>
      </c>
      <c r="B18" s="62">
        <v>0</v>
      </c>
      <c r="C18" s="25"/>
      <c r="D18" s="7" t="s">
        <v>40</v>
      </c>
      <c r="E18" s="34"/>
      <c r="F18" s="45"/>
    </row>
    <row r="19" spans="1:6" s="4" customFormat="1" ht="18" customHeight="1" thickBot="1" x14ac:dyDescent="0.25">
      <c r="A19" s="6" t="s">
        <v>19</v>
      </c>
      <c r="B19" s="62">
        <v>0</v>
      </c>
      <c r="C19" s="25"/>
      <c r="D19" s="8" t="s">
        <v>41</v>
      </c>
      <c r="E19" s="34"/>
      <c r="F19" s="45"/>
    </row>
    <row r="20" spans="1:6" s="4" customFormat="1" ht="18" customHeight="1" thickBot="1" x14ac:dyDescent="0.25">
      <c r="A20" s="12" t="s">
        <v>24</v>
      </c>
      <c r="B20" s="58">
        <f>SUM(B15:B19)</f>
        <v>0</v>
      </c>
      <c r="C20" s="24">
        <f>SUM(C15:C19)</f>
        <v>0</v>
      </c>
      <c r="D20" s="8"/>
      <c r="E20" s="35"/>
      <c r="F20" s="45"/>
    </row>
    <row r="21" spans="1:6" s="4" customFormat="1" ht="18" customHeight="1" thickBot="1" x14ac:dyDescent="0.25">
      <c r="A21" s="15" t="s">
        <v>25</v>
      </c>
      <c r="B21" s="68"/>
      <c r="C21" s="28"/>
      <c r="D21" s="32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 x14ac:dyDescent="0.2">
      <c r="A22" s="6" t="s">
        <v>26</v>
      </c>
      <c r="B22" s="62">
        <v>0</v>
      </c>
      <c r="C22" s="25"/>
      <c r="D22" s="7"/>
      <c r="E22" s="33"/>
      <c r="F22" s="45"/>
    </row>
    <row r="23" spans="1:6" s="4" customFormat="1" ht="18" customHeight="1" thickBot="1" x14ac:dyDescent="0.25">
      <c r="A23" s="6" t="s">
        <v>27</v>
      </c>
      <c r="B23" s="62">
        <v>0</v>
      </c>
      <c r="C23" s="25"/>
      <c r="D23" s="8" t="s">
        <v>9</v>
      </c>
      <c r="E23" s="34"/>
      <c r="F23" s="45"/>
    </row>
    <row r="24" spans="1:6" s="4" customFormat="1" ht="18" customHeight="1" thickBot="1" x14ac:dyDescent="0.25">
      <c r="A24" s="12" t="s">
        <v>28</v>
      </c>
      <c r="B24" s="58">
        <f>SUM(B22:B23)</f>
        <v>0</v>
      </c>
      <c r="C24" s="24">
        <f>SUM(C22:C23)</f>
        <v>0</v>
      </c>
      <c r="D24" s="7" t="s">
        <v>30</v>
      </c>
      <c r="E24" s="34">
        <v>0</v>
      </c>
      <c r="F24" s="45"/>
    </row>
    <row r="25" spans="1:6" s="4" customFormat="1" ht="18" customHeight="1" thickBot="1" x14ac:dyDescent="0.25">
      <c r="A25" s="16" t="s">
        <v>11</v>
      </c>
      <c r="B25" s="64">
        <v>0</v>
      </c>
      <c r="C25" s="25"/>
      <c r="D25" s="7"/>
      <c r="E25" s="35"/>
      <c r="F25" s="45"/>
    </row>
    <row r="26" spans="1:6" s="4" customFormat="1" ht="18" customHeight="1" thickBot="1" x14ac:dyDescent="0.25">
      <c r="A26" s="6" t="s">
        <v>23</v>
      </c>
      <c r="B26" s="62">
        <v>0</v>
      </c>
      <c r="C26" s="25"/>
      <c r="D26" s="32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 x14ac:dyDescent="0.2">
      <c r="A27" s="6" t="s">
        <v>36</v>
      </c>
      <c r="B27" s="62"/>
      <c r="C27" s="25"/>
      <c r="D27" s="17"/>
      <c r="E27" s="33"/>
      <c r="F27" s="45"/>
    </row>
    <row r="28" spans="1:6" s="4" customFormat="1" ht="18" customHeight="1" thickBot="1" x14ac:dyDescent="0.25">
      <c r="A28" s="6" t="s">
        <v>37</v>
      </c>
      <c r="B28" s="62"/>
      <c r="C28" s="25"/>
      <c r="D28" s="17"/>
      <c r="E28" s="34"/>
      <c r="F28" s="45"/>
    </row>
    <row r="29" spans="1:6" s="4" customFormat="1" ht="18" customHeight="1" thickBot="1" x14ac:dyDescent="0.25">
      <c r="A29" s="12" t="s">
        <v>29</v>
      </c>
      <c r="B29" s="58">
        <f>SUM(B25:B28)</f>
        <v>0</v>
      </c>
      <c r="C29" s="24">
        <f>SUM(C25:C28)</f>
        <v>0</v>
      </c>
      <c r="D29" s="7"/>
      <c r="E29" s="34"/>
      <c r="F29" s="45"/>
    </row>
    <row r="30" spans="1:6" s="4" customFormat="1" ht="14.25" x14ac:dyDescent="0.2">
      <c r="A30" s="6" t="s">
        <v>82</v>
      </c>
      <c r="B30" s="98">
        <v>72051000</v>
      </c>
      <c r="C30" s="25">
        <v>72050611</v>
      </c>
      <c r="D30" s="7" t="s">
        <v>35</v>
      </c>
      <c r="E30" s="34">
        <v>0</v>
      </c>
      <c r="F30" s="45"/>
    </row>
    <row r="31" spans="1:6" s="4" customFormat="1" ht="28.5" customHeight="1" x14ac:dyDescent="0.2">
      <c r="A31" s="6" t="s">
        <v>52</v>
      </c>
      <c r="B31" s="28">
        <v>2598260</v>
      </c>
      <c r="C31" s="29">
        <v>2597906</v>
      </c>
      <c r="D31" s="9"/>
      <c r="E31" s="34"/>
      <c r="F31" s="45"/>
    </row>
    <row r="32" spans="1:6" s="4" customFormat="1" ht="28.5" customHeight="1" x14ac:dyDescent="0.2">
      <c r="A32" s="6" t="s">
        <v>81</v>
      </c>
      <c r="B32" s="28">
        <v>2654309</v>
      </c>
      <c r="C32" s="29">
        <v>2654309</v>
      </c>
      <c r="D32" s="9"/>
      <c r="E32" s="34"/>
      <c r="F32" s="45"/>
    </row>
    <row r="33" spans="1:6" s="4" customFormat="1" ht="28.5" customHeight="1" x14ac:dyDescent="0.2">
      <c r="A33" s="6" t="s">
        <v>83</v>
      </c>
      <c r="B33" s="28">
        <v>18698925</v>
      </c>
      <c r="C33" s="29">
        <v>18698925</v>
      </c>
      <c r="D33" s="9"/>
      <c r="E33" s="34"/>
      <c r="F33" s="45"/>
    </row>
    <row r="34" spans="1:6" s="4" customFormat="1" ht="18" customHeight="1" thickBot="1" x14ac:dyDescent="0.25">
      <c r="A34" s="6" t="s">
        <v>66</v>
      </c>
      <c r="B34" s="74">
        <v>599874</v>
      </c>
      <c r="C34" s="29">
        <v>599874</v>
      </c>
      <c r="D34" s="9"/>
      <c r="E34" s="37"/>
      <c r="F34" s="77"/>
    </row>
    <row r="35" spans="1:6" s="4" customFormat="1" ht="21.95" customHeight="1" thickTop="1" thickBot="1" x14ac:dyDescent="0.25">
      <c r="A35" s="70" t="s">
        <v>12</v>
      </c>
      <c r="B35" s="71">
        <f>B8+B30+B31+B34+B32+B33</f>
        <v>96616368</v>
      </c>
      <c r="C35" s="21">
        <f>C8+C13+C20+C24+C29+C30+C31+C34+C32+C33</f>
        <v>96614744</v>
      </c>
      <c r="D35" s="72" t="s">
        <v>13</v>
      </c>
      <c r="E35" s="73">
        <f>E13+E21+E26+E30</f>
        <v>96616368</v>
      </c>
      <c r="F35" s="73">
        <f>F13+F21+F26+F30</f>
        <v>81330910</v>
      </c>
    </row>
    <row r="36" spans="1:6" s="4" customFormat="1" ht="60" customHeight="1" thickBot="1" x14ac:dyDescent="0.25">
      <c r="A36" s="126" t="s">
        <v>14</v>
      </c>
      <c r="B36" s="127"/>
      <c r="C36" s="127"/>
      <c r="D36" s="127"/>
      <c r="E36" s="127"/>
      <c r="F36" s="128"/>
    </row>
    <row r="37" spans="1:6" s="9" customFormat="1" ht="27.75" customHeight="1" thickBot="1" x14ac:dyDescent="0.25">
      <c r="A37" s="51" t="s">
        <v>47</v>
      </c>
      <c r="B37" s="52"/>
      <c r="C37" s="52"/>
      <c r="D37" s="53" t="s">
        <v>61</v>
      </c>
      <c r="E37" s="52"/>
      <c r="F37" s="51"/>
    </row>
    <row r="38" spans="1:6" s="9" customFormat="1" ht="18" customHeight="1" x14ac:dyDescent="0.2">
      <c r="A38" s="45"/>
      <c r="B38" s="45"/>
      <c r="C38" s="45"/>
      <c r="E38" s="34"/>
      <c r="F38" s="99"/>
    </row>
    <row r="39" spans="1:6" s="10" customFormat="1" ht="18" customHeight="1" x14ac:dyDescent="0.2">
      <c r="A39" s="45"/>
      <c r="B39" s="34">
        <v>0</v>
      </c>
      <c r="C39" s="34"/>
      <c r="D39" s="9"/>
      <c r="E39" s="34"/>
      <c r="F39" s="92"/>
    </row>
    <row r="40" spans="1:6" s="10" customFormat="1" ht="18" customHeight="1" x14ac:dyDescent="0.2">
      <c r="A40" s="46"/>
      <c r="B40" s="39">
        <v>0</v>
      </c>
      <c r="C40" s="39"/>
      <c r="D40" s="7"/>
      <c r="E40" s="34"/>
      <c r="F40" s="88"/>
    </row>
    <row r="41" spans="1:6" s="10" customFormat="1" ht="18" customHeight="1" thickBot="1" x14ac:dyDescent="0.25">
      <c r="A41" s="45"/>
      <c r="B41" s="39">
        <v>0</v>
      </c>
      <c r="C41" s="69"/>
      <c r="D41" s="61"/>
      <c r="E41" s="37"/>
      <c r="F41" s="94"/>
    </row>
    <row r="42" spans="1:6" s="4" customFormat="1" ht="23.25" customHeight="1" thickTop="1" thickBot="1" x14ac:dyDescent="0.25">
      <c r="A42" s="48" t="s">
        <v>15</v>
      </c>
      <c r="B42" s="40">
        <f>SUM(B37:B41)</f>
        <v>0</v>
      </c>
      <c r="C42" s="40">
        <f>SUM(C37:C41)</f>
        <v>0</v>
      </c>
      <c r="D42" s="14" t="s">
        <v>16</v>
      </c>
      <c r="E42" s="38">
        <f>SUM(E38:E41)</f>
        <v>0</v>
      </c>
      <c r="F42" s="38">
        <f>SUM(F38:F41)</f>
        <v>0</v>
      </c>
    </row>
    <row r="43" spans="1:6" ht="21.95" customHeight="1" thickTop="1" thickBot="1" x14ac:dyDescent="0.25">
      <c r="A43" s="47" t="s">
        <v>17</v>
      </c>
      <c r="B43" s="41">
        <f>B35+B42</f>
        <v>96616368</v>
      </c>
      <c r="C43" s="41">
        <f>C35+C42</f>
        <v>96614744</v>
      </c>
      <c r="D43" s="42" t="s">
        <v>18</v>
      </c>
      <c r="E43" s="43">
        <f>E35+E42</f>
        <v>96616368</v>
      </c>
      <c r="F43" s="76">
        <f>F35+F42</f>
        <v>81330910</v>
      </c>
    </row>
    <row r="44" spans="1:6" ht="13.5" thickTop="1" x14ac:dyDescent="0.2"/>
    <row r="49" spans="4:4" x14ac:dyDescent="0.2">
      <c r="D49" s="2"/>
    </row>
  </sheetData>
  <mergeCells count="8">
    <mergeCell ref="A7:F7"/>
    <mergeCell ref="A36:F36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    /2019. (V. 29.)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Önkormányzat összesített (2)</vt:lpstr>
      <vt:lpstr>Önkormányzat</vt:lpstr>
      <vt:lpstr>Humán</vt:lpstr>
      <vt:lpstr>Közös Hivatal</vt:lpstr>
      <vt:lpstr>Humán!Nyomtatási_terület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ASP-USER</cp:lastModifiedBy>
  <cp:lastPrinted>2019-05-22T09:14:39Z</cp:lastPrinted>
  <dcterms:created xsi:type="dcterms:W3CDTF">2006-02-10T07:44:02Z</dcterms:created>
  <dcterms:modified xsi:type="dcterms:W3CDTF">2019-05-24T11:59:36Z</dcterms:modified>
</cp:coreProperties>
</file>