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15480" windowHeight="7935" tabRatio="901"/>
  </bookViews>
  <sheets>
    <sheet name="1 mell_összesített" sheetId="18" r:id="rId1"/>
    <sheet name="önkormányzat. 2 mell_önk" sheetId="17" r:id="rId2"/>
    <sheet name="3 mell_ovi" sheetId="14" r:id="rId3"/>
    <sheet name=" 4 mell_könyvtár" sheetId="15" r:id="rId4"/>
    <sheet name="5 mell hivatal" sheetId="16" r:id="rId5"/>
    <sheet name="6. melléklet" sheetId="6" r:id="rId6"/>
    <sheet name="7.melléklet" sheetId="7" r:id="rId7"/>
    <sheet name="8.melléklet" sheetId="8" r:id="rId8"/>
    <sheet name="9.melléklet " sheetId="9" r:id="rId9"/>
    <sheet name="10.melléklet" sheetId="12" r:id="rId10"/>
  </sheets>
  <definedNames>
    <definedName name="_xlnm._FilterDatabase" localSheetId="5" hidden="1">'6. melléklet'!$A$73:$H$275</definedName>
    <definedName name="_xlnm.Print_Titles" localSheetId="5">'6. melléklet'!$2:$3</definedName>
    <definedName name="_xlnm.Print_Area" localSheetId="3">' 4 mell_könyvtár'!$A$1:$F$61</definedName>
    <definedName name="_xlnm.Print_Area" localSheetId="0">'1 mell_összesített'!$A$1:$F$71</definedName>
    <definedName name="_xlnm.Print_Area" localSheetId="9">'10.melléklet'!$A$1:$N$26</definedName>
    <definedName name="_xlnm.Print_Area" localSheetId="2">'3 mell_ovi'!$A$1:$F$63</definedName>
    <definedName name="_xlnm.Print_Area" localSheetId="5">'6. melléklet'!$A$1:$H$293</definedName>
    <definedName name="_xlnm.Print_Area" localSheetId="1">'önkormányzat. 2 mell_önk'!$A$1:$F$64</definedName>
  </definedNames>
  <calcPr calcId="124519"/>
</workbook>
</file>

<file path=xl/calcChain.xml><?xml version="1.0" encoding="utf-8"?>
<calcChain xmlns="http://schemas.openxmlformats.org/spreadsheetml/2006/main">
  <c r="C6" i="7"/>
  <c r="C16"/>
  <c r="C4"/>
  <c r="C2"/>
  <c r="D227" i="6"/>
  <c r="D24" i="18"/>
  <c r="C54" i="17"/>
  <c r="D47"/>
  <c r="E47"/>
  <c r="C47"/>
  <c r="D49"/>
  <c r="D8"/>
  <c r="E8"/>
  <c r="C8"/>
  <c r="D11"/>
  <c r="D7"/>
  <c r="K13" i="8"/>
  <c r="J13"/>
  <c r="C10" i="18"/>
  <c r="B25" i="12" l="1"/>
  <c r="D24"/>
  <c r="E24"/>
  <c r="F24"/>
  <c r="G24"/>
  <c r="H24"/>
  <c r="I24"/>
  <c r="J24"/>
  <c r="K24"/>
  <c r="L24"/>
  <c r="M24"/>
  <c r="N24"/>
  <c r="C24"/>
  <c r="I22"/>
  <c r="F22"/>
  <c r="E21"/>
  <c r="G21" s="1"/>
  <c r="J21" s="1"/>
  <c r="L21" s="1"/>
  <c r="D20"/>
  <c r="E20"/>
  <c r="F20"/>
  <c r="G20"/>
  <c r="H20"/>
  <c r="I20"/>
  <c r="J20"/>
  <c r="K20"/>
  <c r="L20"/>
  <c r="M20"/>
  <c r="N20"/>
  <c r="C20"/>
  <c r="G19"/>
  <c r="H19"/>
  <c r="I19"/>
  <c r="J19"/>
  <c r="K19"/>
  <c r="L19"/>
  <c r="M19"/>
  <c r="N19"/>
  <c r="F19"/>
  <c r="N18"/>
  <c r="N25" s="1"/>
  <c r="D18"/>
  <c r="E18"/>
  <c r="F18"/>
  <c r="G18"/>
  <c r="H18"/>
  <c r="I18"/>
  <c r="J18"/>
  <c r="K18"/>
  <c r="L18"/>
  <c r="M18"/>
  <c r="C18"/>
  <c r="D17"/>
  <c r="E17"/>
  <c r="F17"/>
  <c r="G17"/>
  <c r="H17"/>
  <c r="I17"/>
  <c r="J17"/>
  <c r="K17"/>
  <c r="L17"/>
  <c r="M17"/>
  <c r="C17"/>
  <c r="D16"/>
  <c r="D25" s="1"/>
  <c r="E16"/>
  <c r="E25" s="1"/>
  <c r="F16"/>
  <c r="F25" s="1"/>
  <c r="G16"/>
  <c r="G25" s="1"/>
  <c r="H16"/>
  <c r="H25" s="1"/>
  <c r="I16"/>
  <c r="I25" s="1"/>
  <c r="J16"/>
  <c r="J25" s="1"/>
  <c r="K16"/>
  <c r="K25" s="1"/>
  <c r="L16"/>
  <c r="L25" s="1"/>
  <c r="M16"/>
  <c r="M25" s="1"/>
  <c r="C16"/>
  <c r="C25" s="1"/>
  <c r="C26" s="1"/>
  <c r="D26" s="1"/>
  <c r="E26" s="1"/>
  <c r="F26" s="1"/>
  <c r="G26" s="1"/>
  <c r="H26" s="1"/>
  <c r="I26" s="1"/>
  <c r="J26" s="1"/>
  <c r="K26" s="1"/>
  <c r="D11"/>
  <c r="E11"/>
  <c r="F11"/>
  <c r="G11"/>
  <c r="H11"/>
  <c r="I11"/>
  <c r="J11"/>
  <c r="K11"/>
  <c r="L11"/>
  <c r="M11"/>
  <c r="N11"/>
  <c r="C11"/>
  <c r="D6"/>
  <c r="E6"/>
  <c r="F6"/>
  <c r="G6"/>
  <c r="H6"/>
  <c r="I6"/>
  <c r="J6"/>
  <c r="K6"/>
  <c r="L6"/>
  <c r="M6"/>
  <c r="N6"/>
  <c r="C6"/>
  <c r="E5"/>
  <c r="D3"/>
  <c r="E3"/>
  <c r="F3"/>
  <c r="G3"/>
  <c r="H3"/>
  <c r="I3"/>
  <c r="J3"/>
  <c r="K3"/>
  <c r="L3"/>
  <c r="M3"/>
  <c r="N3"/>
  <c r="C3"/>
  <c r="C4"/>
  <c r="B12"/>
  <c r="D9" i="8"/>
  <c r="E9"/>
  <c r="F9"/>
  <c r="G9"/>
  <c r="H9"/>
  <c r="I9"/>
  <c r="C13"/>
  <c r="C9"/>
  <c r="I6"/>
  <c r="I7"/>
  <c r="I8"/>
  <c r="I5"/>
  <c r="D11" i="9"/>
  <c r="C13" i="7"/>
  <c r="D284" i="6"/>
  <c r="D280"/>
  <c r="D130"/>
  <c r="F151"/>
  <c r="F160"/>
  <c r="F169"/>
  <c r="D181"/>
  <c r="F181"/>
  <c r="F234"/>
  <c r="F247"/>
  <c r="F255"/>
  <c r="D270"/>
  <c r="F270"/>
  <c r="D247"/>
  <c r="D61" i="16"/>
  <c r="E61"/>
  <c r="F61"/>
  <c r="C61"/>
  <c r="D62" i="15"/>
  <c r="E62"/>
  <c r="F62"/>
  <c r="C62"/>
  <c r="D64" i="14"/>
  <c r="E64"/>
  <c r="F64"/>
  <c r="C64"/>
  <c r="F13" i="17"/>
  <c r="D10"/>
  <c r="D13"/>
  <c r="D19" s="1"/>
  <c r="D24" s="1"/>
  <c r="F19"/>
  <c r="E13"/>
  <c r="E19" s="1"/>
  <c r="E24" s="1"/>
  <c r="D39"/>
  <c r="D33"/>
  <c r="F65"/>
  <c r="F72" i="18"/>
  <c r="D54" i="17"/>
  <c r="D48"/>
  <c r="D48" i="18" s="1"/>
  <c r="D39"/>
  <c r="D33"/>
  <c r="E33"/>
  <c r="F33"/>
  <c r="F54"/>
  <c r="F64" i="17"/>
  <c r="F60"/>
  <c r="D59"/>
  <c r="E59"/>
  <c r="F59"/>
  <c r="C59"/>
  <c r="F54"/>
  <c r="C60"/>
  <c r="C64" s="1"/>
  <c r="E47" i="18"/>
  <c r="E54" s="1"/>
  <c r="F290" i="6"/>
  <c r="F291" s="1"/>
  <c r="F254"/>
  <c r="F81"/>
  <c r="F284"/>
  <c r="D12" i="18"/>
  <c r="E12"/>
  <c r="F12"/>
  <c r="C14"/>
  <c r="C15"/>
  <c r="C16"/>
  <c r="C17"/>
  <c r="C18"/>
  <c r="C12"/>
  <c r="F8"/>
  <c r="F13" s="1"/>
  <c r="F94" i="6"/>
  <c r="E10" i="17"/>
  <c r="C13"/>
  <c r="C19" s="1"/>
  <c r="C24" s="1"/>
  <c r="F8"/>
  <c r="C71" i="18"/>
  <c r="C63"/>
  <c r="C64"/>
  <c r="D63"/>
  <c r="D64" s="1"/>
  <c r="E63"/>
  <c r="E64" s="1"/>
  <c r="F63"/>
  <c r="F64" s="1"/>
  <c r="C59"/>
  <c r="C43"/>
  <c r="C44"/>
  <c r="C47"/>
  <c r="C54" s="1"/>
  <c r="C48"/>
  <c r="C49"/>
  <c r="C50"/>
  <c r="C51"/>
  <c r="C52"/>
  <c r="D59"/>
  <c r="E59"/>
  <c r="F59"/>
  <c r="D44"/>
  <c r="E44"/>
  <c r="F44"/>
  <c r="D43"/>
  <c r="E43"/>
  <c r="F43"/>
  <c r="F49"/>
  <c r="D52" i="17"/>
  <c r="D51"/>
  <c r="E52" i="18"/>
  <c r="F52"/>
  <c r="E51"/>
  <c r="F51"/>
  <c r="D50"/>
  <c r="E50"/>
  <c r="F50"/>
  <c r="E49"/>
  <c r="E48"/>
  <c r="F48"/>
  <c r="D50" i="14"/>
  <c r="D48"/>
  <c r="D49" i="18" s="1"/>
  <c r="F47"/>
  <c r="D30"/>
  <c r="D29"/>
  <c r="D31"/>
  <c r="E31"/>
  <c r="F31"/>
  <c r="C31"/>
  <c r="D27"/>
  <c r="E27"/>
  <c r="F27"/>
  <c r="C27"/>
  <c r="D26"/>
  <c r="E26"/>
  <c r="F26"/>
  <c r="C26"/>
  <c r="D21"/>
  <c r="D23" s="1"/>
  <c r="E21"/>
  <c r="E23" s="1"/>
  <c r="F21"/>
  <c r="F23" s="1"/>
  <c r="C21"/>
  <c r="C23" s="1"/>
  <c r="D17"/>
  <c r="E17"/>
  <c r="F17"/>
  <c r="D16"/>
  <c r="E16"/>
  <c r="F16"/>
  <c r="D15"/>
  <c r="E15"/>
  <c r="F15"/>
  <c r="D11"/>
  <c r="D8" s="1"/>
  <c r="E11"/>
  <c r="E8" s="1"/>
  <c r="E13" s="1"/>
  <c r="F11"/>
  <c r="E10"/>
  <c r="F10"/>
  <c r="D9"/>
  <c r="E9"/>
  <c r="F9"/>
  <c r="D7"/>
  <c r="E7"/>
  <c r="F7"/>
  <c r="D6"/>
  <c r="E6"/>
  <c r="F6"/>
  <c r="D5"/>
  <c r="E5"/>
  <c r="F5"/>
  <c r="D4"/>
  <c r="E4"/>
  <c r="F4"/>
  <c r="C5"/>
  <c r="C6"/>
  <c r="C7"/>
  <c r="C4"/>
  <c r="D3"/>
  <c r="E3"/>
  <c r="F3"/>
  <c r="C3"/>
  <c r="N12" i="12"/>
  <c r="M12"/>
  <c r="L12"/>
  <c r="K12"/>
  <c r="J12"/>
  <c r="I12"/>
  <c r="H12"/>
  <c r="G12"/>
  <c r="F12"/>
  <c r="E12"/>
  <c r="D12"/>
  <c r="C12"/>
  <c r="C13" s="1"/>
  <c r="D13" s="1"/>
  <c r="E13" s="1"/>
  <c r="F13" s="1"/>
  <c r="G13" s="1"/>
  <c r="H13" s="1"/>
  <c r="I13" s="1"/>
  <c r="J13" s="1"/>
  <c r="K13" s="1"/>
  <c r="L13" s="1"/>
  <c r="M13" s="1"/>
  <c r="N13" s="1"/>
  <c r="H275" i="6"/>
  <c r="F202"/>
  <c r="D234"/>
  <c r="D94"/>
  <c r="D69"/>
  <c r="F70"/>
  <c r="D13" i="8"/>
  <c r="C65" i="17" l="1"/>
  <c r="D13" i="18"/>
  <c r="L26" i="12"/>
  <c r="D60" i="17"/>
  <c r="D64" s="1"/>
  <c r="D65" s="1"/>
  <c r="E54"/>
  <c r="E60" s="1"/>
  <c r="E64" s="1"/>
  <c r="E65" s="1"/>
  <c r="D19" i="18"/>
  <c r="C68"/>
  <c r="F18"/>
  <c r="E18"/>
  <c r="D18"/>
  <c r="F60"/>
  <c r="F65" s="1"/>
  <c r="E60"/>
  <c r="E65" s="1"/>
  <c r="F19"/>
  <c r="E19"/>
  <c r="F24"/>
  <c r="E24"/>
  <c r="E72" s="1"/>
  <c r="F224" i="6"/>
  <c r="H292"/>
  <c r="H293"/>
  <c r="D189"/>
  <c r="D275" s="1"/>
  <c r="E12" i="8"/>
  <c r="I12" s="1"/>
  <c r="E6"/>
  <c r="E7"/>
  <c r="E10"/>
  <c r="I10" s="1"/>
  <c r="E11"/>
  <c r="I11" s="1"/>
  <c r="E5"/>
  <c r="D290" i="6"/>
  <c r="D291" s="1"/>
  <c r="F120"/>
  <c r="E51"/>
  <c r="F51"/>
  <c r="G51"/>
  <c r="D51"/>
  <c r="G52"/>
  <c r="E41"/>
  <c r="G41"/>
  <c r="H41"/>
  <c r="F260"/>
  <c r="F265"/>
  <c r="F189"/>
  <c r="F41"/>
  <c r="D41"/>
  <c r="D52" s="1"/>
  <c r="H6" i="8"/>
  <c r="H7"/>
  <c r="H5"/>
  <c r="N13"/>
  <c r="M13"/>
  <c r="L13"/>
  <c r="G13"/>
  <c r="F13"/>
  <c r="H13" s="1"/>
  <c r="F274" i="6"/>
  <c r="D255"/>
  <c r="F240"/>
  <c r="F219"/>
  <c r="D219"/>
  <c r="F210"/>
  <c r="D210"/>
  <c r="D202"/>
  <c r="F194"/>
  <c r="D194"/>
  <c r="D169"/>
  <c r="D151"/>
  <c r="F140"/>
  <c r="F135"/>
  <c r="F116"/>
  <c r="F110"/>
  <c r="F106"/>
  <c r="F102"/>
  <c r="F98"/>
  <c r="E70"/>
  <c r="G30"/>
  <c r="E30"/>
  <c r="F275" l="1"/>
  <c r="F292" s="1"/>
  <c r="F293" s="1"/>
  <c r="M26" i="12"/>
  <c r="N26" s="1"/>
  <c r="I13" i="8"/>
  <c r="D292" i="6"/>
  <c r="D293" s="1"/>
  <c r="D47" i="18"/>
  <c r="D54" s="1"/>
  <c r="D60" s="1"/>
  <c r="D65" s="1"/>
  <c r="D72" s="1"/>
  <c r="C11"/>
  <c r="C8" s="1"/>
  <c r="C13" s="1"/>
  <c r="C19" s="1"/>
  <c r="E13" i="8"/>
  <c r="F52" i="6"/>
  <c r="E52"/>
  <c r="G54"/>
  <c r="E54"/>
  <c r="D10" i="18" l="1"/>
  <c r="F29" i="6"/>
  <c r="D25" s="1"/>
  <c r="C9" i="18" l="1"/>
  <c r="D70" i="6"/>
  <c r="F19"/>
  <c r="F30" s="1"/>
  <c r="F54" s="1"/>
  <c r="D29"/>
  <c r="C24" i="18" l="1"/>
  <c r="D19" i="6"/>
  <c r="D30" l="1"/>
  <c r="D54" s="1"/>
  <c r="D51" i="18" l="1"/>
  <c r="D52"/>
  <c r="C33"/>
  <c r="C60" l="1"/>
  <c r="C67"/>
  <c r="C66" l="1"/>
  <c r="C65"/>
  <c r="C72" s="1"/>
</calcChain>
</file>

<file path=xl/sharedStrings.xml><?xml version="1.0" encoding="utf-8"?>
<sst xmlns="http://schemas.openxmlformats.org/spreadsheetml/2006/main" count="835" uniqueCount="332">
  <si>
    <t>Kötelező feladatok</t>
  </si>
  <si>
    <t>Államigazgatási feladatok</t>
  </si>
  <si>
    <t>I</t>
  </si>
  <si>
    <t>Költségvetési működési kiadások</t>
  </si>
  <si>
    <t>K1</t>
  </si>
  <si>
    <t>Személyi juttatások</t>
  </si>
  <si>
    <t>K2</t>
  </si>
  <si>
    <t xml:space="preserve">Munkaadókat terhelő járulékok és szociális hozzájárulási adó       </t>
  </si>
  <si>
    <t>K3</t>
  </si>
  <si>
    <t>Dologi kiadások</t>
  </si>
  <si>
    <t xml:space="preserve">    kamat kiadás</t>
  </si>
  <si>
    <t>K4</t>
  </si>
  <si>
    <t>Ellátottak pénzbeli juttatásai</t>
  </si>
  <si>
    <t>K5</t>
  </si>
  <si>
    <t>Egyéb működési célú kiadások</t>
  </si>
  <si>
    <t xml:space="preserve">      Tartalékok</t>
  </si>
  <si>
    <t xml:space="preserve">       Egyéb m. c. támogatások államháztartáson belülre</t>
  </si>
  <si>
    <t xml:space="preserve">       Egyéb m. c. támogatások államháztartáson kívülre</t>
  </si>
  <si>
    <t>Költségvetési működési kiadások összesen</t>
  </si>
  <si>
    <t>Költségvetési felhalmozási kiadások</t>
  </si>
  <si>
    <t>K6</t>
  </si>
  <si>
    <t>Beruházások</t>
  </si>
  <si>
    <t>K7</t>
  </si>
  <si>
    <t>Felújítások</t>
  </si>
  <si>
    <t>K8</t>
  </si>
  <si>
    <t>Egyéb felhalmozású célú kiadások</t>
  </si>
  <si>
    <t>Költségvetési felhalmozási kiadások összesen</t>
  </si>
  <si>
    <t>KÖLTSÉGVETÉSI KIADÁSOK ÖSSZESEN</t>
  </si>
  <si>
    <t>K9</t>
  </si>
  <si>
    <t>Finanszírozási kiadások</t>
  </si>
  <si>
    <t>Központi, irányító szervi támogatások folyósítása</t>
  </si>
  <si>
    <t>Hosszú lejáratú hitelek, kölcsönök törlesztése</t>
  </si>
  <si>
    <t>FINANSZÍROZÁSI KIADÁSOK ÖSSZESEN</t>
  </si>
  <si>
    <t>KIADÁSOK ÖSSZESEN (I+II)</t>
  </si>
  <si>
    <t>Költségvetési működési bevételek</t>
  </si>
  <si>
    <t>B1</t>
  </si>
  <si>
    <t>Működési célú támogatások államháztartáson belülről</t>
  </si>
  <si>
    <t xml:space="preserve"> Önkormányzatok működési támogatásai</t>
  </si>
  <si>
    <t xml:space="preserve"> Egyéb működési célú támogatások bevételei  államháztartáson belülről</t>
  </si>
  <si>
    <t xml:space="preserve">   OEP</t>
  </si>
  <si>
    <t xml:space="preserve">   Munkaügyi központ</t>
  </si>
  <si>
    <t xml:space="preserve">  önkormányzattól, táruslástól</t>
  </si>
  <si>
    <t>B3</t>
  </si>
  <si>
    <t>Közhatalmi bevételek</t>
  </si>
  <si>
    <t>B311 Magánszemélyek jövedelemadói</t>
  </si>
  <si>
    <t>B34 Vagyoni tipusú adók</t>
  </si>
  <si>
    <t xml:space="preserve">         építményadó</t>
  </si>
  <si>
    <t xml:space="preserve">         magánszemélyek kommunális adója</t>
  </si>
  <si>
    <t xml:space="preserve">         telekadó</t>
  </si>
  <si>
    <t>B35 Termékek és szolgáltatások adói</t>
  </si>
  <si>
    <t xml:space="preserve">         állandó jelleggel végzett iparűzési adó</t>
  </si>
  <si>
    <t xml:space="preserve">         tartózkodás után fizetett idegenforgalmi adót</t>
  </si>
  <si>
    <t xml:space="preserve">         gépjárműadó</t>
  </si>
  <si>
    <t>B36   Egyéb közhatalmi bevételek</t>
  </si>
  <si>
    <t xml:space="preserve">          igazgatási szolgáltatási díj</t>
  </si>
  <si>
    <t xml:space="preserve">          bírság</t>
  </si>
  <si>
    <t xml:space="preserve">          késedelmi pótlék</t>
  </si>
  <si>
    <t>B4</t>
  </si>
  <si>
    <t>Működési bevételek</t>
  </si>
  <si>
    <t xml:space="preserve">          Tulajdonosi bevétel</t>
  </si>
  <si>
    <t xml:space="preserve">          Szolgáltatások ellenérték</t>
  </si>
  <si>
    <t xml:space="preserve">          Ellátási díjak</t>
  </si>
  <si>
    <t>B6</t>
  </si>
  <si>
    <t>Működési célú átvett pénzeszközök</t>
  </si>
  <si>
    <t>Működési költségvetési bevételek összesen</t>
  </si>
  <si>
    <t>Költségvetési felhalmozási bevételek</t>
  </si>
  <si>
    <t>B2</t>
  </si>
  <si>
    <t>Felhalmozási célú támogatások államháztartáson belülről</t>
  </si>
  <si>
    <t>B5</t>
  </si>
  <si>
    <t>Felhalmozási bevételek</t>
  </si>
  <si>
    <t>B7</t>
  </si>
  <si>
    <t>Felhalmozási célú átvett pénzeszközök</t>
  </si>
  <si>
    <t>Felhalmozási költségvetési bevételek összesen</t>
  </si>
  <si>
    <t>III</t>
  </si>
  <si>
    <t>KÖLTSÉGVETÉSI BEVÉTELEK ÖSSZESEN</t>
  </si>
  <si>
    <t>B8</t>
  </si>
  <si>
    <t>Finanszírozási bevételek</t>
  </si>
  <si>
    <t>IV</t>
  </si>
  <si>
    <t>FINANSZÍROZÁSI BEVÉTELEK ÖSSZESEN</t>
  </si>
  <si>
    <t>BEVÉTELEK ÖSSZESEN</t>
  </si>
  <si>
    <t>Költségvetési hiány</t>
  </si>
  <si>
    <t>Működési hiány- /többlet +</t>
  </si>
  <si>
    <t>Felhalmozási hiány- /többlet +</t>
  </si>
  <si>
    <t>Hiányok belső finanszírozása</t>
  </si>
  <si>
    <t>előző évi működési pénzmaradvány</t>
  </si>
  <si>
    <t>előző évi felhalmozási pénzmaradvány</t>
  </si>
  <si>
    <t xml:space="preserve">           Központi, irányító szervi támogatás</t>
  </si>
  <si>
    <t>Megnevezés</t>
  </si>
  <si>
    <t>Bevétel</t>
  </si>
  <si>
    <t>Kiadás</t>
  </si>
  <si>
    <t xml:space="preserve">eredet eir. </t>
  </si>
  <si>
    <t>mód. Eir.</t>
  </si>
  <si>
    <t>eredeti eir</t>
  </si>
  <si>
    <t>Intézmények</t>
  </si>
  <si>
    <t>KÖTELEZŐ FELADAT</t>
  </si>
  <si>
    <t>Müködési költségvetés</t>
  </si>
  <si>
    <t>intézményi működési bevétel</t>
  </si>
  <si>
    <t>támogatásértékű mük.célú bevétel</t>
  </si>
  <si>
    <t>végleges műk, c. pénzeszköz átvétel áth.kiv.</t>
  </si>
  <si>
    <t>irányító szervtől kapott támogatás</t>
  </si>
  <si>
    <t>személyi juttatások</t>
  </si>
  <si>
    <t>munkaadót terhelő járulékok</t>
  </si>
  <si>
    <t xml:space="preserve">dologi kiadások egyéb folyó kiadások </t>
  </si>
  <si>
    <t>Felhalmozási költségvetés</t>
  </si>
  <si>
    <t>pénzforgalom nélküli  bevétel (pénzmaradv.)</t>
  </si>
  <si>
    <t>beruházás</t>
  </si>
  <si>
    <t>KÖTLEZŐ FELADAT ÖSSZESEN</t>
  </si>
  <si>
    <t>ÖNKÉNT VÁLLALT FELADAT</t>
  </si>
  <si>
    <t>Működési költségvetés</t>
  </si>
  <si>
    <t>ÖNKÉNT VÁLLALT FELADAT ÖSSZESEN</t>
  </si>
  <si>
    <t>Mese-Vár Óvoda összesen</t>
  </si>
  <si>
    <t xml:space="preserve">dologi és egyéb folyó kiadások </t>
  </si>
  <si>
    <t>Floriana Könyvtár</t>
  </si>
  <si>
    <t>Floriana Könyvtár összesen</t>
  </si>
  <si>
    <t>Önkormányzat igazgatási tevékenysége</t>
  </si>
  <si>
    <t>ÁLLAMIGAZGATÁSI FELADATOK</t>
  </si>
  <si>
    <t>személyi juttatás</t>
  </si>
  <si>
    <t>dologi és egyéb folyó kiadások</t>
  </si>
  <si>
    <t>ÁLLAMIGAZGATÁSI FELADATOK ÖSSZESEN</t>
  </si>
  <si>
    <t>Önkormányzati jogalkotás</t>
  </si>
  <si>
    <t>működési célú kamatkiadások</t>
  </si>
  <si>
    <t>működési tartalék</t>
  </si>
  <si>
    <t>beruházási célú pe.átvét vállalkozástól</t>
  </si>
  <si>
    <t>felhalmozási és tőkejellegű bevétel</t>
  </si>
  <si>
    <t>felhalmozási célú kamat kiadások</t>
  </si>
  <si>
    <t>felhalmozási tartalék</t>
  </si>
  <si>
    <t>Önkormányzati jogalkotás összesen</t>
  </si>
  <si>
    <t xml:space="preserve">                                                     Aktív koruak ellátás összesen</t>
  </si>
  <si>
    <t>Lakásfenntartási tám. normatív alapon</t>
  </si>
  <si>
    <t>Lakásfenntartási tám. normatív a. össz</t>
  </si>
  <si>
    <t>Átmeneti segély</t>
  </si>
  <si>
    <t>Átmeneti segély összesen</t>
  </si>
  <si>
    <t>Temetési segély</t>
  </si>
  <si>
    <t>Temetési segély összesen</t>
  </si>
  <si>
    <t>Egyéb önkormányzati eseti pénzb.ellát</t>
  </si>
  <si>
    <t>támogatásértékű működési bevétel</t>
  </si>
  <si>
    <t>pénzforgalom nélküli bevétel (pénzmaradv.)</t>
  </si>
  <si>
    <t>Egyéb önkorm.eseti pénzb.ellát össz.</t>
  </si>
  <si>
    <t>Köztemetés</t>
  </si>
  <si>
    <t>Köztemetés összesen</t>
  </si>
  <si>
    <t xml:space="preserve"> </t>
  </si>
  <si>
    <t>Önkormányzatok elszámolásai</t>
  </si>
  <si>
    <t>helyi adók</t>
  </si>
  <si>
    <t>pótlék, birság , egyéb sajátos bevételek</t>
  </si>
  <si>
    <t>gépjárműadó</t>
  </si>
  <si>
    <t>termőföld szja</t>
  </si>
  <si>
    <t>állami támogatás</t>
  </si>
  <si>
    <t>Felhalmozási és tőkejellegű bevétel</t>
  </si>
  <si>
    <t>Önkorm. feladatra nem terv. elsz.össz.:</t>
  </si>
  <si>
    <t>működési költségvetés</t>
  </si>
  <si>
    <t>pénzforgalomnélküli bevétel (pénzmaradv.)</t>
  </si>
  <si>
    <t>dologi és egyéb f.kiadások</t>
  </si>
  <si>
    <t>Közutak, hidak üzemeltetése összesen</t>
  </si>
  <si>
    <t>Út, autópálya építés</t>
  </si>
  <si>
    <t>felhalmozási költségvetés</t>
  </si>
  <si>
    <t>Út, autópálya építés összesen</t>
  </si>
  <si>
    <t>támogatásért.működési bevétel</t>
  </si>
  <si>
    <t>Város és községgazd. össz.</t>
  </si>
  <si>
    <t>dologi kiadások</t>
  </si>
  <si>
    <t>felhalmozási célú pe. átadás</t>
  </si>
  <si>
    <t>Háziorvosi ügyeleti ellátás</t>
  </si>
  <si>
    <t>Működési c. pénzeszköz átadás</t>
  </si>
  <si>
    <t>Háziorvosi ügyeleti ellátás összesen</t>
  </si>
  <si>
    <t>munkaadót terhelő járulék</t>
  </si>
  <si>
    <t>munkaadókat terhelő járulék</t>
  </si>
  <si>
    <t>müködési költségvetés</t>
  </si>
  <si>
    <t>Eü.és más veszélyes hulladék gyüjt.össz.</t>
  </si>
  <si>
    <t>Víztermelés,-kezelés,-ellátás</t>
  </si>
  <si>
    <t>üzelemtetésből származó bevétel</t>
  </si>
  <si>
    <t>felújítás</t>
  </si>
  <si>
    <t>Viztermelé,-kezelés,-ellátás összesen</t>
  </si>
  <si>
    <t>Szennyvíz gyűjtése, tiszt.,elhelyezése</t>
  </si>
  <si>
    <t>felhalmozási célú pénzeszköz átvétel lakosságtól</t>
  </si>
  <si>
    <t>Szennyvíz gyűjtése, tiszt.,elhelyez.össz</t>
  </si>
  <si>
    <t>Civil szervezetek működési támogatása</t>
  </si>
  <si>
    <t>működési c.pénzeszköz átadás</t>
  </si>
  <si>
    <t>Civil szervezetek műk. támogatása össz</t>
  </si>
  <si>
    <t>Kiemelt állami és önkorm. Rendezvények</t>
  </si>
  <si>
    <t>Kiemelt állami és önkorm. Rendezvények összesen</t>
  </si>
  <si>
    <t>Működési célú támogatásértékű bevétel</t>
  </si>
  <si>
    <t>Sportlétesítmények működtetése, fejleszétse</t>
  </si>
  <si>
    <t>Sportlétesítmények működtetése, fejlesztése össz.</t>
  </si>
  <si>
    <t>Iskolai intézményi étkeztetés</t>
  </si>
  <si>
    <t>Iskolai intézményi étkeztetés összesen</t>
  </si>
  <si>
    <t>Önkormányzatok elszámolásai kvi. szerveikkel</t>
  </si>
  <si>
    <t>Támogatások folyósítása költségv.szerveknek</t>
  </si>
  <si>
    <t>Önkorm.elszámolásai kvi. szerveikkel összesen</t>
  </si>
  <si>
    <t>részletezve</t>
  </si>
  <si>
    <t>előirányzat ezer Ft-ban</t>
  </si>
  <si>
    <t>Vízrendszer felújítása</t>
  </si>
  <si>
    <t>Szennyvízrendszer felújítása</t>
  </si>
  <si>
    <t>összesen</t>
  </si>
  <si>
    <t>s.sz.</t>
  </si>
  <si>
    <t>Teljes munkaidőben foglalkoztatott</t>
  </si>
  <si>
    <t>Részmunkaidőben fogalalkoztatottak</t>
  </si>
  <si>
    <t>Létszám összesen</t>
  </si>
  <si>
    <t>Közcélú foglalkoztatottak</t>
  </si>
  <si>
    <t>Szakmai tevékenységet ellátó  fő</t>
  </si>
  <si>
    <t>Intézmény üzemeltetéshez kapcsolódó létszám</t>
  </si>
  <si>
    <t>összesen fő</t>
  </si>
  <si>
    <t>8 órát elérő foglakoz-tatott fő</t>
  </si>
  <si>
    <t>8 órát elérő foglakoztatás hónapja</t>
  </si>
  <si>
    <t>6 órát elérő foglalkoztatott fő</t>
  </si>
  <si>
    <t>6 órát elérő foglakoz-tatás hónapja</t>
  </si>
  <si>
    <t>4 órát elérő foglalkozatott fő</t>
  </si>
  <si>
    <t>4 órát elérő foglalkoztatás hónapja</t>
  </si>
  <si>
    <t>Csákvár Nagyközség Önkormányzata</t>
  </si>
  <si>
    <t>1.</t>
  </si>
  <si>
    <t>2.</t>
  </si>
  <si>
    <t>3.</t>
  </si>
  <si>
    <t>4.</t>
  </si>
  <si>
    <t>Sportlétesítmények működtetése és fejlesztése</t>
  </si>
  <si>
    <t>Város- és községgazdálkodás</t>
  </si>
  <si>
    <t>6.</t>
  </si>
  <si>
    <t xml:space="preserve">Közcélú foglalkoztatottak </t>
  </si>
  <si>
    <t xml:space="preserve">összesen </t>
  </si>
  <si>
    <t>Csákvári Közös Önkorm. Hivatal</t>
  </si>
  <si>
    <t>Mese-Vár Óvoda</t>
  </si>
  <si>
    <t>Összesen</t>
  </si>
  <si>
    <t>s.szm</t>
  </si>
  <si>
    <t>összeg  ezer forintban</t>
  </si>
  <si>
    <t xml:space="preserve">Rendsz.szoc.segély </t>
  </si>
  <si>
    <t xml:space="preserve">Egészségkár.szem.r.rendsz.szoc.segély </t>
  </si>
  <si>
    <t>Foglalkoztatást helyettesítő támogatás</t>
  </si>
  <si>
    <t>Normatív lakásfenntartási támogatás</t>
  </si>
  <si>
    <t>Átmeneti segélyek elõirányzata</t>
  </si>
  <si>
    <t>7.</t>
  </si>
  <si>
    <t>Temetési segélyek elõirányzata</t>
  </si>
  <si>
    <t>8.</t>
  </si>
  <si>
    <t xml:space="preserve">Rendkívüli gyermekvédelmi támogatás </t>
  </si>
  <si>
    <t>9.</t>
  </si>
  <si>
    <t>Egyéb,az önkormányzat rendeletében megáll.juttatások</t>
  </si>
  <si>
    <t>Köztemetés előirányzta</t>
  </si>
  <si>
    <t xml:space="preserve"> működési bevétel</t>
  </si>
  <si>
    <t>működési bevétel</t>
  </si>
  <si>
    <t>egyéb működési célú kiadás</t>
  </si>
  <si>
    <t xml:space="preserve">Működési célú támogatások államháztartáson belülről </t>
  </si>
  <si>
    <t>Közutak, hidak, alagutak üzemeltetése</t>
  </si>
  <si>
    <t>Város-, községgazdálkodási egyéb szolgáltatások</t>
  </si>
  <si>
    <t>dologi kiadás</t>
  </si>
  <si>
    <t>Fogorvosi alapellátás összesen</t>
  </si>
  <si>
    <t>Általános iskolai tanulók nappali rendszerû nevelése, oktatása (1-4. évfolyam)</t>
  </si>
  <si>
    <t>Általános iskolai tanulók nappali rendszerû nevelése, oktatása (1-4. évfolyam) összesen</t>
  </si>
  <si>
    <t>Általános iskolai tanulók nappali rendszerû nevelése, oktatása (5-8. évfolyam)</t>
  </si>
  <si>
    <t>Általános iskolai tanulók nappali rendszerû nevelése, oktatása (5-8. évfolyam) összesen</t>
  </si>
  <si>
    <t>ÖNKÉNT VÁLLAT FELADAT</t>
  </si>
  <si>
    <t>ÖNKÉNT VÁLLAT FELADAT ÖSSZESEN</t>
  </si>
  <si>
    <t>működési bevételek</t>
  </si>
  <si>
    <t>Csákvár Város Kötelező összesen</t>
  </si>
  <si>
    <t>Csákvár VárosÖnkormányzata és intézményei  összesen</t>
  </si>
  <si>
    <t xml:space="preserve"> 6/AÖnállóan működő intézmények</t>
  </si>
  <si>
    <t>6/A Önállóan működő intézmények összesen</t>
  </si>
  <si>
    <t>6/B Csákvári Közös Önkormányzati Hivatal</t>
  </si>
  <si>
    <t>6/B Önkormányzat igazgatási tevékenysége  összesen</t>
  </si>
  <si>
    <t>6/C Csákvár Város Önkormányzat  KÖTELEZŐ feladatai</t>
  </si>
  <si>
    <t>6/C Csákvár Város Önként vállalt összesen</t>
  </si>
  <si>
    <t>Csákvár Város összesen</t>
  </si>
  <si>
    <t>Aktív koruak ellátás</t>
  </si>
  <si>
    <t>Közvilágítás összesen</t>
  </si>
  <si>
    <t>Közvilágítás</t>
  </si>
  <si>
    <t>Háziorvosi  alapellátás</t>
  </si>
  <si>
    <t>Háziorvosi alapellátás összesen</t>
  </si>
  <si>
    <t>Fogorvosi alapellátás</t>
  </si>
  <si>
    <t>Nem veszélyes hulladék kezelése, ártalmatlanítása összesen</t>
  </si>
  <si>
    <t>5/C Csákvár Város Önkormányzat  ÖNKÉNT VÁLLALT feladatai</t>
  </si>
  <si>
    <t>előző évi működési.célú pénzmaradv.igénybev.</t>
  </si>
  <si>
    <t xml:space="preserve">          Egyéb működési bevétel</t>
  </si>
  <si>
    <t>egyéb működési célú kiadás áht-belülre</t>
  </si>
  <si>
    <t>egyéb működési célú kiadás áht-kívülre</t>
  </si>
  <si>
    <t>Működési célú támogatások áh-t belülről</t>
  </si>
  <si>
    <t>közhatlami bevétel</t>
  </si>
  <si>
    <t>Önkormányzatok és önk. Hivatalok jogalkotó és ált. ig. tev</t>
  </si>
  <si>
    <t>Beruházás</t>
  </si>
  <si>
    <t>Költségvetési maradvány</t>
  </si>
  <si>
    <t>Veszélyes hulladék begyűjtése, szállítása, átrakása</t>
  </si>
  <si>
    <t>Nem veszélyes (települési) hulladék vegyes (ömlesztett) begyűjtés a száll.</t>
  </si>
  <si>
    <t>Önkormányzati vagyonnal való gazdálkodással kapcs. Feladatok</t>
  </si>
  <si>
    <t>Kölstégvetési maradvány</t>
  </si>
  <si>
    <t>Hosszú időtartamú közfoglalkoztatás</t>
  </si>
  <si>
    <t>Mese-Vár Óvoda és Bölcsőde Csákvár</t>
  </si>
  <si>
    <t>Floriana Könyvtár és Közösségi Tér</t>
  </si>
  <si>
    <t>Orvosi rendelő ingatlan megvétel</t>
  </si>
  <si>
    <t>Petőfi S. u, Gánti u. csap.víz elvezetés terv</t>
  </si>
  <si>
    <t>Orvosi rendelő tervezés</t>
  </si>
  <si>
    <t>Orvosi rendelő beruházás</t>
  </si>
  <si>
    <t>Fűnyíró pótlás</t>
  </si>
  <si>
    <t>Kisteherautó vásárlás</t>
  </si>
  <si>
    <t>2015. évi előirányzat</t>
  </si>
  <si>
    <t xml:space="preserve">        Tartalékok</t>
  </si>
  <si>
    <t xml:space="preserve">      Elvonások és befizetések</t>
  </si>
  <si>
    <t xml:space="preserve"> egyéb </t>
  </si>
  <si>
    <t xml:space="preserve">          Áfabevétel</t>
  </si>
  <si>
    <t xml:space="preserve">       maradványának igénybevétele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</si>
  <si>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</si>
  <si>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</si>
  <si>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</si>
  <si>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</si>
  <si>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</si>
  <si>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</si>
  <si>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</si>
  <si>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</si>
  <si>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</si>
  <si>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</si>
  <si>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</si>
  <si>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</si>
  <si>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BEVÉTELEK</t>
  </si>
  <si>
    <t>Bevételek összesen</t>
  </si>
  <si>
    <t>Göngyölített</t>
  </si>
  <si>
    <t>KIADÁSOK</t>
  </si>
  <si>
    <t>Munkaadót terhelő járulékok</t>
  </si>
  <si>
    <t>Egyéb felhalmozási célú kiadások</t>
  </si>
  <si>
    <t>Kiadások összesen</t>
  </si>
  <si>
    <t>maradvány igénybevétele</t>
  </si>
  <si>
    <t xml:space="preserve">       Elvonások és befizetések</t>
  </si>
  <si>
    <t xml:space="preserve">            maradványának igénybevétele</t>
  </si>
  <si>
    <t xml:space="preserve">         Áfabevétel</t>
  </si>
  <si>
    <t xml:space="preserve">       Központi, irányító szervi támogatás</t>
  </si>
  <si>
    <t>Felhalmozási célú visszatérítenő támogatások</t>
  </si>
  <si>
    <t>Felhalmozási célú támogatás ÁH-t belülről</t>
  </si>
  <si>
    <t>Egyéb működési célú támogatások Áht-belülre</t>
  </si>
  <si>
    <t>Egyéb működési célú támogatások Áht-kívülre</t>
  </si>
  <si>
    <t>Önkormányzatok és önk. Hivatalok jogalkotó és ált. ig. tev összesen</t>
  </si>
  <si>
    <t>Működési célú tám. ÁH-kívülre</t>
  </si>
  <si>
    <t>felhalmozási bevétel (ingatlanok ért.)</t>
  </si>
  <si>
    <t>10.</t>
  </si>
  <si>
    <t>Önkormányzat beruházása</t>
  </si>
  <si>
    <t>Önkormányzat felújítása</t>
  </si>
  <si>
    <t>Önként vállalt feladatok</t>
  </si>
  <si>
    <t>Mese-Vár Óvoda udvari játékok, berend, felszerelés</t>
  </si>
  <si>
    <t xml:space="preserve">Csákvári Közös Önkormányzati Hivatal beruházása </t>
  </si>
  <si>
    <t>Mese-Vár Óvoda és Bölcsőde beruházása</t>
  </si>
  <si>
    <t>Csákvári Közös Önkormányzati Hivatal részére számítógépek,monitorok+szoftverek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</si>
</sst>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_(* #,##0.00_);_(* \(#,##0.00\);_(* &quot;-&quot;??_);_(@_)"/>
    <numFmt numFmtId="165" formatCode="mmmm"/>
    <numFmt numFmtId="166" formatCode="_(* #,##0_);_(* \(#,##0\);_(* &quot;-&quot;??_);_(@_)"/>
  </numFmts>
  <fonts count="2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Arial CE"/>
      <charset val="238"/>
    </font>
    <font>
      <b/>
      <sz val="10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i/>
      <sz val="6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4" fillId="0" borderId="0"/>
    <xf numFmtId="9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6" fillId="0" borderId="0"/>
    <xf numFmtId="0" fontId="15" fillId="0" borderId="0"/>
    <xf numFmtId="0" fontId="15" fillId="0" borderId="0"/>
    <xf numFmtId="0" fontId="6" fillId="0" borderId="0"/>
    <xf numFmtId="0" fontId="3" fillId="0" borderId="0"/>
    <xf numFmtId="0" fontId="16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165" fontId="14" fillId="0" borderId="0" applyFont="0" applyFill="0" applyBorder="0" applyAlignment="0" applyProtection="0"/>
  </cellStyleXfs>
  <cellXfs count="192">
    <xf numFmtId="0" fontId="0" fillId="0" borderId="0" xfId="0"/>
    <xf numFmtId="0" fontId="0" fillId="0" borderId="0" xfId="0" applyBorder="1"/>
    <xf numFmtId="0" fontId="5" fillId="0" borderId="4" xfId="1" applyFont="1" applyBorder="1"/>
    <xf numFmtId="3" fontId="0" fillId="0" borderId="0" xfId="0" applyNumberFormat="1"/>
    <xf numFmtId="3" fontId="0" fillId="0" borderId="0" xfId="0" applyNumberFormat="1" applyBorder="1"/>
    <xf numFmtId="0" fontId="17" fillId="0" borderId="0" xfId="10" applyFont="1" applyBorder="1"/>
    <xf numFmtId="0" fontId="9" fillId="0" borderId="0" xfId="10" applyFont="1" applyBorder="1"/>
    <xf numFmtId="0" fontId="9" fillId="0" borderId="0" xfId="10" applyFont="1" applyBorder="1" applyAlignment="1"/>
    <xf numFmtId="0" fontId="9" fillId="0" borderId="0" xfId="10" applyFont="1" applyBorder="1" applyAlignment="1">
      <alignment horizontal="right"/>
    </xf>
    <xf numFmtId="0" fontId="18" fillId="0" borderId="0" xfId="10" applyFont="1" applyBorder="1"/>
    <xf numFmtId="0" fontId="19" fillId="3" borderId="4" xfId="11" applyFont="1" applyFill="1" applyBorder="1"/>
    <xf numFmtId="3" fontId="19" fillId="3" borderId="4" xfId="11" applyNumberFormat="1" applyFont="1" applyFill="1" applyBorder="1" applyAlignment="1">
      <alignment horizontal="center" wrapText="1"/>
    </xf>
    <xf numFmtId="0" fontId="19" fillId="0" borderId="0" xfId="11" applyFont="1"/>
    <xf numFmtId="0" fontId="20" fillId="0" borderId="4" xfId="11" applyFont="1" applyBorder="1"/>
    <xf numFmtId="3" fontId="20" fillId="0" borderId="4" xfId="11" applyNumberFormat="1" applyFont="1" applyBorder="1"/>
    <xf numFmtId="0" fontId="20" fillId="0" borderId="0" xfId="11" applyFont="1"/>
    <xf numFmtId="0" fontId="19" fillId="0" borderId="4" xfId="11" applyFont="1" applyBorder="1" applyAlignment="1">
      <alignment wrapText="1"/>
    </xf>
    <xf numFmtId="0" fontId="19" fillId="0" borderId="4" xfId="11" applyFont="1" applyBorder="1"/>
    <xf numFmtId="3" fontId="19" fillId="0" borderId="4" xfId="11" applyNumberFormat="1" applyFont="1" applyBorder="1"/>
    <xf numFmtId="0" fontId="21" fillId="0" borderId="4" xfId="11" applyFont="1" applyBorder="1" applyAlignment="1">
      <alignment wrapText="1"/>
    </xf>
    <xf numFmtId="3" fontId="21" fillId="0" borderId="4" xfId="11" applyNumberFormat="1" applyFont="1" applyBorder="1"/>
    <xf numFmtId="0" fontId="21" fillId="0" borderId="4" xfId="11" applyFont="1" applyBorder="1"/>
    <xf numFmtId="0" fontId="21" fillId="0" borderId="0" xfId="11" applyFont="1"/>
    <xf numFmtId="3" fontId="21" fillId="3" borderId="4" xfId="11" applyNumberFormat="1" applyFont="1" applyFill="1" applyBorder="1"/>
    <xf numFmtId="0" fontId="19" fillId="0" borderId="0" xfId="11" applyFont="1" applyFill="1"/>
    <xf numFmtId="3" fontId="19" fillId="0" borderId="0" xfId="11" applyNumberFormat="1" applyFont="1"/>
    <xf numFmtId="2" fontId="19" fillId="2" borderId="4" xfId="11" applyNumberFormat="1" applyFont="1" applyFill="1" applyBorder="1" applyAlignment="1">
      <alignment horizontal="left" wrapText="1"/>
    </xf>
    <xf numFmtId="2" fontId="19" fillId="2" borderId="4" xfId="11" applyNumberFormat="1" applyFont="1" applyFill="1" applyBorder="1" applyAlignment="1">
      <alignment wrapText="1"/>
    </xf>
    <xf numFmtId="0" fontId="19" fillId="2" borderId="4" xfId="11" applyFont="1" applyFill="1" applyBorder="1" applyAlignment="1">
      <alignment horizontal="center" wrapText="1"/>
    </xf>
    <xf numFmtId="0" fontId="19" fillId="2" borderId="4" xfId="11" applyFont="1" applyFill="1" applyBorder="1" applyAlignment="1">
      <alignment wrapText="1"/>
    </xf>
    <xf numFmtId="2" fontId="19" fillId="0" borderId="4" xfId="11" applyNumberFormat="1" applyFont="1" applyBorder="1" applyAlignment="1">
      <alignment wrapText="1"/>
    </xf>
    <xf numFmtId="0" fontId="19" fillId="0" borderId="0" xfId="11" applyFont="1" applyBorder="1"/>
    <xf numFmtId="0" fontId="21" fillId="0" borderId="4" xfId="11" applyFont="1" applyBorder="1" applyAlignment="1">
      <alignment horizontal="right"/>
    </xf>
    <xf numFmtId="2" fontId="21" fillId="0" borderId="4" xfId="11" applyNumberFormat="1" applyFont="1" applyBorder="1" applyAlignment="1">
      <alignment wrapText="1"/>
    </xf>
    <xf numFmtId="2" fontId="21" fillId="0" borderId="4" xfId="11" applyNumberFormat="1" applyFont="1" applyBorder="1"/>
    <xf numFmtId="0" fontId="2" fillId="0" borderId="0" xfId="11"/>
    <xf numFmtId="2" fontId="2" fillId="0" borderId="0" xfId="11" applyNumberFormat="1" applyAlignment="1">
      <alignment wrapText="1"/>
    </xf>
    <xf numFmtId="2" fontId="2" fillId="0" borderId="0" xfId="11" applyNumberFormat="1"/>
    <xf numFmtId="0" fontId="2" fillId="5" borderId="0" xfId="11" applyFill="1"/>
    <xf numFmtId="0" fontId="21" fillId="0" borderId="4" xfId="5" applyFont="1" applyFill="1" applyBorder="1" applyProtection="1">
      <protection locked="0"/>
    </xf>
    <xf numFmtId="3" fontId="21" fillId="0" borderId="4" xfId="5" applyNumberFormat="1" applyFont="1" applyFill="1" applyBorder="1" applyProtection="1">
      <protection locked="0"/>
    </xf>
    <xf numFmtId="0" fontId="21" fillId="0" borderId="4" xfId="5" applyFont="1" applyFill="1" applyBorder="1" applyAlignment="1" applyProtection="1">
      <alignment wrapText="1"/>
      <protection locked="0"/>
    </xf>
    <xf numFmtId="3" fontId="22" fillId="5" borderId="4" xfId="5" applyNumberFormat="1" applyFont="1" applyFill="1" applyBorder="1" applyProtection="1">
      <protection locked="0"/>
    </xf>
    <xf numFmtId="0" fontId="17" fillId="0" borderId="0" xfId="10" applyFont="1" applyBorder="1" applyAlignment="1">
      <alignment horizontal="right"/>
    </xf>
    <xf numFmtId="0" fontId="17" fillId="0" borderId="0" xfId="10" applyFont="1" applyFill="1" applyBorder="1"/>
    <xf numFmtId="0" fontId="19" fillId="0" borderId="0" xfId="11" applyFont="1" applyAlignment="1">
      <alignment horizontal="center"/>
    </xf>
    <xf numFmtId="0" fontId="2" fillId="0" borderId="0" xfId="11" applyAlignment="1">
      <alignment horizontal="center"/>
    </xf>
    <xf numFmtId="2" fontId="19" fillId="0" borderId="0" xfId="11" applyNumberFormat="1" applyFont="1" applyBorder="1" applyAlignment="1">
      <alignment horizontal="center" wrapText="1"/>
    </xf>
    <xf numFmtId="0" fontId="17" fillId="0" borderId="4" xfId="10" applyFont="1" applyBorder="1"/>
    <xf numFmtId="0" fontId="9" fillId="0" borderId="4" xfId="10" applyFont="1" applyBorder="1" applyAlignment="1">
      <alignment horizontal="right"/>
    </xf>
    <xf numFmtId="0" fontId="9" fillId="0" borderId="4" xfId="10" applyFont="1" applyBorder="1"/>
    <xf numFmtId="0" fontId="9" fillId="0" borderId="4" xfId="10" applyFont="1" applyBorder="1" applyAlignment="1">
      <alignment horizontal="center"/>
    </xf>
    <xf numFmtId="0" fontId="17" fillId="0" borderId="4" xfId="10" applyFont="1" applyBorder="1" applyAlignment="1">
      <alignment horizontal="right"/>
    </xf>
    <xf numFmtId="0" fontId="17" fillId="0" borderId="4" xfId="10" applyFont="1" applyFill="1" applyBorder="1"/>
    <xf numFmtId="0" fontId="9" fillId="0" borderId="4" xfId="10" applyFont="1" applyFill="1" applyBorder="1"/>
    <xf numFmtId="0" fontId="18" fillId="0" borderId="4" xfId="10" applyFont="1" applyBorder="1" applyAlignment="1">
      <alignment horizontal="right"/>
    </xf>
    <xf numFmtId="0" fontId="9" fillId="2" borderId="4" xfId="10" applyFont="1" applyFill="1" applyBorder="1" applyAlignment="1">
      <alignment horizontal="right"/>
    </xf>
    <xf numFmtId="0" fontId="9" fillId="2" borderId="4" xfId="10" applyFont="1" applyFill="1" applyBorder="1"/>
    <xf numFmtId="3" fontId="9" fillId="2" borderId="4" xfId="10" applyNumberFormat="1" applyFont="1" applyFill="1" applyBorder="1"/>
    <xf numFmtId="3" fontId="17" fillId="0" borderId="4" xfId="10" applyNumberFormat="1" applyFont="1" applyFill="1" applyBorder="1" applyAlignment="1">
      <alignment horizontal="centerContinuous"/>
    </xf>
    <xf numFmtId="3" fontId="17" fillId="0" borderId="4" xfId="10" applyNumberFormat="1" applyFont="1" applyFill="1" applyBorder="1" applyAlignment="1">
      <alignment horizontal="center" wrapText="1"/>
    </xf>
    <xf numFmtId="3" fontId="17" fillId="0" borderId="4" xfId="10" applyNumberFormat="1" applyFont="1" applyFill="1" applyBorder="1" applyAlignment="1">
      <alignment horizontal="center"/>
    </xf>
    <xf numFmtId="3" fontId="17" fillId="0" borderId="4" xfId="10" applyNumberFormat="1" applyFont="1" applyFill="1" applyBorder="1"/>
    <xf numFmtId="3" fontId="17" fillId="0" borderId="4" xfId="10" applyNumberFormat="1" applyFont="1" applyFill="1" applyBorder="1" applyAlignment="1"/>
    <xf numFmtId="0" fontId="5" fillId="0" borderId="4" xfId="11" applyFont="1" applyFill="1" applyBorder="1"/>
    <xf numFmtId="0" fontId="9" fillId="0" borderId="4" xfId="10" applyFont="1" applyFill="1" applyBorder="1" applyAlignment="1">
      <alignment horizontal="right"/>
    </xf>
    <xf numFmtId="3" fontId="9" fillId="0" borderId="4" xfId="10" applyNumberFormat="1" applyFont="1" applyFill="1" applyBorder="1"/>
    <xf numFmtId="0" fontId="9" fillId="0" borderId="4" xfId="10" applyFont="1" applyFill="1" applyBorder="1" applyAlignment="1">
      <alignment wrapText="1"/>
    </xf>
    <xf numFmtId="0" fontId="18" fillId="0" borderId="4" xfId="10" applyFont="1" applyFill="1" applyBorder="1"/>
    <xf numFmtId="0" fontId="9" fillId="0" borderId="4" xfId="10" applyFont="1" applyFill="1" applyBorder="1" applyAlignment="1">
      <alignment horizontal="left"/>
    </xf>
    <xf numFmtId="0" fontId="9" fillId="0" borderId="4" xfId="10" applyFont="1" applyFill="1" applyBorder="1" applyAlignment="1">
      <alignment horizontal="right" wrapText="1"/>
    </xf>
    <xf numFmtId="3" fontId="9" fillId="0" borderId="4" xfId="10" applyNumberFormat="1" applyFont="1" applyFill="1" applyBorder="1" applyAlignment="1">
      <alignment horizontal="right"/>
    </xf>
    <xf numFmtId="3" fontId="17" fillId="0" borderId="0" xfId="10" applyNumberFormat="1" applyFont="1" applyFill="1" applyBorder="1"/>
    <xf numFmtId="0" fontId="17" fillId="0" borderId="0" xfId="10" applyFont="1" applyFill="1" applyBorder="1" applyAlignment="1">
      <alignment horizontal="right" vertical="center"/>
    </xf>
    <xf numFmtId="0" fontId="9" fillId="3" borderId="4" xfId="10" applyFont="1" applyFill="1" applyBorder="1"/>
    <xf numFmtId="3" fontId="9" fillId="3" borderId="4" xfId="10" applyNumberFormat="1" applyFont="1" applyFill="1" applyBorder="1"/>
    <xf numFmtId="0" fontId="17" fillId="3" borderId="4" xfId="10" applyFont="1" applyFill="1" applyBorder="1" applyAlignment="1">
      <alignment horizontal="right"/>
    </xf>
    <xf numFmtId="0" fontId="17" fillId="3" borderId="4" xfId="10" applyFont="1" applyFill="1" applyBorder="1"/>
    <xf numFmtId="0" fontId="17" fillId="2" borderId="4" xfId="10" applyFont="1" applyFill="1" applyBorder="1" applyAlignment="1">
      <alignment horizontal="right"/>
    </xf>
    <xf numFmtId="0" fontId="17" fillId="2" borderId="4" xfId="10" applyFont="1" applyFill="1" applyBorder="1"/>
    <xf numFmtId="0" fontId="17" fillId="0" borderId="4" xfId="10" applyFont="1" applyBorder="1" applyAlignment="1">
      <alignment horizontal="right"/>
    </xf>
    <xf numFmtId="0" fontId="9" fillId="0" borderId="4" xfId="10" applyFont="1" applyFill="1" applyBorder="1" applyAlignment="1">
      <alignment horizontal="left" wrapText="1"/>
    </xf>
    <xf numFmtId="0" fontId="19" fillId="0" borderId="4" xfId="1" applyFont="1" applyFill="1" applyBorder="1" applyAlignment="1" applyProtection="1">
      <alignment horizontal="left"/>
      <protection locked="0"/>
    </xf>
    <xf numFmtId="2" fontId="21" fillId="2" borderId="4" xfId="11" applyNumberFormat="1" applyFont="1" applyFill="1" applyBorder="1"/>
    <xf numFmtId="2" fontId="21" fillId="2" borderId="2" xfId="11" applyNumberFormat="1" applyFont="1" applyFill="1" applyBorder="1"/>
    <xf numFmtId="0" fontId="19" fillId="2" borderId="15" xfId="11" applyFont="1" applyFill="1" applyBorder="1" applyAlignment="1">
      <alignment wrapText="1"/>
    </xf>
    <xf numFmtId="0" fontId="19" fillId="0" borderId="3" xfId="11" applyFont="1" applyBorder="1" applyAlignment="1">
      <alignment horizontal="center"/>
    </xf>
    <xf numFmtId="0" fontId="19" fillId="0" borderId="15" xfId="11" applyFont="1" applyBorder="1"/>
    <xf numFmtId="0" fontId="21" fillId="0" borderId="3" xfId="11" applyFont="1" applyBorder="1" applyAlignment="1">
      <alignment horizontal="center"/>
    </xf>
    <xf numFmtId="0" fontId="21" fillId="0" borderId="15" xfId="11" applyFont="1" applyBorder="1"/>
    <xf numFmtId="0" fontId="21" fillId="5" borderId="5" xfId="11" applyFont="1" applyFill="1" applyBorder="1" applyAlignment="1">
      <alignment horizontal="center"/>
    </xf>
    <xf numFmtId="0" fontId="21" fillId="5" borderId="6" xfId="11" applyFont="1" applyFill="1" applyBorder="1"/>
    <xf numFmtId="2" fontId="21" fillId="5" borderId="6" xfId="11" applyNumberFormat="1" applyFont="1" applyFill="1" applyBorder="1" applyAlignment="1">
      <alignment wrapText="1"/>
    </xf>
    <xf numFmtId="0" fontId="19" fillId="5" borderId="6" xfId="11" applyFont="1" applyFill="1" applyBorder="1"/>
    <xf numFmtId="0" fontId="19" fillId="5" borderId="16" xfId="11" applyFont="1" applyFill="1" applyBorder="1"/>
    <xf numFmtId="0" fontId="5" fillId="0" borderId="1" xfId="12" applyFont="1" applyBorder="1"/>
    <xf numFmtId="0" fontId="5" fillId="0" borderId="2" xfId="12" applyFont="1" applyBorder="1"/>
    <xf numFmtId="3" fontId="5" fillId="0" borderId="2" xfId="12" applyNumberFormat="1" applyFont="1" applyFill="1" applyBorder="1" applyAlignment="1">
      <alignment wrapText="1"/>
    </xf>
    <xf numFmtId="3" fontId="5" fillId="0" borderId="2" xfId="12" applyNumberFormat="1" applyFont="1" applyFill="1" applyBorder="1" applyAlignment="1">
      <alignment horizontal="center" wrapText="1"/>
    </xf>
    <xf numFmtId="0" fontId="7" fillId="0" borderId="3" xfId="12" applyFont="1" applyBorder="1"/>
    <xf numFmtId="0" fontId="7" fillId="0" borderId="4" xfId="12" applyFont="1" applyBorder="1"/>
    <xf numFmtId="3" fontId="5" fillId="0" borderId="4" xfId="12" applyNumberFormat="1" applyFont="1" applyFill="1" applyBorder="1"/>
    <xf numFmtId="0" fontId="5" fillId="0" borderId="3" xfId="12" applyFont="1" applyBorder="1"/>
    <xf numFmtId="0" fontId="5" fillId="0" borderId="4" xfId="12" applyFont="1" applyBorder="1"/>
    <xf numFmtId="0" fontId="8" fillId="0" borderId="4" xfId="12" applyFont="1" applyBorder="1"/>
    <xf numFmtId="3" fontId="8" fillId="0" borderId="4" xfId="12" applyNumberFormat="1" applyFont="1" applyFill="1" applyBorder="1"/>
    <xf numFmtId="0" fontId="7" fillId="0" borderId="3" xfId="12" applyFont="1" applyFill="1" applyBorder="1"/>
    <xf numFmtId="0" fontId="7" fillId="2" borderId="4" xfId="12" applyFont="1" applyFill="1" applyBorder="1" applyAlignment="1">
      <alignment horizontal="right"/>
    </xf>
    <xf numFmtId="3" fontId="7" fillId="2" borderId="4" xfId="12" applyNumberFormat="1" applyFont="1" applyFill="1" applyBorder="1"/>
    <xf numFmtId="3" fontId="7" fillId="0" borderId="4" xfId="12" applyNumberFormat="1" applyFont="1" applyFill="1" applyBorder="1"/>
    <xf numFmtId="0" fontId="5" fillId="0" borderId="3" xfId="12" applyFont="1" applyFill="1" applyBorder="1"/>
    <xf numFmtId="0" fontId="7" fillId="3" borderId="4" xfId="12" applyFont="1" applyFill="1" applyBorder="1"/>
    <xf numFmtId="3" fontId="7" fillId="3" borderId="4" xfId="12" applyNumberFormat="1" applyFont="1" applyFill="1" applyBorder="1"/>
    <xf numFmtId="3" fontId="9" fillId="0" borderId="4" xfId="12" applyNumberFormat="1" applyFont="1" applyFill="1" applyBorder="1"/>
    <xf numFmtId="0" fontId="5" fillId="4" borderId="3" xfId="12" applyFont="1" applyFill="1" applyBorder="1"/>
    <xf numFmtId="0" fontId="7" fillId="4" borderId="4" xfId="12" applyFont="1" applyFill="1" applyBorder="1"/>
    <xf numFmtId="3" fontId="7" fillId="4" borderId="4" xfId="12" applyNumberFormat="1" applyFont="1" applyFill="1" applyBorder="1"/>
    <xf numFmtId="0" fontId="5" fillId="0" borderId="4" xfId="12" applyFont="1" applyFill="1" applyBorder="1" applyAlignment="1">
      <alignment wrapText="1"/>
    </xf>
    <xf numFmtId="0" fontId="10" fillId="0" borderId="4" xfId="12" applyFont="1" applyBorder="1"/>
    <xf numFmtId="0" fontId="11" fillId="0" borderId="4" xfId="12" applyFont="1" applyBorder="1"/>
    <xf numFmtId="3" fontId="12" fillId="0" borderId="4" xfId="12" applyNumberFormat="1" applyFont="1" applyFill="1" applyBorder="1"/>
    <xf numFmtId="0" fontId="5" fillId="0" borderId="4" xfId="12" applyFont="1" applyFill="1" applyBorder="1"/>
    <xf numFmtId="3" fontId="7" fillId="5" borderId="4" xfId="12" applyNumberFormat="1" applyFont="1" applyFill="1" applyBorder="1"/>
    <xf numFmtId="0" fontId="5" fillId="0" borderId="4" xfId="12" applyFont="1" applyBorder="1" applyAlignment="1">
      <alignment wrapText="1"/>
    </xf>
    <xf numFmtId="3" fontId="13" fillId="0" borderId="4" xfId="12" applyNumberFormat="1" applyFont="1" applyFill="1" applyBorder="1"/>
    <xf numFmtId="3" fontId="13" fillId="0" borderId="0" xfId="12" applyNumberFormat="1" applyFont="1" applyFill="1" applyBorder="1"/>
    <xf numFmtId="9" fontId="5" fillId="6" borderId="3" xfId="13" applyFont="1" applyFill="1" applyBorder="1"/>
    <xf numFmtId="9" fontId="7" fillId="6" borderId="4" xfId="13" applyFont="1" applyFill="1" applyBorder="1"/>
    <xf numFmtId="3" fontId="7" fillId="6" borderId="4" xfId="13" applyNumberFormat="1" applyFont="1" applyFill="1" applyBorder="1"/>
    <xf numFmtId="3" fontId="5" fillId="0" borderId="4" xfId="12" applyNumberFormat="1" applyFont="1" applyBorder="1"/>
    <xf numFmtId="0" fontId="5" fillId="0" borderId="5" xfId="12" applyFont="1" applyBorder="1"/>
    <xf numFmtId="0" fontId="5" fillId="0" borderId="6" xfId="12" applyFont="1" applyBorder="1"/>
    <xf numFmtId="3" fontId="5" fillId="0" borderId="6" xfId="12" applyNumberFormat="1" applyFont="1" applyBorder="1"/>
    <xf numFmtId="0" fontId="23" fillId="2" borderId="4" xfId="7" applyNumberFormat="1" applyFont="1" applyFill="1" applyBorder="1" applyAlignment="1" applyProtection="1">
      <alignment horizontal="center" vertical="center"/>
      <protection locked="0"/>
    </xf>
    <xf numFmtId="165" fontId="22" fillId="2" borderId="4" xfId="7" applyNumberFormat="1" applyFont="1" applyFill="1" applyBorder="1" applyAlignment="1" applyProtection="1">
      <alignment horizontal="right"/>
      <protection locked="0"/>
    </xf>
    <xf numFmtId="0" fontId="23" fillId="2" borderId="4" xfId="7" applyFont="1" applyFill="1" applyBorder="1" applyAlignment="1">
      <alignment horizontal="right"/>
    </xf>
    <xf numFmtId="0" fontId="23" fillId="2" borderId="0" xfId="7" applyFont="1" applyFill="1" applyAlignment="1">
      <alignment horizontal="right"/>
    </xf>
    <xf numFmtId="0" fontId="22" fillId="0" borderId="4" xfId="7" applyNumberFormat="1" applyFont="1" applyFill="1" applyBorder="1" applyAlignment="1" applyProtection="1">
      <protection locked="0"/>
    </xf>
    <xf numFmtId="166" fontId="22" fillId="0" borderId="4" xfId="14" applyNumberFormat="1" applyFont="1" applyFill="1" applyBorder="1"/>
    <xf numFmtId="166" fontId="22" fillId="0" borderId="4" xfId="14" applyNumberFormat="1" applyFont="1" applyBorder="1"/>
    <xf numFmtId="0" fontId="22" fillId="0" borderId="0" xfId="7" applyFont="1"/>
    <xf numFmtId="0" fontId="19" fillId="0" borderId="4" xfId="12" applyFont="1" applyFill="1" applyBorder="1" applyAlignment="1"/>
    <xf numFmtId="166" fontId="19" fillId="0" borderId="4" xfId="14" applyNumberFormat="1" applyFont="1" applyBorder="1"/>
    <xf numFmtId="0" fontId="23" fillId="0" borderId="0" xfId="7" applyFont="1"/>
    <xf numFmtId="0" fontId="19" fillId="0" borderId="4" xfId="12" applyFont="1" applyBorder="1" applyAlignment="1"/>
    <xf numFmtId="0" fontId="21" fillId="0" borderId="4" xfId="12" applyFont="1" applyBorder="1"/>
    <xf numFmtId="0" fontId="19" fillId="0" borderId="4" xfId="12" applyFont="1" applyBorder="1"/>
    <xf numFmtId="0" fontId="22" fillId="3" borderId="4" xfId="7" applyNumberFormat="1" applyFont="1" applyFill="1" applyBorder="1" applyAlignment="1" applyProtection="1">
      <protection locked="0"/>
    </xf>
    <xf numFmtId="166" fontId="22" fillId="3" borderId="4" xfId="14" applyNumberFormat="1" applyFont="1" applyFill="1" applyBorder="1"/>
    <xf numFmtId="166" fontId="21" fillId="3" borderId="4" xfId="14" applyNumberFormat="1" applyFont="1" applyFill="1" applyBorder="1"/>
    <xf numFmtId="0" fontId="23" fillId="0" borderId="4" xfId="7" applyNumberFormat="1" applyFont="1" applyFill="1" applyBorder="1" applyAlignment="1" applyProtection="1">
      <protection locked="0"/>
    </xf>
    <xf numFmtId="166" fontId="23" fillId="0" borderId="4" xfId="14" applyNumberFormat="1" applyFont="1" applyBorder="1"/>
    <xf numFmtId="0" fontId="19" fillId="0" borderId="4" xfId="12" applyFont="1" applyBorder="1" applyAlignment="1">
      <alignment wrapText="1"/>
    </xf>
    <xf numFmtId="166" fontId="22" fillId="0" borderId="0" xfId="14" applyNumberFormat="1" applyFont="1" applyFill="1"/>
    <xf numFmtId="166" fontId="19" fillId="0" borderId="0" xfId="14" applyNumberFormat="1" applyFont="1"/>
    <xf numFmtId="166" fontId="23" fillId="0" borderId="0" xfId="14" applyNumberFormat="1" applyFont="1"/>
    <xf numFmtId="0" fontId="23" fillId="0" borderId="0" xfId="7" applyNumberFormat="1" applyFont="1" applyFill="1" applyBorder="1" applyAlignment="1" applyProtection="1">
      <protection locked="0"/>
    </xf>
    <xf numFmtId="0" fontId="22" fillId="0" borderId="0" xfId="7" applyFont="1" applyFill="1"/>
    <xf numFmtId="0" fontId="5" fillId="0" borderId="4" xfId="12" applyFont="1" applyBorder="1" applyAlignment="1">
      <alignment horizontal="center" wrapText="1"/>
    </xf>
    <xf numFmtId="0" fontId="13" fillId="0" borderId="4" xfId="12" applyFont="1" applyBorder="1" applyAlignment="1">
      <alignment wrapText="1"/>
    </xf>
    <xf numFmtId="0" fontId="9" fillId="0" borderId="4" xfId="10" applyFont="1" applyBorder="1" applyAlignment="1">
      <alignment horizontal="left"/>
    </xf>
    <xf numFmtId="0" fontId="17" fillId="0" borderId="4" xfId="10" applyFont="1" applyBorder="1" applyAlignment="1">
      <alignment horizontal="right"/>
    </xf>
    <xf numFmtId="0" fontId="5" fillId="0" borderId="1" xfId="12" applyFont="1" applyBorder="1" applyAlignment="1">
      <alignment horizontal="center"/>
    </xf>
    <xf numFmtId="0" fontId="5" fillId="0" borderId="2" xfId="12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9" fillId="0" borderId="4" xfId="10" applyFont="1" applyBorder="1" applyAlignment="1">
      <alignment horizontal="left"/>
    </xf>
    <xf numFmtId="3" fontId="9" fillId="0" borderId="0" xfId="10" applyNumberFormat="1" applyFont="1" applyBorder="1"/>
    <xf numFmtId="3" fontId="23" fillId="3" borderId="4" xfId="11" applyNumberFormat="1" applyFont="1" applyFill="1" applyBorder="1"/>
    <xf numFmtId="3" fontId="24" fillId="0" borderId="4" xfId="11" applyNumberFormat="1" applyFont="1" applyBorder="1"/>
    <xf numFmtId="3" fontId="23" fillId="0" borderId="4" xfId="11" applyNumberFormat="1" applyFont="1" applyBorder="1"/>
    <xf numFmtId="3" fontId="23" fillId="0" borderId="4" xfId="11" applyNumberFormat="1" applyFont="1" applyFill="1" applyBorder="1"/>
    <xf numFmtId="3" fontId="23" fillId="0" borderId="0" xfId="11" applyNumberFormat="1" applyFont="1"/>
    <xf numFmtId="2" fontId="21" fillId="5" borderId="6" xfId="11" applyNumberFormat="1" applyFont="1" applyFill="1" applyBorder="1"/>
    <xf numFmtId="0" fontId="9" fillId="0" borderId="4" xfId="10" applyFont="1" applyBorder="1" applyAlignment="1">
      <alignment horizontal="left"/>
    </xf>
    <xf numFmtId="0" fontId="9" fillId="0" borderId="0" xfId="10" applyFont="1" applyBorder="1" applyAlignment="1">
      <alignment horizontal="left" wrapText="1"/>
    </xf>
    <xf numFmtId="0" fontId="17" fillId="0" borderId="4" xfId="10" applyFont="1" applyBorder="1" applyAlignment="1">
      <alignment horizontal="right"/>
    </xf>
    <xf numFmtId="0" fontId="17" fillId="0" borderId="4" xfId="10" applyFont="1" applyBorder="1" applyAlignment="1">
      <alignment horizontal="center"/>
    </xf>
    <xf numFmtId="0" fontId="17" fillId="0" borderId="4" xfId="10" applyFont="1" applyFill="1" applyBorder="1" applyAlignment="1">
      <alignment horizontal="center"/>
    </xf>
    <xf numFmtId="0" fontId="19" fillId="3" borderId="11" xfId="11" applyFont="1" applyFill="1" applyBorder="1" applyAlignment="1">
      <alignment horizontal="center"/>
    </xf>
    <xf numFmtId="0" fontId="19" fillId="3" borderId="12" xfId="11" applyFont="1" applyFill="1" applyBorder="1" applyAlignment="1">
      <alignment horizontal="center"/>
    </xf>
    <xf numFmtId="0" fontId="19" fillId="2" borderId="2" xfId="11" applyFont="1" applyFill="1" applyBorder="1" applyAlignment="1">
      <alignment horizontal="center" wrapText="1"/>
    </xf>
    <xf numFmtId="0" fontId="19" fillId="2" borderId="9" xfId="11" applyFont="1" applyFill="1" applyBorder="1" applyAlignment="1">
      <alignment horizontal="center" wrapText="1"/>
    </xf>
    <xf numFmtId="0" fontId="19" fillId="2" borderId="7" xfId="11" applyFont="1" applyFill="1" applyBorder="1" applyAlignment="1">
      <alignment horizontal="center"/>
    </xf>
    <xf numFmtId="0" fontId="19" fillId="2" borderId="13" xfId="11" applyFont="1" applyFill="1" applyBorder="1" applyAlignment="1">
      <alignment horizontal="center"/>
    </xf>
    <xf numFmtId="0" fontId="19" fillId="2" borderId="8" xfId="11" applyFont="1" applyFill="1" applyBorder="1" applyAlignment="1">
      <alignment horizontal="center"/>
    </xf>
    <xf numFmtId="0" fontId="19" fillId="2" borderId="10" xfId="11" applyFont="1" applyFill="1" applyBorder="1" applyAlignment="1">
      <alignment horizontal="center"/>
    </xf>
    <xf numFmtId="2" fontId="19" fillId="2" borderId="2" xfId="11" applyNumberFormat="1" applyFont="1" applyFill="1" applyBorder="1" applyAlignment="1">
      <alignment horizontal="center" vertical="center" wrapText="1"/>
    </xf>
    <xf numFmtId="0" fontId="19" fillId="2" borderId="2" xfId="11" applyFont="1" applyFill="1" applyBorder="1" applyAlignment="1">
      <alignment horizontal="center" vertical="center" wrapText="1"/>
    </xf>
    <xf numFmtId="0" fontId="21" fillId="0" borderId="11" xfId="5" applyFont="1" applyFill="1" applyBorder="1" applyAlignment="1" applyProtection="1">
      <alignment horizontal="center"/>
      <protection locked="0"/>
    </xf>
    <xf numFmtId="0" fontId="21" fillId="0" borderId="14" xfId="5" applyFont="1" applyFill="1" applyBorder="1" applyAlignment="1" applyProtection="1">
      <alignment horizontal="center"/>
      <protection locked="0"/>
    </xf>
    <xf numFmtId="0" fontId="21" fillId="0" borderId="12" xfId="5" applyFont="1" applyFill="1" applyBorder="1" applyAlignment="1" applyProtection="1">
      <alignment horizontal="center"/>
      <protection locked="0"/>
    </xf>
  </cellXfs>
  <cellStyles count="15">
    <cellStyle name="Ezres 2" xfId="3"/>
    <cellStyle name="Ezres 3" xfId="4"/>
    <cellStyle name="Ezres 3 2" xfId="14"/>
    <cellStyle name="Normál" xfId="0" builtinId="0"/>
    <cellStyle name="Normál 2" xfId="1"/>
    <cellStyle name="Normál 2 2" xfId="5"/>
    <cellStyle name="Normál 2 3" xfId="9"/>
    <cellStyle name="Normál 2 4" xfId="12"/>
    <cellStyle name="Normál 3" xfId="6"/>
    <cellStyle name="Normál 4" xfId="7"/>
    <cellStyle name="Normál 5" xfId="11"/>
    <cellStyle name="Normál_2008évi7mellzárásszámadási rendelet" xfId="10"/>
    <cellStyle name="Normal_KARSZJ3" xfId="8"/>
    <cellStyle name="Százalék 2" xfId="2"/>
    <cellStyle name="Százalék 2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2"/>
  <sheetViews>
    <sheetView tabSelected="1" view="pageBreakPreview" topLeftCell="A49" zoomScale="60" workbookViewId="0">
      <selection activeCell="F72" sqref="F71:F72"/>
    </sheetView>
  </sheetViews>
  <sheetFormatPr defaultRowHeight="12.75"/>
  <cols>
    <col min="1" max="1" width="3.28515625" bestFit="1" customWidth="1"/>
    <col min="2" max="2" width="42.85546875" customWidth="1"/>
    <col min="3" max="3" width="16.7109375" customWidth="1"/>
    <col min="4" max="4" width="12.85546875" customWidth="1"/>
    <col min="5" max="5" width="12.140625" customWidth="1"/>
    <col min="6" max="6" width="12.42578125" customWidth="1"/>
    <col min="7" max="7" width="10.7109375" style="1" bestFit="1" customWidth="1"/>
    <col min="8" max="8" width="9.28515625" bestFit="1" customWidth="1"/>
    <col min="256" max="256" width="3.28515625" bestFit="1" customWidth="1"/>
    <col min="257" max="257" width="38.5703125" customWidth="1"/>
    <col min="258" max="258" width="11.28515625" customWidth="1"/>
    <col min="259" max="259" width="11.7109375" customWidth="1"/>
    <col min="260" max="260" width="10.140625" customWidth="1"/>
    <col min="261" max="261" width="12.140625" customWidth="1"/>
    <col min="262" max="262" width="10.28515625" customWidth="1"/>
    <col min="263" max="263" width="10.7109375" bestFit="1" customWidth="1"/>
    <col min="264" max="264" width="9.28515625" bestFit="1" customWidth="1"/>
    <col min="512" max="512" width="3.28515625" bestFit="1" customWidth="1"/>
    <col min="513" max="513" width="38.5703125" customWidth="1"/>
    <col min="514" max="514" width="11.28515625" customWidth="1"/>
    <col min="515" max="515" width="11.7109375" customWidth="1"/>
    <col min="516" max="516" width="10.140625" customWidth="1"/>
    <col min="517" max="517" width="12.140625" customWidth="1"/>
    <col min="518" max="518" width="10.28515625" customWidth="1"/>
    <col min="519" max="519" width="10.7109375" bestFit="1" customWidth="1"/>
    <col min="520" max="520" width="9.28515625" bestFit="1" customWidth="1"/>
    <col min="768" max="768" width="3.28515625" bestFit="1" customWidth="1"/>
    <col min="769" max="769" width="38.5703125" customWidth="1"/>
    <col min="770" max="770" width="11.28515625" customWidth="1"/>
    <col min="771" max="771" width="11.7109375" customWidth="1"/>
    <col min="772" max="772" width="10.140625" customWidth="1"/>
    <col min="773" max="773" width="12.140625" customWidth="1"/>
    <col min="774" max="774" width="10.28515625" customWidth="1"/>
    <col min="775" max="775" width="10.7109375" bestFit="1" customWidth="1"/>
    <col min="776" max="776" width="9.28515625" bestFit="1" customWidth="1"/>
    <col min="1024" max="1024" width="3.28515625" bestFit="1" customWidth="1"/>
    <col min="1025" max="1025" width="38.5703125" customWidth="1"/>
    <col min="1026" max="1026" width="11.28515625" customWidth="1"/>
    <col min="1027" max="1027" width="11.7109375" customWidth="1"/>
    <col min="1028" max="1028" width="10.140625" customWidth="1"/>
    <col min="1029" max="1029" width="12.140625" customWidth="1"/>
    <col min="1030" max="1030" width="10.28515625" customWidth="1"/>
    <col min="1031" max="1031" width="10.7109375" bestFit="1" customWidth="1"/>
    <col min="1032" max="1032" width="9.28515625" bestFit="1" customWidth="1"/>
    <col min="1280" max="1280" width="3.28515625" bestFit="1" customWidth="1"/>
    <col min="1281" max="1281" width="38.5703125" customWidth="1"/>
    <col min="1282" max="1282" width="11.28515625" customWidth="1"/>
    <col min="1283" max="1283" width="11.7109375" customWidth="1"/>
    <col min="1284" max="1284" width="10.140625" customWidth="1"/>
    <col min="1285" max="1285" width="12.140625" customWidth="1"/>
    <col min="1286" max="1286" width="10.28515625" customWidth="1"/>
    <col min="1287" max="1287" width="10.7109375" bestFit="1" customWidth="1"/>
    <col min="1288" max="1288" width="9.28515625" bestFit="1" customWidth="1"/>
    <col min="1536" max="1536" width="3.28515625" bestFit="1" customWidth="1"/>
    <col min="1537" max="1537" width="38.5703125" customWidth="1"/>
    <col min="1538" max="1538" width="11.28515625" customWidth="1"/>
    <col min="1539" max="1539" width="11.7109375" customWidth="1"/>
    <col min="1540" max="1540" width="10.140625" customWidth="1"/>
    <col min="1541" max="1541" width="12.140625" customWidth="1"/>
    <col min="1542" max="1542" width="10.28515625" customWidth="1"/>
    <col min="1543" max="1543" width="10.7109375" bestFit="1" customWidth="1"/>
    <col min="1544" max="1544" width="9.28515625" bestFit="1" customWidth="1"/>
    <col min="1792" max="1792" width="3.28515625" bestFit="1" customWidth="1"/>
    <col min="1793" max="1793" width="38.5703125" customWidth="1"/>
    <col min="1794" max="1794" width="11.28515625" customWidth="1"/>
    <col min="1795" max="1795" width="11.7109375" customWidth="1"/>
    <col min="1796" max="1796" width="10.140625" customWidth="1"/>
    <col min="1797" max="1797" width="12.140625" customWidth="1"/>
    <col min="1798" max="1798" width="10.28515625" customWidth="1"/>
    <col min="1799" max="1799" width="10.7109375" bestFit="1" customWidth="1"/>
    <col min="1800" max="1800" width="9.28515625" bestFit="1" customWidth="1"/>
    <col min="2048" max="2048" width="3.28515625" bestFit="1" customWidth="1"/>
    <col min="2049" max="2049" width="38.5703125" customWidth="1"/>
    <col min="2050" max="2050" width="11.28515625" customWidth="1"/>
    <col min="2051" max="2051" width="11.7109375" customWidth="1"/>
    <col min="2052" max="2052" width="10.140625" customWidth="1"/>
    <col min="2053" max="2053" width="12.140625" customWidth="1"/>
    <col min="2054" max="2054" width="10.28515625" customWidth="1"/>
    <col min="2055" max="2055" width="10.7109375" bestFit="1" customWidth="1"/>
    <col min="2056" max="2056" width="9.28515625" bestFit="1" customWidth="1"/>
    <col min="2304" max="2304" width="3.28515625" bestFit="1" customWidth="1"/>
    <col min="2305" max="2305" width="38.5703125" customWidth="1"/>
    <col min="2306" max="2306" width="11.28515625" customWidth="1"/>
    <col min="2307" max="2307" width="11.7109375" customWidth="1"/>
    <col min="2308" max="2308" width="10.140625" customWidth="1"/>
    <col min="2309" max="2309" width="12.140625" customWidth="1"/>
    <col min="2310" max="2310" width="10.28515625" customWidth="1"/>
    <col min="2311" max="2311" width="10.7109375" bestFit="1" customWidth="1"/>
    <col min="2312" max="2312" width="9.28515625" bestFit="1" customWidth="1"/>
    <col min="2560" max="2560" width="3.28515625" bestFit="1" customWidth="1"/>
    <col min="2561" max="2561" width="38.5703125" customWidth="1"/>
    <col min="2562" max="2562" width="11.28515625" customWidth="1"/>
    <col min="2563" max="2563" width="11.7109375" customWidth="1"/>
    <col min="2564" max="2564" width="10.140625" customWidth="1"/>
    <col min="2565" max="2565" width="12.140625" customWidth="1"/>
    <col min="2566" max="2566" width="10.28515625" customWidth="1"/>
    <col min="2567" max="2567" width="10.7109375" bestFit="1" customWidth="1"/>
    <col min="2568" max="2568" width="9.28515625" bestFit="1" customWidth="1"/>
    <col min="2816" max="2816" width="3.28515625" bestFit="1" customWidth="1"/>
    <col min="2817" max="2817" width="38.5703125" customWidth="1"/>
    <col min="2818" max="2818" width="11.28515625" customWidth="1"/>
    <col min="2819" max="2819" width="11.7109375" customWidth="1"/>
    <col min="2820" max="2820" width="10.140625" customWidth="1"/>
    <col min="2821" max="2821" width="12.140625" customWidth="1"/>
    <col min="2822" max="2822" width="10.28515625" customWidth="1"/>
    <col min="2823" max="2823" width="10.7109375" bestFit="1" customWidth="1"/>
    <col min="2824" max="2824" width="9.28515625" bestFit="1" customWidth="1"/>
    <col min="3072" max="3072" width="3.28515625" bestFit="1" customWidth="1"/>
    <col min="3073" max="3073" width="38.5703125" customWidth="1"/>
    <col min="3074" max="3074" width="11.28515625" customWidth="1"/>
    <col min="3075" max="3075" width="11.7109375" customWidth="1"/>
    <col min="3076" max="3076" width="10.140625" customWidth="1"/>
    <col min="3077" max="3077" width="12.140625" customWidth="1"/>
    <col min="3078" max="3078" width="10.28515625" customWidth="1"/>
    <col min="3079" max="3079" width="10.7109375" bestFit="1" customWidth="1"/>
    <col min="3080" max="3080" width="9.28515625" bestFit="1" customWidth="1"/>
    <col min="3328" max="3328" width="3.28515625" bestFit="1" customWidth="1"/>
    <col min="3329" max="3329" width="38.5703125" customWidth="1"/>
    <col min="3330" max="3330" width="11.28515625" customWidth="1"/>
    <col min="3331" max="3331" width="11.7109375" customWidth="1"/>
    <col min="3332" max="3332" width="10.140625" customWidth="1"/>
    <col min="3333" max="3333" width="12.140625" customWidth="1"/>
    <col min="3334" max="3334" width="10.28515625" customWidth="1"/>
    <col min="3335" max="3335" width="10.7109375" bestFit="1" customWidth="1"/>
    <col min="3336" max="3336" width="9.28515625" bestFit="1" customWidth="1"/>
    <col min="3584" max="3584" width="3.28515625" bestFit="1" customWidth="1"/>
    <col min="3585" max="3585" width="38.5703125" customWidth="1"/>
    <col min="3586" max="3586" width="11.28515625" customWidth="1"/>
    <col min="3587" max="3587" width="11.7109375" customWidth="1"/>
    <col min="3588" max="3588" width="10.140625" customWidth="1"/>
    <col min="3589" max="3589" width="12.140625" customWidth="1"/>
    <col min="3590" max="3590" width="10.28515625" customWidth="1"/>
    <col min="3591" max="3591" width="10.7109375" bestFit="1" customWidth="1"/>
    <col min="3592" max="3592" width="9.28515625" bestFit="1" customWidth="1"/>
    <col min="3840" max="3840" width="3.28515625" bestFit="1" customWidth="1"/>
    <col min="3841" max="3841" width="38.5703125" customWidth="1"/>
    <col min="3842" max="3842" width="11.28515625" customWidth="1"/>
    <col min="3843" max="3843" width="11.7109375" customWidth="1"/>
    <col min="3844" max="3844" width="10.140625" customWidth="1"/>
    <col min="3845" max="3845" width="12.140625" customWidth="1"/>
    <col min="3846" max="3846" width="10.28515625" customWidth="1"/>
    <col min="3847" max="3847" width="10.7109375" bestFit="1" customWidth="1"/>
    <col min="3848" max="3848" width="9.28515625" bestFit="1" customWidth="1"/>
    <col min="4096" max="4096" width="3.28515625" bestFit="1" customWidth="1"/>
    <col min="4097" max="4097" width="38.5703125" customWidth="1"/>
    <col min="4098" max="4098" width="11.28515625" customWidth="1"/>
    <col min="4099" max="4099" width="11.7109375" customWidth="1"/>
    <col min="4100" max="4100" width="10.140625" customWidth="1"/>
    <col min="4101" max="4101" width="12.140625" customWidth="1"/>
    <col min="4102" max="4102" width="10.28515625" customWidth="1"/>
    <col min="4103" max="4103" width="10.7109375" bestFit="1" customWidth="1"/>
    <col min="4104" max="4104" width="9.28515625" bestFit="1" customWidth="1"/>
    <col min="4352" max="4352" width="3.28515625" bestFit="1" customWidth="1"/>
    <col min="4353" max="4353" width="38.5703125" customWidth="1"/>
    <col min="4354" max="4354" width="11.28515625" customWidth="1"/>
    <col min="4355" max="4355" width="11.7109375" customWidth="1"/>
    <col min="4356" max="4356" width="10.140625" customWidth="1"/>
    <col min="4357" max="4357" width="12.140625" customWidth="1"/>
    <col min="4358" max="4358" width="10.28515625" customWidth="1"/>
    <col min="4359" max="4359" width="10.7109375" bestFit="1" customWidth="1"/>
    <col min="4360" max="4360" width="9.28515625" bestFit="1" customWidth="1"/>
    <col min="4608" max="4608" width="3.28515625" bestFit="1" customWidth="1"/>
    <col min="4609" max="4609" width="38.5703125" customWidth="1"/>
    <col min="4610" max="4610" width="11.28515625" customWidth="1"/>
    <col min="4611" max="4611" width="11.7109375" customWidth="1"/>
    <col min="4612" max="4612" width="10.140625" customWidth="1"/>
    <col min="4613" max="4613" width="12.140625" customWidth="1"/>
    <col min="4614" max="4614" width="10.28515625" customWidth="1"/>
    <col min="4615" max="4615" width="10.7109375" bestFit="1" customWidth="1"/>
    <col min="4616" max="4616" width="9.28515625" bestFit="1" customWidth="1"/>
    <col min="4864" max="4864" width="3.28515625" bestFit="1" customWidth="1"/>
    <col min="4865" max="4865" width="38.5703125" customWidth="1"/>
    <col min="4866" max="4866" width="11.28515625" customWidth="1"/>
    <col min="4867" max="4867" width="11.7109375" customWidth="1"/>
    <col min="4868" max="4868" width="10.140625" customWidth="1"/>
    <col min="4869" max="4869" width="12.140625" customWidth="1"/>
    <col min="4870" max="4870" width="10.28515625" customWidth="1"/>
    <col min="4871" max="4871" width="10.7109375" bestFit="1" customWidth="1"/>
    <col min="4872" max="4872" width="9.28515625" bestFit="1" customWidth="1"/>
    <col min="5120" max="5120" width="3.28515625" bestFit="1" customWidth="1"/>
    <col min="5121" max="5121" width="38.5703125" customWidth="1"/>
    <col min="5122" max="5122" width="11.28515625" customWidth="1"/>
    <col min="5123" max="5123" width="11.7109375" customWidth="1"/>
    <col min="5124" max="5124" width="10.140625" customWidth="1"/>
    <col min="5125" max="5125" width="12.140625" customWidth="1"/>
    <col min="5126" max="5126" width="10.28515625" customWidth="1"/>
    <col min="5127" max="5127" width="10.7109375" bestFit="1" customWidth="1"/>
    <col min="5128" max="5128" width="9.28515625" bestFit="1" customWidth="1"/>
    <col min="5376" max="5376" width="3.28515625" bestFit="1" customWidth="1"/>
    <col min="5377" max="5377" width="38.5703125" customWidth="1"/>
    <col min="5378" max="5378" width="11.28515625" customWidth="1"/>
    <col min="5379" max="5379" width="11.7109375" customWidth="1"/>
    <col min="5380" max="5380" width="10.140625" customWidth="1"/>
    <col min="5381" max="5381" width="12.140625" customWidth="1"/>
    <col min="5382" max="5382" width="10.28515625" customWidth="1"/>
    <col min="5383" max="5383" width="10.7109375" bestFit="1" customWidth="1"/>
    <col min="5384" max="5384" width="9.28515625" bestFit="1" customWidth="1"/>
    <col min="5632" max="5632" width="3.28515625" bestFit="1" customWidth="1"/>
    <col min="5633" max="5633" width="38.5703125" customWidth="1"/>
    <col min="5634" max="5634" width="11.28515625" customWidth="1"/>
    <col min="5635" max="5635" width="11.7109375" customWidth="1"/>
    <col min="5636" max="5636" width="10.140625" customWidth="1"/>
    <col min="5637" max="5637" width="12.140625" customWidth="1"/>
    <col min="5638" max="5638" width="10.28515625" customWidth="1"/>
    <col min="5639" max="5639" width="10.7109375" bestFit="1" customWidth="1"/>
    <col min="5640" max="5640" width="9.28515625" bestFit="1" customWidth="1"/>
    <col min="5888" max="5888" width="3.28515625" bestFit="1" customWidth="1"/>
    <col min="5889" max="5889" width="38.5703125" customWidth="1"/>
    <col min="5890" max="5890" width="11.28515625" customWidth="1"/>
    <col min="5891" max="5891" width="11.7109375" customWidth="1"/>
    <col min="5892" max="5892" width="10.140625" customWidth="1"/>
    <col min="5893" max="5893" width="12.140625" customWidth="1"/>
    <col min="5894" max="5894" width="10.28515625" customWidth="1"/>
    <col min="5895" max="5895" width="10.7109375" bestFit="1" customWidth="1"/>
    <col min="5896" max="5896" width="9.28515625" bestFit="1" customWidth="1"/>
    <col min="6144" max="6144" width="3.28515625" bestFit="1" customWidth="1"/>
    <col min="6145" max="6145" width="38.5703125" customWidth="1"/>
    <col min="6146" max="6146" width="11.28515625" customWidth="1"/>
    <col min="6147" max="6147" width="11.7109375" customWidth="1"/>
    <col min="6148" max="6148" width="10.140625" customWidth="1"/>
    <col min="6149" max="6149" width="12.140625" customWidth="1"/>
    <col min="6150" max="6150" width="10.28515625" customWidth="1"/>
    <col min="6151" max="6151" width="10.7109375" bestFit="1" customWidth="1"/>
    <col min="6152" max="6152" width="9.28515625" bestFit="1" customWidth="1"/>
    <col min="6400" max="6400" width="3.28515625" bestFit="1" customWidth="1"/>
    <col min="6401" max="6401" width="38.5703125" customWidth="1"/>
    <col min="6402" max="6402" width="11.28515625" customWidth="1"/>
    <col min="6403" max="6403" width="11.7109375" customWidth="1"/>
    <col min="6404" max="6404" width="10.140625" customWidth="1"/>
    <col min="6405" max="6405" width="12.140625" customWidth="1"/>
    <col min="6406" max="6406" width="10.28515625" customWidth="1"/>
    <col min="6407" max="6407" width="10.7109375" bestFit="1" customWidth="1"/>
    <col min="6408" max="6408" width="9.28515625" bestFit="1" customWidth="1"/>
    <col min="6656" max="6656" width="3.28515625" bestFit="1" customWidth="1"/>
    <col min="6657" max="6657" width="38.5703125" customWidth="1"/>
    <col min="6658" max="6658" width="11.28515625" customWidth="1"/>
    <col min="6659" max="6659" width="11.7109375" customWidth="1"/>
    <col min="6660" max="6660" width="10.140625" customWidth="1"/>
    <col min="6661" max="6661" width="12.140625" customWidth="1"/>
    <col min="6662" max="6662" width="10.28515625" customWidth="1"/>
    <col min="6663" max="6663" width="10.7109375" bestFit="1" customWidth="1"/>
    <col min="6664" max="6664" width="9.28515625" bestFit="1" customWidth="1"/>
    <col min="6912" max="6912" width="3.28515625" bestFit="1" customWidth="1"/>
    <col min="6913" max="6913" width="38.5703125" customWidth="1"/>
    <col min="6914" max="6914" width="11.28515625" customWidth="1"/>
    <col min="6915" max="6915" width="11.7109375" customWidth="1"/>
    <col min="6916" max="6916" width="10.140625" customWidth="1"/>
    <col min="6917" max="6917" width="12.140625" customWidth="1"/>
    <col min="6918" max="6918" width="10.28515625" customWidth="1"/>
    <col min="6919" max="6919" width="10.7109375" bestFit="1" customWidth="1"/>
    <col min="6920" max="6920" width="9.28515625" bestFit="1" customWidth="1"/>
    <col min="7168" max="7168" width="3.28515625" bestFit="1" customWidth="1"/>
    <col min="7169" max="7169" width="38.5703125" customWidth="1"/>
    <col min="7170" max="7170" width="11.28515625" customWidth="1"/>
    <col min="7171" max="7171" width="11.7109375" customWidth="1"/>
    <col min="7172" max="7172" width="10.140625" customWidth="1"/>
    <col min="7173" max="7173" width="12.140625" customWidth="1"/>
    <col min="7174" max="7174" width="10.28515625" customWidth="1"/>
    <col min="7175" max="7175" width="10.7109375" bestFit="1" customWidth="1"/>
    <col min="7176" max="7176" width="9.28515625" bestFit="1" customWidth="1"/>
    <col min="7424" max="7424" width="3.28515625" bestFit="1" customWidth="1"/>
    <col min="7425" max="7425" width="38.5703125" customWidth="1"/>
    <col min="7426" max="7426" width="11.28515625" customWidth="1"/>
    <col min="7427" max="7427" width="11.7109375" customWidth="1"/>
    <col min="7428" max="7428" width="10.140625" customWidth="1"/>
    <col min="7429" max="7429" width="12.140625" customWidth="1"/>
    <col min="7430" max="7430" width="10.28515625" customWidth="1"/>
    <col min="7431" max="7431" width="10.7109375" bestFit="1" customWidth="1"/>
    <col min="7432" max="7432" width="9.28515625" bestFit="1" customWidth="1"/>
    <col min="7680" max="7680" width="3.28515625" bestFit="1" customWidth="1"/>
    <col min="7681" max="7681" width="38.5703125" customWidth="1"/>
    <col min="7682" max="7682" width="11.28515625" customWidth="1"/>
    <col min="7683" max="7683" width="11.7109375" customWidth="1"/>
    <col min="7684" max="7684" width="10.140625" customWidth="1"/>
    <col min="7685" max="7685" width="12.140625" customWidth="1"/>
    <col min="7686" max="7686" width="10.28515625" customWidth="1"/>
    <col min="7687" max="7687" width="10.7109375" bestFit="1" customWidth="1"/>
    <col min="7688" max="7688" width="9.28515625" bestFit="1" customWidth="1"/>
    <col min="7936" max="7936" width="3.28515625" bestFit="1" customWidth="1"/>
    <col min="7937" max="7937" width="38.5703125" customWidth="1"/>
    <col min="7938" max="7938" width="11.28515625" customWidth="1"/>
    <col min="7939" max="7939" width="11.7109375" customWidth="1"/>
    <col min="7940" max="7940" width="10.140625" customWidth="1"/>
    <col min="7941" max="7941" width="12.140625" customWidth="1"/>
    <col min="7942" max="7942" width="10.28515625" customWidth="1"/>
    <col min="7943" max="7943" width="10.7109375" bestFit="1" customWidth="1"/>
    <col min="7944" max="7944" width="9.28515625" bestFit="1" customWidth="1"/>
    <col min="8192" max="8192" width="3.28515625" bestFit="1" customWidth="1"/>
    <col min="8193" max="8193" width="38.5703125" customWidth="1"/>
    <col min="8194" max="8194" width="11.28515625" customWidth="1"/>
    <col min="8195" max="8195" width="11.7109375" customWidth="1"/>
    <col min="8196" max="8196" width="10.140625" customWidth="1"/>
    <col min="8197" max="8197" width="12.140625" customWidth="1"/>
    <col min="8198" max="8198" width="10.28515625" customWidth="1"/>
    <col min="8199" max="8199" width="10.7109375" bestFit="1" customWidth="1"/>
    <col min="8200" max="8200" width="9.28515625" bestFit="1" customWidth="1"/>
    <col min="8448" max="8448" width="3.28515625" bestFit="1" customWidth="1"/>
    <col min="8449" max="8449" width="38.5703125" customWidth="1"/>
    <col min="8450" max="8450" width="11.28515625" customWidth="1"/>
    <col min="8451" max="8451" width="11.7109375" customWidth="1"/>
    <col min="8452" max="8452" width="10.140625" customWidth="1"/>
    <col min="8453" max="8453" width="12.140625" customWidth="1"/>
    <col min="8454" max="8454" width="10.28515625" customWidth="1"/>
    <col min="8455" max="8455" width="10.7109375" bestFit="1" customWidth="1"/>
    <col min="8456" max="8456" width="9.28515625" bestFit="1" customWidth="1"/>
    <col min="8704" max="8704" width="3.28515625" bestFit="1" customWidth="1"/>
    <col min="8705" max="8705" width="38.5703125" customWidth="1"/>
    <col min="8706" max="8706" width="11.28515625" customWidth="1"/>
    <col min="8707" max="8707" width="11.7109375" customWidth="1"/>
    <col min="8708" max="8708" width="10.140625" customWidth="1"/>
    <col min="8709" max="8709" width="12.140625" customWidth="1"/>
    <col min="8710" max="8710" width="10.28515625" customWidth="1"/>
    <col min="8711" max="8711" width="10.7109375" bestFit="1" customWidth="1"/>
    <col min="8712" max="8712" width="9.28515625" bestFit="1" customWidth="1"/>
    <col min="8960" max="8960" width="3.28515625" bestFit="1" customWidth="1"/>
    <col min="8961" max="8961" width="38.5703125" customWidth="1"/>
    <col min="8962" max="8962" width="11.28515625" customWidth="1"/>
    <col min="8963" max="8963" width="11.7109375" customWidth="1"/>
    <col min="8964" max="8964" width="10.140625" customWidth="1"/>
    <col min="8965" max="8965" width="12.140625" customWidth="1"/>
    <col min="8966" max="8966" width="10.28515625" customWidth="1"/>
    <col min="8967" max="8967" width="10.7109375" bestFit="1" customWidth="1"/>
    <col min="8968" max="8968" width="9.28515625" bestFit="1" customWidth="1"/>
    <col min="9216" max="9216" width="3.28515625" bestFit="1" customWidth="1"/>
    <col min="9217" max="9217" width="38.5703125" customWidth="1"/>
    <col min="9218" max="9218" width="11.28515625" customWidth="1"/>
    <col min="9219" max="9219" width="11.7109375" customWidth="1"/>
    <col min="9220" max="9220" width="10.140625" customWidth="1"/>
    <col min="9221" max="9221" width="12.140625" customWidth="1"/>
    <col min="9222" max="9222" width="10.28515625" customWidth="1"/>
    <col min="9223" max="9223" width="10.7109375" bestFit="1" customWidth="1"/>
    <col min="9224" max="9224" width="9.28515625" bestFit="1" customWidth="1"/>
    <col min="9472" max="9472" width="3.28515625" bestFit="1" customWidth="1"/>
    <col min="9473" max="9473" width="38.5703125" customWidth="1"/>
    <col min="9474" max="9474" width="11.28515625" customWidth="1"/>
    <col min="9475" max="9475" width="11.7109375" customWidth="1"/>
    <col min="9476" max="9476" width="10.140625" customWidth="1"/>
    <col min="9477" max="9477" width="12.140625" customWidth="1"/>
    <col min="9478" max="9478" width="10.28515625" customWidth="1"/>
    <col min="9479" max="9479" width="10.7109375" bestFit="1" customWidth="1"/>
    <col min="9480" max="9480" width="9.28515625" bestFit="1" customWidth="1"/>
    <col min="9728" max="9728" width="3.28515625" bestFit="1" customWidth="1"/>
    <col min="9729" max="9729" width="38.5703125" customWidth="1"/>
    <col min="9730" max="9730" width="11.28515625" customWidth="1"/>
    <col min="9731" max="9731" width="11.7109375" customWidth="1"/>
    <col min="9732" max="9732" width="10.140625" customWidth="1"/>
    <col min="9733" max="9733" width="12.140625" customWidth="1"/>
    <col min="9734" max="9734" width="10.28515625" customWidth="1"/>
    <col min="9735" max="9735" width="10.7109375" bestFit="1" customWidth="1"/>
    <col min="9736" max="9736" width="9.28515625" bestFit="1" customWidth="1"/>
    <col min="9984" max="9984" width="3.28515625" bestFit="1" customWidth="1"/>
    <col min="9985" max="9985" width="38.5703125" customWidth="1"/>
    <col min="9986" max="9986" width="11.28515625" customWidth="1"/>
    <col min="9987" max="9987" width="11.7109375" customWidth="1"/>
    <col min="9988" max="9988" width="10.140625" customWidth="1"/>
    <col min="9989" max="9989" width="12.140625" customWidth="1"/>
    <col min="9990" max="9990" width="10.28515625" customWidth="1"/>
    <col min="9991" max="9991" width="10.7109375" bestFit="1" customWidth="1"/>
    <col min="9992" max="9992" width="9.28515625" bestFit="1" customWidth="1"/>
    <col min="10240" max="10240" width="3.28515625" bestFit="1" customWidth="1"/>
    <col min="10241" max="10241" width="38.5703125" customWidth="1"/>
    <col min="10242" max="10242" width="11.28515625" customWidth="1"/>
    <col min="10243" max="10243" width="11.7109375" customWidth="1"/>
    <col min="10244" max="10244" width="10.140625" customWidth="1"/>
    <col min="10245" max="10245" width="12.140625" customWidth="1"/>
    <col min="10246" max="10246" width="10.28515625" customWidth="1"/>
    <col min="10247" max="10247" width="10.7109375" bestFit="1" customWidth="1"/>
    <col min="10248" max="10248" width="9.28515625" bestFit="1" customWidth="1"/>
    <col min="10496" max="10496" width="3.28515625" bestFit="1" customWidth="1"/>
    <col min="10497" max="10497" width="38.5703125" customWidth="1"/>
    <col min="10498" max="10498" width="11.28515625" customWidth="1"/>
    <col min="10499" max="10499" width="11.7109375" customWidth="1"/>
    <col min="10500" max="10500" width="10.140625" customWidth="1"/>
    <col min="10501" max="10501" width="12.140625" customWidth="1"/>
    <col min="10502" max="10502" width="10.28515625" customWidth="1"/>
    <col min="10503" max="10503" width="10.7109375" bestFit="1" customWidth="1"/>
    <col min="10504" max="10504" width="9.28515625" bestFit="1" customWidth="1"/>
    <col min="10752" max="10752" width="3.28515625" bestFit="1" customWidth="1"/>
    <col min="10753" max="10753" width="38.5703125" customWidth="1"/>
    <col min="10754" max="10754" width="11.28515625" customWidth="1"/>
    <col min="10755" max="10755" width="11.7109375" customWidth="1"/>
    <col min="10756" max="10756" width="10.140625" customWidth="1"/>
    <col min="10757" max="10757" width="12.140625" customWidth="1"/>
    <col min="10758" max="10758" width="10.28515625" customWidth="1"/>
    <col min="10759" max="10759" width="10.7109375" bestFit="1" customWidth="1"/>
    <col min="10760" max="10760" width="9.28515625" bestFit="1" customWidth="1"/>
    <col min="11008" max="11008" width="3.28515625" bestFit="1" customWidth="1"/>
    <col min="11009" max="11009" width="38.5703125" customWidth="1"/>
    <col min="11010" max="11010" width="11.28515625" customWidth="1"/>
    <col min="11011" max="11011" width="11.7109375" customWidth="1"/>
    <col min="11012" max="11012" width="10.140625" customWidth="1"/>
    <col min="11013" max="11013" width="12.140625" customWidth="1"/>
    <col min="11014" max="11014" width="10.28515625" customWidth="1"/>
    <col min="11015" max="11015" width="10.7109375" bestFit="1" customWidth="1"/>
    <col min="11016" max="11016" width="9.28515625" bestFit="1" customWidth="1"/>
    <col min="11264" max="11264" width="3.28515625" bestFit="1" customWidth="1"/>
    <col min="11265" max="11265" width="38.5703125" customWidth="1"/>
    <col min="11266" max="11266" width="11.28515625" customWidth="1"/>
    <col min="11267" max="11267" width="11.7109375" customWidth="1"/>
    <col min="11268" max="11268" width="10.140625" customWidth="1"/>
    <col min="11269" max="11269" width="12.140625" customWidth="1"/>
    <col min="11270" max="11270" width="10.28515625" customWidth="1"/>
    <col min="11271" max="11271" width="10.7109375" bestFit="1" customWidth="1"/>
    <col min="11272" max="11272" width="9.28515625" bestFit="1" customWidth="1"/>
    <col min="11520" max="11520" width="3.28515625" bestFit="1" customWidth="1"/>
    <col min="11521" max="11521" width="38.5703125" customWidth="1"/>
    <col min="11522" max="11522" width="11.28515625" customWidth="1"/>
    <col min="11523" max="11523" width="11.7109375" customWidth="1"/>
    <col min="11524" max="11524" width="10.140625" customWidth="1"/>
    <col min="11525" max="11525" width="12.140625" customWidth="1"/>
    <col min="11526" max="11526" width="10.28515625" customWidth="1"/>
    <col min="11527" max="11527" width="10.7109375" bestFit="1" customWidth="1"/>
    <col min="11528" max="11528" width="9.28515625" bestFit="1" customWidth="1"/>
    <col min="11776" max="11776" width="3.28515625" bestFit="1" customWidth="1"/>
    <col min="11777" max="11777" width="38.5703125" customWidth="1"/>
    <col min="11778" max="11778" width="11.28515625" customWidth="1"/>
    <col min="11779" max="11779" width="11.7109375" customWidth="1"/>
    <col min="11780" max="11780" width="10.140625" customWidth="1"/>
    <col min="11781" max="11781" width="12.140625" customWidth="1"/>
    <col min="11782" max="11782" width="10.28515625" customWidth="1"/>
    <col min="11783" max="11783" width="10.7109375" bestFit="1" customWidth="1"/>
    <col min="11784" max="11784" width="9.28515625" bestFit="1" customWidth="1"/>
    <col min="12032" max="12032" width="3.28515625" bestFit="1" customWidth="1"/>
    <col min="12033" max="12033" width="38.5703125" customWidth="1"/>
    <col min="12034" max="12034" width="11.28515625" customWidth="1"/>
    <col min="12035" max="12035" width="11.7109375" customWidth="1"/>
    <col min="12036" max="12036" width="10.140625" customWidth="1"/>
    <col min="12037" max="12037" width="12.140625" customWidth="1"/>
    <col min="12038" max="12038" width="10.28515625" customWidth="1"/>
    <col min="12039" max="12039" width="10.7109375" bestFit="1" customWidth="1"/>
    <col min="12040" max="12040" width="9.28515625" bestFit="1" customWidth="1"/>
    <col min="12288" max="12288" width="3.28515625" bestFit="1" customWidth="1"/>
    <col min="12289" max="12289" width="38.5703125" customWidth="1"/>
    <col min="12290" max="12290" width="11.28515625" customWidth="1"/>
    <col min="12291" max="12291" width="11.7109375" customWidth="1"/>
    <col min="12292" max="12292" width="10.140625" customWidth="1"/>
    <col min="12293" max="12293" width="12.140625" customWidth="1"/>
    <col min="12294" max="12294" width="10.28515625" customWidth="1"/>
    <col min="12295" max="12295" width="10.7109375" bestFit="1" customWidth="1"/>
    <col min="12296" max="12296" width="9.28515625" bestFit="1" customWidth="1"/>
    <col min="12544" max="12544" width="3.28515625" bestFit="1" customWidth="1"/>
    <col min="12545" max="12545" width="38.5703125" customWidth="1"/>
    <col min="12546" max="12546" width="11.28515625" customWidth="1"/>
    <col min="12547" max="12547" width="11.7109375" customWidth="1"/>
    <col min="12548" max="12548" width="10.140625" customWidth="1"/>
    <col min="12549" max="12549" width="12.140625" customWidth="1"/>
    <col min="12550" max="12550" width="10.28515625" customWidth="1"/>
    <col min="12551" max="12551" width="10.7109375" bestFit="1" customWidth="1"/>
    <col min="12552" max="12552" width="9.28515625" bestFit="1" customWidth="1"/>
    <col min="12800" max="12800" width="3.28515625" bestFit="1" customWidth="1"/>
    <col min="12801" max="12801" width="38.5703125" customWidth="1"/>
    <col min="12802" max="12802" width="11.28515625" customWidth="1"/>
    <col min="12803" max="12803" width="11.7109375" customWidth="1"/>
    <col min="12804" max="12804" width="10.140625" customWidth="1"/>
    <col min="12805" max="12805" width="12.140625" customWidth="1"/>
    <col min="12806" max="12806" width="10.28515625" customWidth="1"/>
    <col min="12807" max="12807" width="10.7109375" bestFit="1" customWidth="1"/>
    <col min="12808" max="12808" width="9.28515625" bestFit="1" customWidth="1"/>
    <col min="13056" max="13056" width="3.28515625" bestFit="1" customWidth="1"/>
    <col min="13057" max="13057" width="38.5703125" customWidth="1"/>
    <col min="13058" max="13058" width="11.28515625" customWidth="1"/>
    <col min="13059" max="13059" width="11.7109375" customWidth="1"/>
    <col min="13060" max="13060" width="10.140625" customWidth="1"/>
    <col min="13061" max="13061" width="12.140625" customWidth="1"/>
    <col min="13062" max="13062" width="10.28515625" customWidth="1"/>
    <col min="13063" max="13063" width="10.7109375" bestFit="1" customWidth="1"/>
    <col min="13064" max="13064" width="9.28515625" bestFit="1" customWidth="1"/>
    <col min="13312" max="13312" width="3.28515625" bestFit="1" customWidth="1"/>
    <col min="13313" max="13313" width="38.5703125" customWidth="1"/>
    <col min="13314" max="13314" width="11.28515625" customWidth="1"/>
    <col min="13315" max="13315" width="11.7109375" customWidth="1"/>
    <col min="13316" max="13316" width="10.140625" customWidth="1"/>
    <col min="13317" max="13317" width="12.140625" customWidth="1"/>
    <col min="13318" max="13318" width="10.28515625" customWidth="1"/>
    <col min="13319" max="13319" width="10.7109375" bestFit="1" customWidth="1"/>
    <col min="13320" max="13320" width="9.28515625" bestFit="1" customWidth="1"/>
    <col min="13568" max="13568" width="3.28515625" bestFit="1" customWidth="1"/>
    <col min="13569" max="13569" width="38.5703125" customWidth="1"/>
    <col min="13570" max="13570" width="11.28515625" customWidth="1"/>
    <col min="13571" max="13571" width="11.7109375" customWidth="1"/>
    <col min="13572" max="13572" width="10.140625" customWidth="1"/>
    <col min="13573" max="13573" width="12.140625" customWidth="1"/>
    <col min="13574" max="13574" width="10.28515625" customWidth="1"/>
    <col min="13575" max="13575" width="10.7109375" bestFit="1" customWidth="1"/>
    <col min="13576" max="13576" width="9.28515625" bestFit="1" customWidth="1"/>
    <col min="13824" max="13824" width="3.28515625" bestFit="1" customWidth="1"/>
    <col min="13825" max="13825" width="38.5703125" customWidth="1"/>
    <col min="13826" max="13826" width="11.28515625" customWidth="1"/>
    <col min="13827" max="13827" width="11.7109375" customWidth="1"/>
    <col min="13828" max="13828" width="10.140625" customWidth="1"/>
    <col min="13829" max="13829" width="12.140625" customWidth="1"/>
    <col min="13830" max="13830" width="10.28515625" customWidth="1"/>
    <col min="13831" max="13831" width="10.7109375" bestFit="1" customWidth="1"/>
    <col min="13832" max="13832" width="9.28515625" bestFit="1" customWidth="1"/>
    <col min="14080" max="14080" width="3.28515625" bestFit="1" customWidth="1"/>
    <col min="14081" max="14081" width="38.5703125" customWidth="1"/>
    <col min="14082" max="14082" width="11.28515625" customWidth="1"/>
    <col min="14083" max="14083" width="11.7109375" customWidth="1"/>
    <col min="14084" max="14084" width="10.140625" customWidth="1"/>
    <col min="14085" max="14085" width="12.140625" customWidth="1"/>
    <col min="14086" max="14086" width="10.28515625" customWidth="1"/>
    <col min="14087" max="14087" width="10.7109375" bestFit="1" customWidth="1"/>
    <col min="14088" max="14088" width="9.28515625" bestFit="1" customWidth="1"/>
    <col min="14336" max="14336" width="3.28515625" bestFit="1" customWidth="1"/>
    <col min="14337" max="14337" width="38.5703125" customWidth="1"/>
    <col min="14338" max="14338" width="11.28515625" customWidth="1"/>
    <col min="14339" max="14339" width="11.7109375" customWidth="1"/>
    <col min="14340" max="14340" width="10.140625" customWidth="1"/>
    <col min="14341" max="14341" width="12.140625" customWidth="1"/>
    <col min="14342" max="14342" width="10.28515625" customWidth="1"/>
    <col min="14343" max="14343" width="10.7109375" bestFit="1" customWidth="1"/>
    <col min="14344" max="14344" width="9.28515625" bestFit="1" customWidth="1"/>
    <col min="14592" max="14592" width="3.28515625" bestFit="1" customWidth="1"/>
    <col min="14593" max="14593" width="38.5703125" customWidth="1"/>
    <col min="14594" max="14594" width="11.28515625" customWidth="1"/>
    <col min="14595" max="14595" width="11.7109375" customWidth="1"/>
    <col min="14596" max="14596" width="10.140625" customWidth="1"/>
    <col min="14597" max="14597" width="12.140625" customWidth="1"/>
    <col min="14598" max="14598" width="10.28515625" customWidth="1"/>
    <col min="14599" max="14599" width="10.7109375" bestFit="1" customWidth="1"/>
    <col min="14600" max="14600" width="9.28515625" bestFit="1" customWidth="1"/>
    <col min="14848" max="14848" width="3.28515625" bestFit="1" customWidth="1"/>
    <col min="14849" max="14849" width="38.5703125" customWidth="1"/>
    <col min="14850" max="14850" width="11.28515625" customWidth="1"/>
    <col min="14851" max="14851" width="11.7109375" customWidth="1"/>
    <col min="14852" max="14852" width="10.140625" customWidth="1"/>
    <col min="14853" max="14853" width="12.140625" customWidth="1"/>
    <col min="14854" max="14854" width="10.28515625" customWidth="1"/>
    <col min="14855" max="14855" width="10.7109375" bestFit="1" customWidth="1"/>
    <col min="14856" max="14856" width="9.28515625" bestFit="1" customWidth="1"/>
    <col min="15104" max="15104" width="3.28515625" bestFit="1" customWidth="1"/>
    <col min="15105" max="15105" width="38.5703125" customWidth="1"/>
    <col min="15106" max="15106" width="11.28515625" customWidth="1"/>
    <col min="15107" max="15107" width="11.7109375" customWidth="1"/>
    <col min="15108" max="15108" width="10.140625" customWidth="1"/>
    <col min="15109" max="15109" width="12.140625" customWidth="1"/>
    <col min="15110" max="15110" width="10.28515625" customWidth="1"/>
    <col min="15111" max="15111" width="10.7109375" bestFit="1" customWidth="1"/>
    <col min="15112" max="15112" width="9.28515625" bestFit="1" customWidth="1"/>
    <col min="15360" max="15360" width="3.28515625" bestFit="1" customWidth="1"/>
    <col min="15361" max="15361" width="38.5703125" customWidth="1"/>
    <col min="15362" max="15362" width="11.28515625" customWidth="1"/>
    <col min="15363" max="15363" width="11.7109375" customWidth="1"/>
    <col min="15364" max="15364" width="10.140625" customWidth="1"/>
    <col min="15365" max="15365" width="12.140625" customWidth="1"/>
    <col min="15366" max="15366" width="10.28515625" customWidth="1"/>
    <col min="15367" max="15367" width="10.7109375" bestFit="1" customWidth="1"/>
    <col min="15368" max="15368" width="9.28515625" bestFit="1" customWidth="1"/>
    <col min="15616" max="15616" width="3.28515625" bestFit="1" customWidth="1"/>
    <col min="15617" max="15617" width="38.5703125" customWidth="1"/>
    <col min="15618" max="15618" width="11.28515625" customWidth="1"/>
    <col min="15619" max="15619" width="11.7109375" customWidth="1"/>
    <col min="15620" max="15620" width="10.140625" customWidth="1"/>
    <col min="15621" max="15621" width="12.140625" customWidth="1"/>
    <col min="15622" max="15622" width="10.28515625" customWidth="1"/>
    <col min="15623" max="15623" width="10.7109375" bestFit="1" customWidth="1"/>
    <col min="15624" max="15624" width="9.28515625" bestFit="1" customWidth="1"/>
    <col min="15872" max="15872" width="3.28515625" bestFit="1" customWidth="1"/>
    <col min="15873" max="15873" width="38.5703125" customWidth="1"/>
    <col min="15874" max="15874" width="11.28515625" customWidth="1"/>
    <col min="15875" max="15875" width="11.7109375" customWidth="1"/>
    <col min="15876" max="15876" width="10.140625" customWidth="1"/>
    <col min="15877" max="15877" width="12.140625" customWidth="1"/>
    <col min="15878" max="15878" width="10.28515625" customWidth="1"/>
    <col min="15879" max="15879" width="10.7109375" bestFit="1" customWidth="1"/>
    <col min="15880" max="15880" width="9.28515625" bestFit="1" customWidth="1"/>
    <col min="16128" max="16128" width="3.28515625" bestFit="1" customWidth="1"/>
    <col min="16129" max="16129" width="38.5703125" customWidth="1"/>
    <col min="16130" max="16130" width="11.28515625" customWidth="1"/>
    <col min="16131" max="16131" width="11.7109375" customWidth="1"/>
    <col min="16132" max="16132" width="10.140625" customWidth="1"/>
    <col min="16133" max="16133" width="12.140625" customWidth="1"/>
    <col min="16134" max="16134" width="10.28515625" customWidth="1"/>
    <col min="16135" max="16135" width="10.7109375" bestFit="1" customWidth="1"/>
    <col min="16136" max="16136" width="9.28515625" bestFit="1" customWidth="1"/>
  </cols>
  <sheetData>
    <row r="1" spans="1:6" ht="39.75" customHeight="1">
      <c r="A1" s="95"/>
      <c r="B1" s="96"/>
      <c r="C1" s="97" t="s">
        <v>287</v>
      </c>
      <c r="D1" s="98" t="s">
        <v>0</v>
      </c>
      <c r="E1" s="98" t="s">
        <v>327</v>
      </c>
      <c r="F1" s="98" t="s">
        <v>1</v>
      </c>
    </row>
    <row r="2" spans="1:6">
      <c r="A2" s="99" t="s">
        <v>2</v>
      </c>
      <c r="B2" s="100" t="s">
        <v>3</v>
      </c>
      <c r="C2" s="101"/>
      <c r="D2" s="101"/>
      <c r="E2" s="101"/>
      <c r="F2" s="101"/>
    </row>
    <row r="3" spans="1:6">
      <c r="A3" s="102" t="s">
        <v>4</v>
      </c>
      <c r="B3" s="103" t="s">
        <v>5</v>
      </c>
      <c r="C3" s="101">
        <f>+'önkormányzat. 2 mell_önk'!C3+'3 mell_ovi'!C3+' 4 mell_könyvtár'!C3+'5 mell hivatal'!C3</f>
        <v>206401</v>
      </c>
      <c r="D3" s="101">
        <f>+'önkormányzat. 2 mell_önk'!D3+'3 mell_ovi'!D3+' 4 mell_könyvtár'!D3+'5 mell hivatal'!D3</f>
        <v>129033</v>
      </c>
      <c r="E3" s="101">
        <f>+'önkormányzat. 2 mell_önk'!E3+'3 mell_ovi'!E3+' 4 mell_könyvtár'!E3+'5 mell hivatal'!E3</f>
        <v>4844</v>
      </c>
      <c r="F3" s="101">
        <f>+'önkormányzat. 2 mell_önk'!F3+'3 mell_ovi'!F3+' 4 mell_könyvtár'!F3+'5 mell hivatal'!F3</f>
        <v>72524</v>
      </c>
    </row>
    <row r="4" spans="1:6">
      <c r="A4" s="102" t="s">
        <v>6</v>
      </c>
      <c r="B4" s="103" t="s">
        <v>7</v>
      </c>
      <c r="C4" s="101">
        <f>+'önkormányzat. 2 mell_önk'!C4+'3 mell_ovi'!C4+' 4 mell_könyvtár'!C4+'5 mell hivatal'!C4</f>
        <v>53928</v>
      </c>
      <c r="D4" s="101">
        <f>+'önkormányzat. 2 mell_önk'!D4+'3 mell_ovi'!D4+' 4 mell_könyvtár'!D4+'5 mell hivatal'!D4</f>
        <v>33563</v>
      </c>
      <c r="E4" s="101">
        <f>+'önkormányzat. 2 mell_önk'!E4+'3 mell_ovi'!E4+' 4 mell_könyvtár'!E4+'5 mell hivatal'!E4</f>
        <v>1351</v>
      </c>
      <c r="F4" s="101">
        <f>+'önkormányzat. 2 mell_önk'!F4+'3 mell_ovi'!F4+' 4 mell_könyvtár'!F4+'5 mell hivatal'!F4</f>
        <v>19014</v>
      </c>
    </row>
    <row r="5" spans="1:6">
      <c r="A5" s="102" t="s">
        <v>8</v>
      </c>
      <c r="B5" s="103" t="s">
        <v>9</v>
      </c>
      <c r="C5" s="101">
        <f>+'önkormányzat. 2 mell_önk'!C5+'3 mell_ovi'!C5+' 4 mell_könyvtár'!C5+'5 mell hivatal'!C5</f>
        <v>181541</v>
      </c>
      <c r="D5" s="101">
        <f>+'önkormányzat. 2 mell_önk'!D5+'3 mell_ovi'!D5+' 4 mell_könyvtár'!D5+'5 mell hivatal'!D5</f>
        <v>160127</v>
      </c>
      <c r="E5" s="101">
        <f>+'önkormányzat. 2 mell_önk'!E5+'3 mell_ovi'!E5+' 4 mell_könyvtár'!E5+'5 mell hivatal'!E5</f>
        <v>1987</v>
      </c>
      <c r="F5" s="101">
        <f>+'önkormányzat. 2 mell_önk'!F5+'3 mell_ovi'!F5+' 4 mell_könyvtár'!F5+'5 mell hivatal'!F5</f>
        <v>19427</v>
      </c>
    </row>
    <row r="6" spans="1:6">
      <c r="A6" s="102"/>
      <c r="B6" s="104" t="s">
        <v>10</v>
      </c>
      <c r="C6" s="105">
        <f>+'önkormányzat. 2 mell_önk'!C6+'3 mell_ovi'!C6+' 4 mell_könyvtár'!C6+'5 mell hivatal'!C6</f>
        <v>0</v>
      </c>
      <c r="D6" s="105">
        <f>+'önkormányzat. 2 mell_önk'!D6+'3 mell_ovi'!D6+' 4 mell_könyvtár'!D6+'5 mell hivatal'!D6</f>
        <v>0</v>
      </c>
      <c r="E6" s="105">
        <f>+'önkormányzat. 2 mell_önk'!E6+'3 mell_ovi'!E6+' 4 mell_könyvtár'!E6+'5 mell hivatal'!E6</f>
        <v>0</v>
      </c>
      <c r="F6" s="105">
        <f>+'önkormányzat. 2 mell_önk'!F6+'3 mell_ovi'!F6+' 4 mell_könyvtár'!F6+'5 mell hivatal'!F6</f>
        <v>0</v>
      </c>
    </row>
    <row r="7" spans="1:6">
      <c r="A7" s="102" t="s">
        <v>11</v>
      </c>
      <c r="B7" s="103" t="s">
        <v>12</v>
      </c>
      <c r="C7" s="101">
        <f>+'önkormányzat. 2 mell_önk'!C7+'3 mell_ovi'!C7+' 4 mell_könyvtár'!C7+'5 mell hivatal'!C7</f>
        <v>26339</v>
      </c>
      <c r="D7" s="101">
        <f>+'önkormányzat. 2 mell_önk'!D7+'3 mell_ovi'!D7+' 4 mell_könyvtár'!D7+'5 mell hivatal'!D7</f>
        <v>26339</v>
      </c>
      <c r="E7" s="101">
        <f>+'önkormányzat. 2 mell_önk'!E7+'3 mell_ovi'!E7+' 4 mell_könyvtár'!E7+'5 mell hivatal'!E7</f>
        <v>0</v>
      </c>
      <c r="F7" s="101">
        <f>+'önkormányzat. 2 mell_önk'!F7+'3 mell_ovi'!F7+' 4 mell_könyvtár'!F7+'5 mell hivatal'!F7</f>
        <v>0</v>
      </c>
    </row>
    <row r="8" spans="1:6">
      <c r="A8" s="102" t="s">
        <v>13</v>
      </c>
      <c r="B8" s="103" t="s">
        <v>14</v>
      </c>
      <c r="C8" s="101">
        <f>+C9+C10+C11+C12</f>
        <v>73953</v>
      </c>
      <c r="D8" s="101">
        <f t="shared" ref="D8:F8" si="0">+D9+D10+D11+D12</f>
        <v>69231</v>
      </c>
      <c r="E8" s="101">
        <f t="shared" si="0"/>
        <v>4722</v>
      </c>
      <c r="F8" s="101">
        <f t="shared" si="0"/>
        <v>0</v>
      </c>
    </row>
    <row r="9" spans="1:6">
      <c r="A9" s="102"/>
      <c r="B9" s="104" t="s">
        <v>288</v>
      </c>
      <c r="C9" s="104">
        <f>+'önkormányzat. 2 mell_önk'!C9+'3 mell_ovi'!C9+' 4 mell_könyvtár'!C9+'5 mell hivatal'!C9</f>
        <v>500</v>
      </c>
      <c r="D9" s="104">
        <f>+'önkormányzat. 2 mell_önk'!D9+'3 mell_ovi'!D9+' 4 mell_könyvtár'!D9+'5 mell hivatal'!D9</f>
        <v>500</v>
      </c>
      <c r="E9" s="104">
        <f>+'önkormányzat. 2 mell_önk'!E9+'3 mell_ovi'!E9+' 4 mell_könyvtár'!E9+'5 mell hivatal'!E9</f>
        <v>0</v>
      </c>
      <c r="F9" s="104">
        <f>+'önkormányzat. 2 mell_önk'!F9+'3 mell_ovi'!F9+' 4 mell_könyvtár'!F9+'5 mell hivatal'!F9</f>
        <v>0</v>
      </c>
    </row>
    <row r="10" spans="1:6">
      <c r="A10" s="102"/>
      <c r="B10" s="104" t="s">
        <v>16</v>
      </c>
      <c r="C10" s="105">
        <f>+'önkormányzat. 2 mell_önk'!C10+'3 mell_ovi'!C10+' 4 mell_könyvtár'!C10+'5 mell hivatal'!C10</f>
        <v>58826</v>
      </c>
      <c r="D10" s="105">
        <f>+'önkormányzat. 2 mell_önk'!D10+'3 mell_ovi'!D10+' 4 mell_könyvtár'!D10+'5 mell hivatal'!D10</f>
        <v>56086</v>
      </c>
      <c r="E10" s="105">
        <f>+'önkormányzat. 2 mell_önk'!E10+'3 mell_ovi'!E10+' 4 mell_könyvtár'!E10+'5 mell hivatal'!E10</f>
        <v>2740</v>
      </c>
      <c r="F10" s="105">
        <f>+'önkormányzat. 2 mell_önk'!F10+'3 mell_ovi'!F10+' 4 mell_könyvtár'!F10+'5 mell hivatal'!F10</f>
        <v>0</v>
      </c>
    </row>
    <row r="11" spans="1:6">
      <c r="A11" s="102"/>
      <c r="B11" s="104" t="s">
        <v>17</v>
      </c>
      <c r="C11" s="105">
        <f>+'önkormányzat. 2 mell_önk'!C11+'3 mell_ovi'!C11+' 4 mell_könyvtár'!C11+'5 mell hivatal'!C11</f>
        <v>12902</v>
      </c>
      <c r="D11" s="105">
        <f>+'önkormányzat. 2 mell_önk'!D11+'3 mell_ovi'!D11+' 4 mell_könyvtár'!D11+'5 mell hivatal'!D11</f>
        <v>10920</v>
      </c>
      <c r="E11" s="105">
        <f>+'önkormányzat. 2 mell_önk'!E11+'3 mell_ovi'!E11+' 4 mell_könyvtár'!E11+'5 mell hivatal'!E11</f>
        <v>1982</v>
      </c>
      <c r="F11" s="105">
        <f>+'önkormányzat. 2 mell_önk'!F11+'3 mell_ovi'!F11+' 4 mell_könyvtár'!F11+'5 mell hivatal'!F11</f>
        <v>0</v>
      </c>
    </row>
    <row r="12" spans="1:6">
      <c r="A12" s="102"/>
      <c r="B12" s="104" t="s">
        <v>289</v>
      </c>
      <c r="C12" s="105">
        <f>+'önkormányzat. 2 mell_önk'!C12+'3 mell_ovi'!C12</f>
        <v>1725</v>
      </c>
      <c r="D12" s="105">
        <f>+'önkormányzat. 2 mell_önk'!D12+'3 mell_ovi'!D12</f>
        <v>1725</v>
      </c>
      <c r="E12" s="105">
        <f>+'önkormányzat. 2 mell_önk'!E12+'3 mell_ovi'!E12</f>
        <v>0</v>
      </c>
      <c r="F12" s="105">
        <f>+'önkormányzat. 2 mell_önk'!F12+'3 mell_ovi'!F12</f>
        <v>0</v>
      </c>
    </row>
    <row r="13" spans="1:6">
      <c r="A13" s="106"/>
      <c r="B13" s="107" t="s">
        <v>18</v>
      </c>
      <c r="C13" s="108">
        <f>+C3+C4+C5+C7+C8</f>
        <v>542162</v>
      </c>
      <c r="D13" s="108">
        <f>+D3+D4+D5+D7+D8</f>
        <v>418293</v>
      </c>
      <c r="E13" s="108">
        <f t="shared" ref="E13:F13" si="1">+E3+E4+E5+E7+E8</f>
        <v>12904</v>
      </c>
      <c r="F13" s="108">
        <f t="shared" si="1"/>
        <v>110965</v>
      </c>
    </row>
    <row r="14" spans="1:6">
      <c r="A14" s="102"/>
      <c r="B14" s="100" t="s">
        <v>19</v>
      </c>
      <c r="C14" s="109">
        <f>+'önkormányzat. 2 mell_önk'!C14+'3 mell_ovi'!C14+' 4 mell_könyvtár'!C13+'5 mell hivatal'!C13</f>
        <v>0</v>
      </c>
      <c r="D14" s="109">
        <v>0</v>
      </c>
      <c r="E14" s="109">
        <v>0</v>
      </c>
      <c r="F14" s="109">
        <v>0</v>
      </c>
    </row>
    <row r="15" spans="1:6">
      <c r="A15" s="102" t="s">
        <v>20</v>
      </c>
      <c r="B15" s="103" t="s">
        <v>21</v>
      </c>
      <c r="C15" s="101">
        <f>+'önkormányzat. 2 mell_önk'!C15+'3 mell_ovi'!C15+' 4 mell_könyvtár'!C14+'5 mell hivatal'!C14</f>
        <v>73193</v>
      </c>
      <c r="D15" s="101">
        <f>+'önkormányzat. 2 mell_önk'!D15+'3 mell_ovi'!D15+' 4 mell_könyvtár'!D14+'5 mell hivatal'!D14</f>
        <v>71478</v>
      </c>
      <c r="E15" s="101">
        <f>+'önkormányzat. 2 mell_önk'!E15+'3 mell_ovi'!E15+' 4 mell_könyvtár'!E14+'5 mell hivatal'!E14</f>
        <v>0</v>
      </c>
      <c r="F15" s="101">
        <f>+'önkormányzat. 2 mell_önk'!F15+'3 mell_ovi'!F15+' 4 mell_könyvtár'!F14+'5 mell hivatal'!F14</f>
        <v>1715</v>
      </c>
    </row>
    <row r="16" spans="1:6">
      <c r="A16" s="102" t="s">
        <v>22</v>
      </c>
      <c r="B16" s="103" t="s">
        <v>23</v>
      </c>
      <c r="C16" s="101">
        <f>+'önkormányzat. 2 mell_önk'!C16+'3 mell_ovi'!C16+' 4 mell_könyvtár'!C15+'5 mell hivatal'!C15</f>
        <v>21877</v>
      </c>
      <c r="D16" s="101">
        <f>+'önkormányzat. 2 mell_önk'!D16+'3 mell_ovi'!D16+' 4 mell_könyvtár'!D15+'5 mell hivatal'!D15</f>
        <v>21877</v>
      </c>
      <c r="E16" s="101">
        <f>+'önkormányzat. 2 mell_önk'!E16+'3 mell_ovi'!E16+' 4 mell_könyvtár'!E15+'5 mell hivatal'!E15</f>
        <v>0</v>
      </c>
      <c r="F16" s="101">
        <f>+'önkormányzat. 2 mell_önk'!F16+'3 mell_ovi'!F16+' 4 mell_könyvtár'!F15+'5 mell hivatal'!F15</f>
        <v>0</v>
      </c>
    </row>
    <row r="17" spans="1:8">
      <c r="A17" s="102" t="s">
        <v>24</v>
      </c>
      <c r="B17" s="103" t="s">
        <v>25</v>
      </c>
      <c r="C17" s="101">
        <f>+'önkormányzat. 2 mell_önk'!C17+'3 mell_ovi'!C17+' 4 mell_könyvtár'!C16+'5 mell hivatal'!C16</f>
        <v>0</v>
      </c>
      <c r="D17" s="101">
        <f>+'önkormányzat. 2 mell_önk'!D17+'3 mell_ovi'!D17+' 4 mell_könyvtár'!D16+'5 mell hivatal'!D16</f>
        <v>0</v>
      </c>
      <c r="E17" s="101">
        <f>+'önkormányzat. 2 mell_önk'!E17+'3 mell_ovi'!E17+' 4 mell_könyvtár'!E16+'5 mell hivatal'!E16</f>
        <v>0</v>
      </c>
      <c r="F17" s="101">
        <f>+'önkormányzat. 2 mell_önk'!F17+'3 mell_ovi'!F17+' 4 mell_könyvtár'!F16+'5 mell hivatal'!F16</f>
        <v>0</v>
      </c>
    </row>
    <row r="18" spans="1:8">
      <c r="A18" s="106"/>
      <c r="B18" s="107" t="s">
        <v>26</v>
      </c>
      <c r="C18" s="108">
        <f>+C17+C16+C15</f>
        <v>95070</v>
      </c>
      <c r="D18" s="108">
        <f t="shared" ref="D18:F18" si="2">+D17+D16+D15</f>
        <v>93355</v>
      </c>
      <c r="E18" s="108">
        <f t="shared" si="2"/>
        <v>0</v>
      </c>
      <c r="F18" s="108">
        <f t="shared" si="2"/>
        <v>1715</v>
      </c>
    </row>
    <row r="19" spans="1:8">
      <c r="A19" s="110"/>
      <c r="B19" s="111" t="s">
        <v>27</v>
      </c>
      <c r="C19" s="112">
        <f>+C18+C13</f>
        <v>637232</v>
      </c>
      <c r="D19" s="112">
        <f>+D18+D13</f>
        <v>511648</v>
      </c>
      <c r="E19" s="112">
        <f t="shared" ref="E19:F19" si="3">+E18+E13</f>
        <v>12904</v>
      </c>
      <c r="F19" s="112">
        <f t="shared" si="3"/>
        <v>112680</v>
      </c>
    </row>
    <row r="20" spans="1:8">
      <c r="A20" s="99" t="s">
        <v>28</v>
      </c>
      <c r="B20" s="100" t="s">
        <v>29</v>
      </c>
      <c r="C20" s="113"/>
      <c r="D20" s="113">
        <v>0</v>
      </c>
      <c r="E20" s="113">
        <v>0</v>
      </c>
      <c r="F20" s="113">
        <v>0</v>
      </c>
    </row>
    <row r="21" spans="1:8">
      <c r="A21" s="99"/>
      <c r="B21" s="103" t="s">
        <v>30</v>
      </c>
      <c r="C21" s="113">
        <f>+'önkormányzat. 2 mell_önk'!C21+'3 mell_ovi'!C21+' 4 mell_könyvtár'!C20+'5 mell hivatal'!C20</f>
        <v>242504</v>
      </c>
      <c r="D21" s="113">
        <f>+'önkormányzat. 2 mell_önk'!D21+'3 mell_ovi'!D21+' 4 mell_könyvtár'!D20+'5 mell hivatal'!D20</f>
        <v>242504</v>
      </c>
      <c r="E21" s="113">
        <f>+'önkormányzat. 2 mell_önk'!E21+'3 mell_ovi'!E21+' 4 mell_könyvtár'!E20+'5 mell hivatal'!E20</f>
        <v>0</v>
      </c>
      <c r="F21" s="113">
        <f>+'önkormányzat. 2 mell_önk'!F21+'3 mell_ovi'!F21+' 4 mell_könyvtár'!F20+'5 mell hivatal'!F20</f>
        <v>0</v>
      </c>
    </row>
    <row r="22" spans="1:8">
      <c r="A22" s="99"/>
      <c r="B22" s="103" t="s">
        <v>31</v>
      </c>
      <c r="C22" s="113">
        <v>0</v>
      </c>
      <c r="D22" s="113">
        <v>0</v>
      </c>
      <c r="E22" s="113">
        <v>0</v>
      </c>
      <c r="F22" s="113">
        <v>0</v>
      </c>
    </row>
    <row r="23" spans="1:8">
      <c r="A23" s="110"/>
      <c r="B23" s="111" t="s">
        <v>32</v>
      </c>
      <c r="C23" s="112">
        <f>+C22+C21</f>
        <v>242504</v>
      </c>
      <c r="D23" s="112">
        <f t="shared" ref="D23:F23" si="4">+D22+D21</f>
        <v>242504</v>
      </c>
      <c r="E23" s="112">
        <f t="shared" si="4"/>
        <v>0</v>
      </c>
      <c r="F23" s="112">
        <f t="shared" si="4"/>
        <v>0</v>
      </c>
    </row>
    <row r="24" spans="1:8">
      <c r="A24" s="114"/>
      <c r="B24" s="115" t="s">
        <v>33</v>
      </c>
      <c r="C24" s="116">
        <f>+C23+C19</f>
        <v>879736</v>
      </c>
      <c r="D24" s="116">
        <f>+D23+D19</f>
        <v>754152</v>
      </c>
      <c r="E24" s="116">
        <f t="shared" ref="E24:F24" si="5">+E23+E19</f>
        <v>12904</v>
      </c>
      <c r="F24" s="116">
        <f t="shared" si="5"/>
        <v>112680</v>
      </c>
      <c r="G24" s="4"/>
      <c r="H24" s="3"/>
    </row>
    <row r="25" spans="1:8">
      <c r="A25" s="110"/>
      <c r="B25" s="100" t="s">
        <v>34</v>
      </c>
      <c r="C25" s="109"/>
      <c r="D25" s="109">
        <v>0</v>
      </c>
      <c r="E25" s="109">
        <v>0</v>
      </c>
      <c r="F25" s="109">
        <v>0</v>
      </c>
      <c r="G25" s="4"/>
    </row>
    <row r="26" spans="1:8">
      <c r="A26" s="110" t="s">
        <v>35</v>
      </c>
      <c r="B26" s="117" t="s">
        <v>36</v>
      </c>
      <c r="C26" s="109">
        <f>+'önkormányzat. 2 mell_önk'!C26+'5 mell hivatal'!C25</f>
        <v>365428</v>
      </c>
      <c r="D26" s="109">
        <f>+'önkormányzat. 2 mell_önk'!D26+'5 mell hivatal'!D25</f>
        <v>354907</v>
      </c>
      <c r="E26" s="109">
        <f>+'önkormányzat. 2 mell_önk'!E26+'5 mell hivatal'!E25</f>
        <v>0</v>
      </c>
      <c r="F26" s="109">
        <f>+'önkormányzat. 2 mell_önk'!F26+'5 mell hivatal'!F25</f>
        <v>10521</v>
      </c>
    </row>
    <row r="27" spans="1:8">
      <c r="A27" s="110"/>
      <c r="B27" s="118" t="s">
        <v>37</v>
      </c>
      <c r="C27" s="105">
        <f>+'önkormányzat. 2 mell_önk'!C27+'5 mell hivatal'!C26</f>
        <v>327786</v>
      </c>
      <c r="D27" s="105">
        <f>+'önkormányzat. 2 mell_önk'!D27+'5 mell hivatal'!D26</f>
        <v>327786</v>
      </c>
      <c r="E27" s="105">
        <f>+'önkormányzat. 2 mell_önk'!E27+'5 mell hivatal'!E26</f>
        <v>0</v>
      </c>
      <c r="F27" s="105">
        <f>+'önkormányzat. 2 mell_önk'!F27+'5 mell hivatal'!F26</f>
        <v>0</v>
      </c>
    </row>
    <row r="28" spans="1:8">
      <c r="A28" s="110"/>
      <c r="B28" s="118" t="s">
        <v>38</v>
      </c>
      <c r="C28" s="105">
        <v>27121</v>
      </c>
      <c r="D28" s="105">
        <v>27121</v>
      </c>
      <c r="E28" s="105">
        <v>0</v>
      </c>
      <c r="F28" s="105">
        <v>0</v>
      </c>
    </row>
    <row r="29" spans="1:8">
      <c r="A29" s="110"/>
      <c r="B29" s="119" t="s">
        <v>39</v>
      </c>
      <c r="C29" s="120">
        <v>10920</v>
      </c>
      <c r="D29" s="120">
        <f>+C29</f>
        <v>10920</v>
      </c>
      <c r="E29" s="120">
        <v>0</v>
      </c>
      <c r="F29" s="120">
        <v>0</v>
      </c>
    </row>
    <row r="30" spans="1:8">
      <c r="A30" s="110"/>
      <c r="B30" s="119" t="s">
        <v>40</v>
      </c>
      <c r="C30" s="120">
        <v>9849</v>
      </c>
      <c r="D30" s="120">
        <f>+C30</f>
        <v>9849</v>
      </c>
      <c r="E30" s="120">
        <v>0</v>
      </c>
      <c r="F30" s="120">
        <v>0</v>
      </c>
    </row>
    <row r="31" spans="1:8">
      <c r="A31" s="110"/>
      <c r="B31" s="119" t="s">
        <v>41</v>
      </c>
      <c r="C31" s="120">
        <f>+'önkormányzat. 2 mell_önk'!C31+'5 mell hivatal'!C30</f>
        <v>10577</v>
      </c>
      <c r="D31" s="120">
        <f>+'önkormányzat. 2 mell_önk'!D31+'5 mell hivatal'!D30</f>
        <v>0</v>
      </c>
      <c r="E31" s="120">
        <f>+'önkormányzat. 2 mell_önk'!E31+'5 mell hivatal'!E30</f>
        <v>0</v>
      </c>
      <c r="F31" s="120">
        <f>+'önkormányzat. 2 mell_önk'!F31+'5 mell hivatal'!F30</f>
        <v>10521</v>
      </c>
    </row>
    <row r="32" spans="1:8">
      <c r="A32" s="110"/>
      <c r="B32" s="119" t="s">
        <v>290</v>
      </c>
      <c r="C32" s="120">
        <v>6296</v>
      </c>
      <c r="D32" s="120">
        <v>0</v>
      </c>
      <c r="E32" s="120">
        <v>0</v>
      </c>
      <c r="F32" s="120">
        <v>0</v>
      </c>
    </row>
    <row r="33" spans="1:7">
      <c r="A33" s="110" t="s">
        <v>42</v>
      </c>
      <c r="B33" s="121" t="s">
        <v>43</v>
      </c>
      <c r="C33" s="109">
        <f>+C34+C35+C39+C43</f>
        <v>103900</v>
      </c>
      <c r="D33" s="109">
        <f>+D34+D35+D39+D43</f>
        <v>103700</v>
      </c>
      <c r="E33" s="109">
        <f t="shared" ref="E33:F33" si="6">+E34+E35+E39+E43</f>
        <v>0</v>
      </c>
      <c r="F33" s="109">
        <f t="shared" si="6"/>
        <v>200</v>
      </c>
    </row>
    <row r="34" spans="1:7">
      <c r="A34" s="110"/>
      <c r="B34" s="121" t="s">
        <v>44</v>
      </c>
      <c r="C34" s="109">
        <v>50</v>
      </c>
      <c r="D34" s="109">
        <v>50</v>
      </c>
      <c r="E34" s="109">
        <v>0</v>
      </c>
      <c r="F34" s="109">
        <v>0</v>
      </c>
    </row>
    <row r="35" spans="1:7">
      <c r="A35" s="110"/>
      <c r="B35" s="103" t="s">
        <v>45</v>
      </c>
      <c r="C35" s="109">
        <v>21000</v>
      </c>
      <c r="D35" s="109">
        <v>21000</v>
      </c>
      <c r="E35" s="109">
        <v>0</v>
      </c>
      <c r="F35" s="109">
        <v>0</v>
      </c>
    </row>
    <row r="36" spans="1:7">
      <c r="A36" s="110"/>
      <c r="B36" s="118" t="s">
        <v>46</v>
      </c>
      <c r="C36" s="105">
        <v>21000</v>
      </c>
      <c r="D36" s="105">
        <v>21000</v>
      </c>
      <c r="E36" s="105">
        <v>0</v>
      </c>
      <c r="F36" s="105">
        <v>0</v>
      </c>
    </row>
    <row r="37" spans="1:7">
      <c r="A37" s="110"/>
      <c r="B37" s="118" t="s">
        <v>47</v>
      </c>
      <c r="C37" s="105">
        <v>0</v>
      </c>
      <c r="D37" s="105">
        <v>0</v>
      </c>
      <c r="E37" s="105">
        <v>0</v>
      </c>
      <c r="F37" s="105">
        <v>0</v>
      </c>
    </row>
    <row r="38" spans="1:7">
      <c r="A38" s="110"/>
      <c r="B38" s="118" t="s">
        <v>48</v>
      </c>
      <c r="C38" s="105">
        <v>0</v>
      </c>
      <c r="D38" s="105">
        <v>0</v>
      </c>
      <c r="E38" s="105">
        <v>0</v>
      </c>
      <c r="F38" s="105">
        <v>0</v>
      </c>
    </row>
    <row r="39" spans="1:7">
      <c r="A39" s="110"/>
      <c r="B39" s="103" t="s">
        <v>49</v>
      </c>
      <c r="C39" s="109">
        <v>81150</v>
      </c>
      <c r="D39" s="109">
        <f>+D40+D41+D42</f>
        <v>81150</v>
      </c>
      <c r="E39" s="109">
        <v>0</v>
      </c>
      <c r="F39" s="109">
        <v>0</v>
      </c>
    </row>
    <row r="40" spans="1:7">
      <c r="A40" s="110"/>
      <c r="B40" s="118" t="s">
        <v>50</v>
      </c>
      <c r="C40" s="105">
        <v>65000</v>
      </c>
      <c r="D40" s="105">
        <v>65000</v>
      </c>
      <c r="E40" s="105">
        <v>0</v>
      </c>
      <c r="F40" s="105">
        <v>0</v>
      </c>
    </row>
    <row r="41" spans="1:7">
      <c r="A41" s="110"/>
      <c r="B41" s="118" t="s">
        <v>51</v>
      </c>
      <c r="C41" s="105">
        <v>150</v>
      </c>
      <c r="D41" s="105">
        <v>150</v>
      </c>
      <c r="E41" s="105"/>
      <c r="F41" s="105"/>
    </row>
    <row r="42" spans="1:7">
      <c r="A42" s="110"/>
      <c r="B42" s="118" t="s">
        <v>52</v>
      </c>
      <c r="C42" s="105">
        <v>16000</v>
      </c>
      <c r="D42" s="105">
        <v>16000</v>
      </c>
      <c r="E42" s="105">
        <v>0</v>
      </c>
      <c r="F42" s="105">
        <v>0</v>
      </c>
    </row>
    <row r="43" spans="1:7">
      <c r="A43" s="110"/>
      <c r="B43" s="103" t="s">
        <v>53</v>
      </c>
      <c r="C43" s="109">
        <f>+'önkormányzat. 2 mell_önk'!C43+'5 mell hivatal'!C41</f>
        <v>1700</v>
      </c>
      <c r="D43" s="109">
        <f>+'önkormányzat. 2 mell_önk'!D43+'5 mell hivatal'!D41</f>
        <v>1500</v>
      </c>
      <c r="E43" s="109">
        <f>+'önkormányzat. 2 mell_önk'!E43+'5 mell hivatal'!E41</f>
        <v>0</v>
      </c>
      <c r="F43" s="109">
        <f>+'önkormányzat. 2 mell_önk'!F43+'5 mell hivatal'!F41</f>
        <v>200</v>
      </c>
    </row>
    <row r="44" spans="1:7">
      <c r="A44" s="110"/>
      <c r="B44" s="118" t="s">
        <v>54</v>
      </c>
      <c r="C44" s="105">
        <f>+'önkormányzat. 2 mell_önk'!C44+'5 mell hivatal'!C42</f>
        <v>200</v>
      </c>
      <c r="D44" s="105">
        <f>+'önkormányzat. 2 mell_önk'!D44+'5 mell hivatal'!D42</f>
        <v>0</v>
      </c>
      <c r="E44" s="105">
        <f>+'önkormányzat. 2 mell_önk'!E44+'5 mell hivatal'!E42</f>
        <v>0</v>
      </c>
      <c r="F44" s="105">
        <f>+'önkormányzat. 2 mell_önk'!F44+'5 mell hivatal'!F42</f>
        <v>200</v>
      </c>
    </row>
    <row r="45" spans="1:7">
      <c r="A45" s="110"/>
      <c r="B45" s="118" t="s">
        <v>55</v>
      </c>
      <c r="C45" s="105">
        <v>500</v>
      </c>
      <c r="D45" s="105">
        <v>500</v>
      </c>
      <c r="E45" s="105">
        <v>0</v>
      </c>
      <c r="F45" s="105">
        <v>0</v>
      </c>
    </row>
    <row r="46" spans="1:7">
      <c r="A46" s="110"/>
      <c r="B46" s="118" t="s">
        <v>56</v>
      </c>
      <c r="C46" s="105">
        <v>1000</v>
      </c>
      <c r="D46" s="105">
        <v>1000</v>
      </c>
      <c r="E46" s="105">
        <v>0</v>
      </c>
      <c r="F46" s="105">
        <v>0</v>
      </c>
    </row>
    <row r="47" spans="1:7">
      <c r="A47" s="102" t="s">
        <v>57</v>
      </c>
      <c r="B47" s="103" t="s">
        <v>58</v>
      </c>
      <c r="C47" s="109">
        <f>+'önkormányzat. 2 mell_önk'!C47+'3 mell_ovi'!C46+' 4 mell_könyvtár'!C45+'5 mell hivatal'!C45</f>
        <v>92661</v>
      </c>
      <c r="D47" s="109">
        <f>+'önkormányzat. 2 mell_önk'!D47+'3 mell_ovi'!D46+' 4 mell_könyvtár'!D45+'5 mell hivatal'!D45</f>
        <v>86504</v>
      </c>
      <c r="E47" s="109">
        <f>+'önkormányzat. 2 mell_önk'!E47+'3 mell_ovi'!E46+' 4 mell_könyvtár'!E45+'5 mell hivatal'!E45</f>
        <v>6057</v>
      </c>
      <c r="F47" s="109">
        <f>+'önkormányzat. 2 mell_önk'!F47+'3 mell_ovi'!F46+' 4 mell_könyvtár'!F45+'5 mell hivatal'!F45</f>
        <v>100</v>
      </c>
    </row>
    <row r="48" spans="1:7">
      <c r="A48" s="102"/>
      <c r="B48" s="118" t="s">
        <v>59</v>
      </c>
      <c r="C48" s="105">
        <f>+'önkormányzat. 2 mell_önk'!C48+'3 mell_ovi'!C47+' 4 mell_könyvtár'!C46+'5 mell hivatal'!C46</f>
        <v>17226</v>
      </c>
      <c r="D48" s="105">
        <f>+'önkormányzat. 2 mell_önk'!D48+'3 mell_ovi'!D47+' 4 mell_könyvtár'!D46+'5 mell hivatal'!D46</f>
        <v>17226</v>
      </c>
      <c r="E48" s="105">
        <f>+'önkormányzat. 2 mell_önk'!E48+'3 mell_ovi'!E47+' 4 mell_könyvtár'!E46+'5 mell hivatal'!E46</f>
        <v>0</v>
      </c>
      <c r="F48" s="105">
        <f>+'önkormányzat. 2 mell_önk'!F48+'3 mell_ovi'!F47+' 4 mell_könyvtár'!F46+'5 mell hivatal'!F46</f>
        <v>0</v>
      </c>
      <c r="G48" s="4"/>
    </row>
    <row r="49" spans="1:7">
      <c r="A49" s="102"/>
      <c r="B49" s="118" t="s">
        <v>60</v>
      </c>
      <c r="C49" s="105">
        <f>+'önkormányzat. 2 mell_önk'!C49+'3 mell_ovi'!C48+' 4 mell_könyvtár'!C47+'5 mell hivatal'!C47</f>
        <v>27342</v>
      </c>
      <c r="D49" s="105">
        <f>+'önkormányzat. 2 mell_önk'!D49+'3 mell_ovi'!D48+' 4 mell_könyvtár'!D47+'5 mell hivatal'!D47</f>
        <v>21418</v>
      </c>
      <c r="E49" s="105">
        <f>+'önkormányzat. 2 mell_önk'!E49+'3 mell_ovi'!E48+' 4 mell_könyvtár'!E47+'5 mell hivatal'!E47</f>
        <v>5824</v>
      </c>
      <c r="F49" s="105">
        <f>+'önkormányzat. 2 mell_önk'!F49+'3 mell_ovi'!F48+' 4 mell_könyvtár'!F47+'5 mell hivatal'!F47</f>
        <v>100</v>
      </c>
      <c r="G49" s="4"/>
    </row>
    <row r="50" spans="1:7">
      <c r="A50" s="102"/>
      <c r="B50" s="118" t="s">
        <v>61</v>
      </c>
      <c r="C50" s="105">
        <f>+'önkormányzat. 2 mell_önk'!C50+'3 mell_ovi'!C49+' 4 mell_könyvtár'!C48+'5 mell hivatal'!C48</f>
        <v>18943</v>
      </c>
      <c r="D50" s="105">
        <f>+'önkormányzat. 2 mell_önk'!D50+'3 mell_ovi'!D49+' 4 mell_könyvtár'!D48+'5 mell hivatal'!D48</f>
        <v>18943</v>
      </c>
      <c r="E50" s="105">
        <f>+'önkormányzat. 2 mell_önk'!E50+'3 mell_ovi'!E49+' 4 mell_könyvtár'!E48+'5 mell hivatal'!E48</f>
        <v>0</v>
      </c>
      <c r="F50" s="105">
        <f>+'önkormányzat. 2 mell_önk'!F50+'3 mell_ovi'!F49+' 4 mell_könyvtár'!F48+'5 mell hivatal'!F48</f>
        <v>0</v>
      </c>
    </row>
    <row r="51" spans="1:7">
      <c r="A51" s="102"/>
      <c r="B51" s="118" t="s">
        <v>266</v>
      </c>
      <c r="C51" s="105">
        <f>+'önkormányzat. 2 mell_önk'!C51</f>
        <v>2928</v>
      </c>
      <c r="D51" s="105">
        <f>+C51-E51-F51</f>
        <v>2928</v>
      </c>
      <c r="E51" s="105">
        <f>+'önkormányzat. 2 mell_önk'!E51</f>
        <v>0</v>
      </c>
      <c r="F51" s="105">
        <f>+'önkormányzat. 2 mell_önk'!F51</f>
        <v>0</v>
      </c>
    </row>
    <row r="52" spans="1:7">
      <c r="A52" s="102"/>
      <c r="B52" s="118" t="s">
        <v>291</v>
      </c>
      <c r="C52" s="105">
        <f>+'önkormányzat. 2 mell_önk'!C52+'3 mell_ovi'!C50</f>
        <v>26222</v>
      </c>
      <c r="D52" s="105">
        <f>+C52-E52-F52</f>
        <v>25989</v>
      </c>
      <c r="E52" s="105">
        <f>+'önkormányzat. 2 mell_önk'!E52+'3 mell_ovi'!E50</f>
        <v>233</v>
      </c>
      <c r="F52" s="105">
        <f>+'önkormányzat. 2 mell_önk'!F52+'3 mell_ovi'!F50</f>
        <v>0</v>
      </c>
    </row>
    <row r="53" spans="1:7">
      <c r="A53" s="102" t="s">
        <v>62</v>
      </c>
      <c r="B53" s="103" t="s">
        <v>63</v>
      </c>
      <c r="C53" s="109">
        <v>0</v>
      </c>
      <c r="D53" s="109">
        <v>0</v>
      </c>
      <c r="E53" s="109">
        <v>0</v>
      </c>
      <c r="F53" s="109">
        <v>0</v>
      </c>
    </row>
    <row r="54" spans="1:7">
      <c r="A54" s="110"/>
      <c r="B54" s="107" t="s">
        <v>64</v>
      </c>
      <c r="C54" s="108">
        <f>+C47+C33+C26</f>
        <v>561989</v>
      </c>
      <c r="D54" s="108">
        <f t="shared" ref="D54:F54" si="7">+D47+D33+D26</f>
        <v>545111</v>
      </c>
      <c r="E54" s="108">
        <f t="shared" si="7"/>
        <v>6057</v>
      </c>
      <c r="F54" s="108">
        <f t="shared" si="7"/>
        <v>10821</v>
      </c>
      <c r="G54" s="4"/>
    </row>
    <row r="55" spans="1:7">
      <c r="A55" s="102"/>
      <c r="B55" s="100" t="s">
        <v>65</v>
      </c>
      <c r="C55" s="101"/>
      <c r="D55" s="101">
        <v>0</v>
      </c>
      <c r="E55" s="101">
        <v>0</v>
      </c>
      <c r="F55" s="101">
        <v>0</v>
      </c>
    </row>
    <row r="56" spans="1:7" ht="25.5">
      <c r="A56" s="102" t="s">
        <v>66</v>
      </c>
      <c r="B56" s="117" t="s">
        <v>67</v>
      </c>
      <c r="C56" s="101">
        <v>8243</v>
      </c>
      <c r="D56" s="101">
        <v>8243</v>
      </c>
      <c r="E56" s="101">
        <v>0</v>
      </c>
      <c r="F56" s="101">
        <v>0</v>
      </c>
    </row>
    <row r="57" spans="1:7">
      <c r="A57" s="102" t="s">
        <v>68</v>
      </c>
      <c r="B57" s="121" t="s">
        <v>69</v>
      </c>
      <c r="C57" s="101">
        <v>5000</v>
      </c>
      <c r="D57" s="101">
        <v>5000</v>
      </c>
      <c r="E57" s="101">
        <v>0</v>
      </c>
      <c r="F57" s="101">
        <v>0</v>
      </c>
    </row>
    <row r="58" spans="1:7">
      <c r="A58" s="102" t="s">
        <v>70</v>
      </c>
      <c r="B58" s="121" t="s">
        <v>71</v>
      </c>
      <c r="C58" s="101">
        <v>2000</v>
      </c>
      <c r="D58" s="101">
        <v>2000</v>
      </c>
      <c r="E58" s="101">
        <v>0</v>
      </c>
      <c r="F58" s="101">
        <v>0</v>
      </c>
    </row>
    <row r="59" spans="1:7">
      <c r="A59" s="102"/>
      <c r="B59" s="107" t="s">
        <v>72</v>
      </c>
      <c r="C59" s="108">
        <f>+C56+C57+C58</f>
        <v>15243</v>
      </c>
      <c r="D59" s="108">
        <f t="shared" ref="D59:F59" si="8">+D56+D57+D58</f>
        <v>15243</v>
      </c>
      <c r="E59" s="108">
        <f t="shared" si="8"/>
        <v>0</v>
      </c>
      <c r="F59" s="108">
        <f t="shared" si="8"/>
        <v>0</v>
      </c>
    </row>
    <row r="60" spans="1:7">
      <c r="A60" s="102" t="s">
        <v>73</v>
      </c>
      <c r="B60" s="111" t="s">
        <v>74</v>
      </c>
      <c r="C60" s="122">
        <f>+C59+C54</f>
        <v>577232</v>
      </c>
      <c r="D60" s="122">
        <f t="shared" ref="D60:F60" si="9">+D59+D54</f>
        <v>560354</v>
      </c>
      <c r="E60" s="122">
        <f t="shared" si="9"/>
        <v>6057</v>
      </c>
      <c r="F60" s="122">
        <f t="shared" si="9"/>
        <v>10821</v>
      </c>
    </row>
    <row r="61" spans="1:7">
      <c r="A61" s="102" t="s">
        <v>75</v>
      </c>
      <c r="B61" s="100" t="s">
        <v>76</v>
      </c>
      <c r="C61" s="109"/>
      <c r="D61" s="109"/>
      <c r="E61" s="109"/>
      <c r="F61" s="109"/>
    </row>
    <row r="62" spans="1:7">
      <c r="A62" s="102"/>
      <c r="B62" s="159" t="s">
        <v>292</v>
      </c>
      <c r="C62" s="124">
        <v>60000</v>
      </c>
      <c r="D62" s="124">
        <v>60000</v>
      </c>
      <c r="E62" s="124">
        <v>0</v>
      </c>
      <c r="F62" s="124">
        <v>0</v>
      </c>
      <c r="G62" s="125"/>
    </row>
    <row r="63" spans="1:7">
      <c r="A63" s="102"/>
      <c r="B63" s="159" t="s">
        <v>316</v>
      </c>
      <c r="C63" s="124">
        <f>+'3 mell_ovi'!C60+' 4 mell_könyvtár'!C58+'5 mell hivatal'!C58</f>
        <v>242504</v>
      </c>
      <c r="D63" s="124">
        <f>+'3 mell_ovi'!D60+' 4 mell_könyvtár'!D58+'5 mell hivatal'!D58</f>
        <v>133798</v>
      </c>
      <c r="E63" s="124">
        <f>+'3 mell_ovi'!E60+' 4 mell_könyvtár'!E58+'5 mell hivatal'!E58</f>
        <v>6847</v>
      </c>
      <c r="F63" s="124">
        <f>+'3 mell_ovi'!F60+' 4 mell_könyvtár'!F58+'5 mell hivatal'!F58</f>
        <v>101859</v>
      </c>
      <c r="G63" s="125"/>
    </row>
    <row r="64" spans="1:7">
      <c r="A64" s="110" t="s">
        <v>77</v>
      </c>
      <c r="B64" s="111" t="s">
        <v>78</v>
      </c>
      <c r="C64" s="112">
        <f>+C63+C62</f>
        <v>302504</v>
      </c>
      <c r="D64" s="112">
        <f t="shared" ref="D64:F64" si="10">+D63+D62</f>
        <v>193798</v>
      </c>
      <c r="E64" s="112">
        <f t="shared" si="10"/>
        <v>6847</v>
      </c>
      <c r="F64" s="112">
        <f t="shared" si="10"/>
        <v>101859</v>
      </c>
    </row>
    <row r="65" spans="1:8">
      <c r="A65" s="126"/>
      <c r="B65" s="127" t="s">
        <v>79</v>
      </c>
      <c r="C65" s="128">
        <f>+C64+C60</f>
        <v>879736</v>
      </c>
      <c r="D65" s="128">
        <f>+D64+D60</f>
        <v>754152</v>
      </c>
      <c r="E65" s="128">
        <f t="shared" ref="E65:F65" si="11">+E64+E60</f>
        <v>12904</v>
      </c>
      <c r="F65" s="128">
        <f t="shared" si="11"/>
        <v>112680</v>
      </c>
      <c r="H65" s="3"/>
    </row>
    <row r="66" spans="1:8">
      <c r="A66" s="102"/>
      <c r="B66" s="103" t="s">
        <v>80</v>
      </c>
      <c r="C66" s="129">
        <f>+C60-C19</f>
        <v>-60000</v>
      </c>
      <c r="D66" s="129"/>
      <c r="E66" s="129"/>
      <c r="F66" s="129"/>
    </row>
    <row r="67" spans="1:8">
      <c r="A67" s="102"/>
      <c r="B67" s="103" t="s">
        <v>81</v>
      </c>
      <c r="C67" s="129">
        <f>+C54-C13</f>
        <v>19827</v>
      </c>
      <c r="D67" s="129"/>
      <c r="E67" s="129"/>
      <c r="F67" s="129"/>
    </row>
    <row r="68" spans="1:8">
      <c r="A68" s="102"/>
      <c r="B68" s="103" t="s">
        <v>82</v>
      </c>
      <c r="C68" s="129">
        <f>+C59-C18</f>
        <v>-79827</v>
      </c>
      <c r="D68" s="129"/>
      <c r="E68" s="129"/>
      <c r="F68" s="129"/>
    </row>
    <row r="69" spans="1:8">
      <c r="A69" s="102"/>
      <c r="B69" s="103" t="s">
        <v>83</v>
      </c>
      <c r="C69" s="129"/>
      <c r="D69" s="129"/>
      <c r="E69" s="129"/>
      <c r="F69" s="129"/>
    </row>
    <row r="70" spans="1:8">
      <c r="A70" s="102"/>
      <c r="B70" s="103" t="s">
        <v>84</v>
      </c>
      <c r="C70" s="129"/>
      <c r="D70" s="129"/>
      <c r="E70" s="129"/>
      <c r="F70" s="129"/>
    </row>
    <row r="71" spans="1:8" ht="13.5" thickBot="1">
      <c r="A71" s="130"/>
      <c r="B71" s="131" t="s">
        <v>85</v>
      </c>
      <c r="C71" s="132">
        <f>+C62</f>
        <v>60000</v>
      </c>
      <c r="D71" s="132"/>
      <c r="E71" s="132"/>
      <c r="F71" s="132"/>
    </row>
    <row r="72" spans="1:8">
      <c r="C72" s="3">
        <f>+C65-C24</f>
        <v>0</v>
      </c>
      <c r="D72" s="3">
        <f t="shared" ref="D72:F72" si="12">+D65-D24</f>
        <v>0</v>
      </c>
      <c r="E72" s="3">
        <f t="shared" si="12"/>
        <v>0</v>
      </c>
      <c r="F72" s="3">
        <f t="shared" si="12"/>
        <v>0</v>
      </c>
    </row>
  </sheetData>
  <pageMargins left="0.71" right="0.15748031496062992" top="0.85" bottom="0.27559055118110237" header="0.19685039370078741" footer="0.17"/>
  <pageSetup paperSize="9" scale="82" orientation="portrait" r:id="rId1"/>
  <headerFooter>
    <oddHeader xml:space="preserve">&amp;C
Csákvár Város Önkormányzat és intézményeinek 2015. évi költségvetési 
kiadásai és bevételei kiemelt előirányzatok, működési és felhalmozási költségvetés  szerinti bontásban &amp;R1. melléklet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V28"/>
  <sheetViews>
    <sheetView zoomScaleSheetLayoutView="75" workbookViewId="0">
      <selection activeCell="B21" sqref="B21"/>
    </sheetView>
  </sheetViews>
  <sheetFormatPr defaultColWidth="13.7109375" defaultRowHeight="15"/>
  <cols>
    <col min="1" max="1" width="47.5703125" style="156" bestFit="1" customWidth="1"/>
    <col min="2" max="2" width="12.140625" style="157" bestFit="1" customWidth="1"/>
    <col min="3" max="3" width="10" style="143" bestFit="1" customWidth="1"/>
    <col min="4" max="6" width="10.28515625" style="143" bestFit="1" customWidth="1"/>
    <col min="7" max="7" width="11.5703125" style="143" bestFit="1" customWidth="1"/>
    <col min="8" max="9" width="10.28515625" style="143" bestFit="1" customWidth="1"/>
    <col min="10" max="10" width="12.28515625" style="143" bestFit="1" customWidth="1"/>
    <col min="11" max="11" width="13.7109375" style="143" bestFit="1" customWidth="1"/>
    <col min="12" max="12" width="11.5703125" style="143" bestFit="1" customWidth="1"/>
    <col min="13" max="13" width="12" style="143" bestFit="1" customWidth="1"/>
    <col min="14" max="14" width="12.140625" style="143" bestFit="1" customWidth="1"/>
    <col min="15" max="252" width="13.7109375" style="143"/>
    <col min="253" max="253" width="47.5703125" style="143" bestFit="1" customWidth="1"/>
    <col min="254" max="254" width="12.140625" style="143" bestFit="1" customWidth="1"/>
    <col min="255" max="255" width="10" style="143" bestFit="1" customWidth="1"/>
    <col min="256" max="258" width="10.28515625" style="143" bestFit="1" customWidth="1"/>
    <col min="259" max="259" width="11.5703125" style="143" bestFit="1" customWidth="1"/>
    <col min="260" max="261" width="10.28515625" style="143" bestFit="1" customWidth="1"/>
    <col min="262" max="262" width="12.28515625" style="143" bestFit="1" customWidth="1"/>
    <col min="263" max="263" width="13.7109375" style="143" bestFit="1" customWidth="1"/>
    <col min="264" max="264" width="11.5703125" style="143" bestFit="1" customWidth="1"/>
    <col min="265" max="265" width="12" style="143" bestFit="1" customWidth="1"/>
    <col min="266" max="266" width="12.140625" style="143" bestFit="1" customWidth="1"/>
    <col min="267" max="508" width="13.7109375" style="143"/>
    <col min="509" max="509" width="47.5703125" style="143" bestFit="1" customWidth="1"/>
    <col min="510" max="510" width="12.140625" style="143" bestFit="1" customWidth="1"/>
    <col min="511" max="511" width="10" style="143" bestFit="1" customWidth="1"/>
    <col min="512" max="514" width="10.28515625" style="143" bestFit="1" customWidth="1"/>
    <col min="515" max="515" width="11.5703125" style="143" bestFit="1" customWidth="1"/>
    <col min="516" max="517" width="10.28515625" style="143" bestFit="1" customWidth="1"/>
    <col min="518" max="518" width="12.28515625" style="143" bestFit="1" customWidth="1"/>
    <col min="519" max="519" width="13.7109375" style="143" bestFit="1" customWidth="1"/>
    <col min="520" max="520" width="11.5703125" style="143" bestFit="1" customWidth="1"/>
    <col min="521" max="521" width="12" style="143" bestFit="1" customWidth="1"/>
    <col min="522" max="522" width="12.140625" style="143" bestFit="1" customWidth="1"/>
    <col min="523" max="764" width="13.7109375" style="143"/>
    <col min="765" max="765" width="47.5703125" style="143" bestFit="1" customWidth="1"/>
    <col min="766" max="766" width="12.140625" style="143" bestFit="1" customWidth="1"/>
    <col min="767" max="767" width="10" style="143" bestFit="1" customWidth="1"/>
    <col min="768" max="770" width="10.28515625" style="143" bestFit="1" customWidth="1"/>
    <col min="771" max="771" width="11.5703125" style="143" bestFit="1" customWidth="1"/>
    <col min="772" max="773" width="10.28515625" style="143" bestFit="1" customWidth="1"/>
    <col min="774" max="774" width="12.28515625" style="143" bestFit="1" customWidth="1"/>
    <col min="775" max="775" width="13.7109375" style="143" bestFit="1" customWidth="1"/>
    <col min="776" max="776" width="11.5703125" style="143" bestFit="1" customWidth="1"/>
    <col min="777" max="777" width="12" style="143" bestFit="1" customWidth="1"/>
    <col min="778" max="778" width="12.140625" style="143" bestFit="1" customWidth="1"/>
    <col min="779" max="1020" width="13.7109375" style="143"/>
    <col min="1021" max="1021" width="47.5703125" style="143" bestFit="1" customWidth="1"/>
    <col min="1022" max="1022" width="12.140625" style="143" bestFit="1" customWidth="1"/>
    <col min="1023" max="1023" width="10" style="143" bestFit="1" customWidth="1"/>
    <col min="1024" max="1026" width="10.28515625" style="143" bestFit="1" customWidth="1"/>
    <col min="1027" max="1027" width="11.5703125" style="143" bestFit="1" customWidth="1"/>
    <col min="1028" max="1029" width="10.28515625" style="143" bestFit="1" customWidth="1"/>
    <col min="1030" max="1030" width="12.28515625" style="143" bestFit="1" customWidth="1"/>
    <col min="1031" max="1031" width="13.7109375" style="143" bestFit="1" customWidth="1"/>
    <col min="1032" max="1032" width="11.5703125" style="143" bestFit="1" customWidth="1"/>
    <col min="1033" max="1033" width="12" style="143" bestFit="1" customWidth="1"/>
    <col min="1034" max="1034" width="12.140625" style="143" bestFit="1" customWidth="1"/>
    <col min="1035" max="1276" width="13.7109375" style="143"/>
    <col min="1277" max="1277" width="47.5703125" style="143" bestFit="1" customWidth="1"/>
    <col min="1278" max="1278" width="12.140625" style="143" bestFit="1" customWidth="1"/>
    <col min="1279" max="1279" width="10" style="143" bestFit="1" customWidth="1"/>
    <col min="1280" max="1282" width="10.28515625" style="143" bestFit="1" customWidth="1"/>
    <col min="1283" max="1283" width="11.5703125" style="143" bestFit="1" customWidth="1"/>
    <col min="1284" max="1285" width="10.28515625" style="143" bestFit="1" customWidth="1"/>
    <col min="1286" max="1286" width="12.28515625" style="143" bestFit="1" customWidth="1"/>
    <col min="1287" max="1287" width="13.7109375" style="143" bestFit="1" customWidth="1"/>
    <col min="1288" max="1288" width="11.5703125" style="143" bestFit="1" customWidth="1"/>
    <col min="1289" max="1289" width="12" style="143" bestFit="1" customWidth="1"/>
    <col min="1290" max="1290" width="12.140625" style="143" bestFit="1" customWidth="1"/>
    <col min="1291" max="1532" width="13.7109375" style="143"/>
    <col min="1533" max="1533" width="47.5703125" style="143" bestFit="1" customWidth="1"/>
    <col min="1534" max="1534" width="12.140625" style="143" bestFit="1" customWidth="1"/>
    <col min="1535" max="1535" width="10" style="143" bestFit="1" customWidth="1"/>
    <col min="1536" max="1538" width="10.28515625" style="143" bestFit="1" customWidth="1"/>
    <col min="1539" max="1539" width="11.5703125" style="143" bestFit="1" customWidth="1"/>
    <col min="1540" max="1541" width="10.28515625" style="143" bestFit="1" customWidth="1"/>
    <col min="1542" max="1542" width="12.28515625" style="143" bestFit="1" customWidth="1"/>
    <col min="1543" max="1543" width="13.7109375" style="143" bestFit="1" customWidth="1"/>
    <col min="1544" max="1544" width="11.5703125" style="143" bestFit="1" customWidth="1"/>
    <col min="1545" max="1545" width="12" style="143" bestFit="1" customWidth="1"/>
    <col min="1546" max="1546" width="12.140625" style="143" bestFit="1" customWidth="1"/>
    <col min="1547" max="1788" width="13.7109375" style="143"/>
    <col min="1789" max="1789" width="47.5703125" style="143" bestFit="1" customWidth="1"/>
    <col min="1790" max="1790" width="12.140625" style="143" bestFit="1" customWidth="1"/>
    <col min="1791" max="1791" width="10" style="143" bestFit="1" customWidth="1"/>
    <col min="1792" max="1794" width="10.28515625" style="143" bestFit="1" customWidth="1"/>
    <col min="1795" max="1795" width="11.5703125" style="143" bestFit="1" customWidth="1"/>
    <col min="1796" max="1797" width="10.28515625" style="143" bestFit="1" customWidth="1"/>
    <col min="1798" max="1798" width="12.28515625" style="143" bestFit="1" customWidth="1"/>
    <col min="1799" max="1799" width="13.7109375" style="143" bestFit="1" customWidth="1"/>
    <col min="1800" max="1800" width="11.5703125" style="143" bestFit="1" customWidth="1"/>
    <col min="1801" max="1801" width="12" style="143" bestFit="1" customWidth="1"/>
    <col min="1802" max="1802" width="12.140625" style="143" bestFit="1" customWidth="1"/>
    <col min="1803" max="2044" width="13.7109375" style="143"/>
    <col min="2045" max="2045" width="47.5703125" style="143" bestFit="1" customWidth="1"/>
    <col min="2046" max="2046" width="12.140625" style="143" bestFit="1" customWidth="1"/>
    <col min="2047" max="2047" width="10" style="143" bestFit="1" customWidth="1"/>
    <col min="2048" max="2050" width="10.28515625" style="143" bestFit="1" customWidth="1"/>
    <col min="2051" max="2051" width="11.5703125" style="143" bestFit="1" customWidth="1"/>
    <col min="2052" max="2053" width="10.28515625" style="143" bestFit="1" customWidth="1"/>
    <col min="2054" max="2054" width="12.28515625" style="143" bestFit="1" customWidth="1"/>
    <col min="2055" max="2055" width="13.7109375" style="143" bestFit="1" customWidth="1"/>
    <col min="2056" max="2056" width="11.5703125" style="143" bestFit="1" customWidth="1"/>
    <col min="2057" max="2057" width="12" style="143" bestFit="1" customWidth="1"/>
    <col min="2058" max="2058" width="12.140625" style="143" bestFit="1" customWidth="1"/>
    <col min="2059" max="2300" width="13.7109375" style="143"/>
    <col min="2301" max="2301" width="47.5703125" style="143" bestFit="1" customWidth="1"/>
    <col min="2302" max="2302" width="12.140625" style="143" bestFit="1" customWidth="1"/>
    <col min="2303" max="2303" width="10" style="143" bestFit="1" customWidth="1"/>
    <col min="2304" max="2306" width="10.28515625" style="143" bestFit="1" customWidth="1"/>
    <col min="2307" max="2307" width="11.5703125" style="143" bestFit="1" customWidth="1"/>
    <col min="2308" max="2309" width="10.28515625" style="143" bestFit="1" customWidth="1"/>
    <col min="2310" max="2310" width="12.28515625" style="143" bestFit="1" customWidth="1"/>
    <col min="2311" max="2311" width="13.7109375" style="143" bestFit="1" customWidth="1"/>
    <col min="2312" max="2312" width="11.5703125" style="143" bestFit="1" customWidth="1"/>
    <col min="2313" max="2313" width="12" style="143" bestFit="1" customWidth="1"/>
    <col min="2314" max="2314" width="12.140625" style="143" bestFit="1" customWidth="1"/>
    <col min="2315" max="2556" width="13.7109375" style="143"/>
    <col min="2557" max="2557" width="47.5703125" style="143" bestFit="1" customWidth="1"/>
    <col min="2558" max="2558" width="12.140625" style="143" bestFit="1" customWidth="1"/>
    <col min="2559" max="2559" width="10" style="143" bestFit="1" customWidth="1"/>
    <col min="2560" max="2562" width="10.28515625" style="143" bestFit="1" customWidth="1"/>
    <col min="2563" max="2563" width="11.5703125" style="143" bestFit="1" customWidth="1"/>
    <col min="2564" max="2565" width="10.28515625" style="143" bestFit="1" customWidth="1"/>
    <col min="2566" max="2566" width="12.28515625" style="143" bestFit="1" customWidth="1"/>
    <col min="2567" max="2567" width="13.7109375" style="143" bestFit="1" customWidth="1"/>
    <col min="2568" max="2568" width="11.5703125" style="143" bestFit="1" customWidth="1"/>
    <col min="2569" max="2569" width="12" style="143" bestFit="1" customWidth="1"/>
    <col min="2570" max="2570" width="12.140625" style="143" bestFit="1" customWidth="1"/>
    <col min="2571" max="2812" width="13.7109375" style="143"/>
    <col min="2813" max="2813" width="47.5703125" style="143" bestFit="1" customWidth="1"/>
    <col min="2814" max="2814" width="12.140625" style="143" bestFit="1" customWidth="1"/>
    <col min="2815" max="2815" width="10" style="143" bestFit="1" customWidth="1"/>
    <col min="2816" max="2818" width="10.28515625" style="143" bestFit="1" customWidth="1"/>
    <col min="2819" max="2819" width="11.5703125" style="143" bestFit="1" customWidth="1"/>
    <col min="2820" max="2821" width="10.28515625" style="143" bestFit="1" customWidth="1"/>
    <col min="2822" max="2822" width="12.28515625" style="143" bestFit="1" customWidth="1"/>
    <col min="2823" max="2823" width="13.7109375" style="143" bestFit="1" customWidth="1"/>
    <col min="2824" max="2824" width="11.5703125" style="143" bestFit="1" customWidth="1"/>
    <col min="2825" max="2825" width="12" style="143" bestFit="1" customWidth="1"/>
    <col min="2826" max="2826" width="12.140625" style="143" bestFit="1" customWidth="1"/>
    <col min="2827" max="3068" width="13.7109375" style="143"/>
    <col min="3069" max="3069" width="47.5703125" style="143" bestFit="1" customWidth="1"/>
    <col min="3070" max="3070" width="12.140625" style="143" bestFit="1" customWidth="1"/>
    <col min="3071" max="3071" width="10" style="143" bestFit="1" customWidth="1"/>
    <col min="3072" max="3074" width="10.28515625" style="143" bestFit="1" customWidth="1"/>
    <col min="3075" max="3075" width="11.5703125" style="143" bestFit="1" customWidth="1"/>
    <col min="3076" max="3077" width="10.28515625" style="143" bestFit="1" customWidth="1"/>
    <col min="3078" max="3078" width="12.28515625" style="143" bestFit="1" customWidth="1"/>
    <col min="3079" max="3079" width="13.7109375" style="143" bestFit="1" customWidth="1"/>
    <col min="3080" max="3080" width="11.5703125" style="143" bestFit="1" customWidth="1"/>
    <col min="3081" max="3081" width="12" style="143" bestFit="1" customWidth="1"/>
    <col min="3082" max="3082" width="12.140625" style="143" bestFit="1" customWidth="1"/>
    <col min="3083" max="3324" width="13.7109375" style="143"/>
    <col min="3325" max="3325" width="47.5703125" style="143" bestFit="1" customWidth="1"/>
    <col min="3326" max="3326" width="12.140625" style="143" bestFit="1" customWidth="1"/>
    <col min="3327" max="3327" width="10" style="143" bestFit="1" customWidth="1"/>
    <col min="3328" max="3330" width="10.28515625" style="143" bestFit="1" customWidth="1"/>
    <col min="3331" max="3331" width="11.5703125" style="143" bestFit="1" customWidth="1"/>
    <col min="3332" max="3333" width="10.28515625" style="143" bestFit="1" customWidth="1"/>
    <col min="3334" max="3334" width="12.28515625" style="143" bestFit="1" customWidth="1"/>
    <col min="3335" max="3335" width="13.7109375" style="143" bestFit="1" customWidth="1"/>
    <col min="3336" max="3336" width="11.5703125" style="143" bestFit="1" customWidth="1"/>
    <col min="3337" max="3337" width="12" style="143" bestFit="1" customWidth="1"/>
    <col min="3338" max="3338" width="12.140625" style="143" bestFit="1" customWidth="1"/>
    <col min="3339" max="3580" width="13.7109375" style="143"/>
    <col min="3581" max="3581" width="47.5703125" style="143" bestFit="1" customWidth="1"/>
    <col min="3582" max="3582" width="12.140625" style="143" bestFit="1" customWidth="1"/>
    <col min="3583" max="3583" width="10" style="143" bestFit="1" customWidth="1"/>
    <col min="3584" max="3586" width="10.28515625" style="143" bestFit="1" customWidth="1"/>
    <col min="3587" max="3587" width="11.5703125" style="143" bestFit="1" customWidth="1"/>
    <col min="3588" max="3589" width="10.28515625" style="143" bestFit="1" customWidth="1"/>
    <col min="3590" max="3590" width="12.28515625" style="143" bestFit="1" customWidth="1"/>
    <col min="3591" max="3591" width="13.7109375" style="143" bestFit="1" customWidth="1"/>
    <col min="3592" max="3592" width="11.5703125" style="143" bestFit="1" customWidth="1"/>
    <col min="3593" max="3593" width="12" style="143" bestFit="1" customWidth="1"/>
    <col min="3594" max="3594" width="12.140625" style="143" bestFit="1" customWidth="1"/>
    <col min="3595" max="3836" width="13.7109375" style="143"/>
    <col min="3837" max="3837" width="47.5703125" style="143" bestFit="1" customWidth="1"/>
    <col min="3838" max="3838" width="12.140625" style="143" bestFit="1" customWidth="1"/>
    <col min="3839" max="3839" width="10" style="143" bestFit="1" customWidth="1"/>
    <col min="3840" max="3842" width="10.28515625" style="143" bestFit="1" customWidth="1"/>
    <col min="3843" max="3843" width="11.5703125" style="143" bestFit="1" customWidth="1"/>
    <col min="3844" max="3845" width="10.28515625" style="143" bestFit="1" customWidth="1"/>
    <col min="3846" max="3846" width="12.28515625" style="143" bestFit="1" customWidth="1"/>
    <col min="3847" max="3847" width="13.7109375" style="143" bestFit="1" customWidth="1"/>
    <col min="3848" max="3848" width="11.5703125" style="143" bestFit="1" customWidth="1"/>
    <col min="3849" max="3849" width="12" style="143" bestFit="1" customWidth="1"/>
    <col min="3850" max="3850" width="12.140625" style="143" bestFit="1" customWidth="1"/>
    <col min="3851" max="4092" width="13.7109375" style="143"/>
    <col min="4093" max="4093" width="47.5703125" style="143" bestFit="1" customWidth="1"/>
    <col min="4094" max="4094" width="12.140625" style="143" bestFit="1" customWidth="1"/>
    <col min="4095" max="4095" width="10" style="143" bestFit="1" customWidth="1"/>
    <col min="4096" max="4098" width="10.28515625" style="143" bestFit="1" customWidth="1"/>
    <col min="4099" max="4099" width="11.5703125" style="143" bestFit="1" customWidth="1"/>
    <col min="4100" max="4101" width="10.28515625" style="143" bestFit="1" customWidth="1"/>
    <col min="4102" max="4102" width="12.28515625" style="143" bestFit="1" customWidth="1"/>
    <col min="4103" max="4103" width="13.7109375" style="143" bestFit="1" customWidth="1"/>
    <col min="4104" max="4104" width="11.5703125" style="143" bestFit="1" customWidth="1"/>
    <col min="4105" max="4105" width="12" style="143" bestFit="1" customWidth="1"/>
    <col min="4106" max="4106" width="12.140625" style="143" bestFit="1" customWidth="1"/>
    <col min="4107" max="4348" width="13.7109375" style="143"/>
    <col min="4349" max="4349" width="47.5703125" style="143" bestFit="1" customWidth="1"/>
    <col min="4350" max="4350" width="12.140625" style="143" bestFit="1" customWidth="1"/>
    <col min="4351" max="4351" width="10" style="143" bestFit="1" customWidth="1"/>
    <col min="4352" max="4354" width="10.28515625" style="143" bestFit="1" customWidth="1"/>
    <col min="4355" max="4355" width="11.5703125" style="143" bestFit="1" customWidth="1"/>
    <col min="4356" max="4357" width="10.28515625" style="143" bestFit="1" customWidth="1"/>
    <col min="4358" max="4358" width="12.28515625" style="143" bestFit="1" customWidth="1"/>
    <col min="4359" max="4359" width="13.7109375" style="143" bestFit="1" customWidth="1"/>
    <col min="4360" max="4360" width="11.5703125" style="143" bestFit="1" customWidth="1"/>
    <col min="4361" max="4361" width="12" style="143" bestFit="1" customWidth="1"/>
    <col min="4362" max="4362" width="12.140625" style="143" bestFit="1" customWidth="1"/>
    <col min="4363" max="4604" width="13.7109375" style="143"/>
    <col min="4605" max="4605" width="47.5703125" style="143" bestFit="1" customWidth="1"/>
    <col min="4606" max="4606" width="12.140625" style="143" bestFit="1" customWidth="1"/>
    <col min="4607" max="4607" width="10" style="143" bestFit="1" customWidth="1"/>
    <col min="4608" max="4610" width="10.28515625" style="143" bestFit="1" customWidth="1"/>
    <col min="4611" max="4611" width="11.5703125" style="143" bestFit="1" customWidth="1"/>
    <col min="4612" max="4613" width="10.28515625" style="143" bestFit="1" customWidth="1"/>
    <col min="4614" max="4614" width="12.28515625" style="143" bestFit="1" customWidth="1"/>
    <col min="4615" max="4615" width="13.7109375" style="143" bestFit="1" customWidth="1"/>
    <col min="4616" max="4616" width="11.5703125" style="143" bestFit="1" customWidth="1"/>
    <col min="4617" max="4617" width="12" style="143" bestFit="1" customWidth="1"/>
    <col min="4618" max="4618" width="12.140625" style="143" bestFit="1" customWidth="1"/>
    <col min="4619" max="4860" width="13.7109375" style="143"/>
    <col min="4861" max="4861" width="47.5703125" style="143" bestFit="1" customWidth="1"/>
    <col min="4862" max="4862" width="12.140625" style="143" bestFit="1" customWidth="1"/>
    <col min="4863" max="4863" width="10" style="143" bestFit="1" customWidth="1"/>
    <col min="4864" max="4866" width="10.28515625" style="143" bestFit="1" customWidth="1"/>
    <col min="4867" max="4867" width="11.5703125" style="143" bestFit="1" customWidth="1"/>
    <col min="4868" max="4869" width="10.28515625" style="143" bestFit="1" customWidth="1"/>
    <col min="4870" max="4870" width="12.28515625" style="143" bestFit="1" customWidth="1"/>
    <col min="4871" max="4871" width="13.7109375" style="143" bestFit="1" customWidth="1"/>
    <col min="4872" max="4872" width="11.5703125" style="143" bestFit="1" customWidth="1"/>
    <col min="4873" max="4873" width="12" style="143" bestFit="1" customWidth="1"/>
    <col min="4874" max="4874" width="12.140625" style="143" bestFit="1" customWidth="1"/>
    <col min="4875" max="5116" width="13.7109375" style="143"/>
    <col min="5117" max="5117" width="47.5703125" style="143" bestFit="1" customWidth="1"/>
    <col min="5118" max="5118" width="12.140625" style="143" bestFit="1" customWidth="1"/>
    <col min="5119" max="5119" width="10" style="143" bestFit="1" customWidth="1"/>
    <col min="5120" max="5122" width="10.28515625" style="143" bestFit="1" customWidth="1"/>
    <col min="5123" max="5123" width="11.5703125" style="143" bestFit="1" customWidth="1"/>
    <col min="5124" max="5125" width="10.28515625" style="143" bestFit="1" customWidth="1"/>
    <col min="5126" max="5126" width="12.28515625" style="143" bestFit="1" customWidth="1"/>
    <col min="5127" max="5127" width="13.7109375" style="143" bestFit="1" customWidth="1"/>
    <col min="5128" max="5128" width="11.5703125" style="143" bestFit="1" customWidth="1"/>
    <col min="5129" max="5129" width="12" style="143" bestFit="1" customWidth="1"/>
    <col min="5130" max="5130" width="12.140625" style="143" bestFit="1" customWidth="1"/>
    <col min="5131" max="5372" width="13.7109375" style="143"/>
    <col min="5373" max="5373" width="47.5703125" style="143" bestFit="1" customWidth="1"/>
    <col min="5374" max="5374" width="12.140625" style="143" bestFit="1" customWidth="1"/>
    <col min="5375" max="5375" width="10" style="143" bestFit="1" customWidth="1"/>
    <col min="5376" max="5378" width="10.28515625" style="143" bestFit="1" customWidth="1"/>
    <col min="5379" max="5379" width="11.5703125" style="143" bestFit="1" customWidth="1"/>
    <col min="5380" max="5381" width="10.28515625" style="143" bestFit="1" customWidth="1"/>
    <col min="5382" max="5382" width="12.28515625" style="143" bestFit="1" customWidth="1"/>
    <col min="5383" max="5383" width="13.7109375" style="143" bestFit="1" customWidth="1"/>
    <col min="5384" max="5384" width="11.5703125" style="143" bestFit="1" customWidth="1"/>
    <col min="5385" max="5385" width="12" style="143" bestFit="1" customWidth="1"/>
    <col min="5386" max="5386" width="12.140625" style="143" bestFit="1" customWidth="1"/>
    <col min="5387" max="5628" width="13.7109375" style="143"/>
    <col min="5629" max="5629" width="47.5703125" style="143" bestFit="1" customWidth="1"/>
    <col min="5630" max="5630" width="12.140625" style="143" bestFit="1" customWidth="1"/>
    <col min="5631" max="5631" width="10" style="143" bestFit="1" customWidth="1"/>
    <col min="5632" max="5634" width="10.28515625" style="143" bestFit="1" customWidth="1"/>
    <col min="5635" max="5635" width="11.5703125" style="143" bestFit="1" customWidth="1"/>
    <col min="5636" max="5637" width="10.28515625" style="143" bestFit="1" customWidth="1"/>
    <col min="5638" max="5638" width="12.28515625" style="143" bestFit="1" customWidth="1"/>
    <col min="5639" max="5639" width="13.7109375" style="143" bestFit="1" customWidth="1"/>
    <col min="5640" max="5640" width="11.5703125" style="143" bestFit="1" customWidth="1"/>
    <col min="5641" max="5641" width="12" style="143" bestFit="1" customWidth="1"/>
    <col min="5642" max="5642" width="12.140625" style="143" bestFit="1" customWidth="1"/>
    <col min="5643" max="5884" width="13.7109375" style="143"/>
    <col min="5885" max="5885" width="47.5703125" style="143" bestFit="1" customWidth="1"/>
    <col min="5886" max="5886" width="12.140625" style="143" bestFit="1" customWidth="1"/>
    <col min="5887" max="5887" width="10" style="143" bestFit="1" customWidth="1"/>
    <col min="5888" max="5890" width="10.28515625" style="143" bestFit="1" customWidth="1"/>
    <col min="5891" max="5891" width="11.5703125" style="143" bestFit="1" customWidth="1"/>
    <col min="5892" max="5893" width="10.28515625" style="143" bestFit="1" customWidth="1"/>
    <col min="5894" max="5894" width="12.28515625" style="143" bestFit="1" customWidth="1"/>
    <col min="5895" max="5895" width="13.7109375" style="143" bestFit="1" customWidth="1"/>
    <col min="5896" max="5896" width="11.5703125" style="143" bestFit="1" customWidth="1"/>
    <col min="5897" max="5897" width="12" style="143" bestFit="1" customWidth="1"/>
    <col min="5898" max="5898" width="12.140625" style="143" bestFit="1" customWidth="1"/>
    <col min="5899" max="6140" width="13.7109375" style="143"/>
    <col min="6141" max="6141" width="47.5703125" style="143" bestFit="1" customWidth="1"/>
    <col min="6142" max="6142" width="12.140625" style="143" bestFit="1" customWidth="1"/>
    <col min="6143" max="6143" width="10" style="143" bestFit="1" customWidth="1"/>
    <col min="6144" max="6146" width="10.28515625" style="143" bestFit="1" customWidth="1"/>
    <col min="6147" max="6147" width="11.5703125" style="143" bestFit="1" customWidth="1"/>
    <col min="6148" max="6149" width="10.28515625" style="143" bestFit="1" customWidth="1"/>
    <col min="6150" max="6150" width="12.28515625" style="143" bestFit="1" customWidth="1"/>
    <col min="6151" max="6151" width="13.7109375" style="143" bestFit="1" customWidth="1"/>
    <col min="6152" max="6152" width="11.5703125" style="143" bestFit="1" customWidth="1"/>
    <col min="6153" max="6153" width="12" style="143" bestFit="1" customWidth="1"/>
    <col min="6154" max="6154" width="12.140625" style="143" bestFit="1" customWidth="1"/>
    <col min="6155" max="6396" width="13.7109375" style="143"/>
    <col min="6397" max="6397" width="47.5703125" style="143" bestFit="1" customWidth="1"/>
    <col min="6398" max="6398" width="12.140625" style="143" bestFit="1" customWidth="1"/>
    <col min="6399" max="6399" width="10" style="143" bestFit="1" customWidth="1"/>
    <col min="6400" max="6402" width="10.28515625" style="143" bestFit="1" customWidth="1"/>
    <col min="6403" max="6403" width="11.5703125" style="143" bestFit="1" customWidth="1"/>
    <col min="6404" max="6405" width="10.28515625" style="143" bestFit="1" customWidth="1"/>
    <col min="6406" max="6406" width="12.28515625" style="143" bestFit="1" customWidth="1"/>
    <col min="6407" max="6407" width="13.7109375" style="143" bestFit="1" customWidth="1"/>
    <col min="6408" max="6408" width="11.5703125" style="143" bestFit="1" customWidth="1"/>
    <col min="6409" max="6409" width="12" style="143" bestFit="1" customWidth="1"/>
    <col min="6410" max="6410" width="12.140625" style="143" bestFit="1" customWidth="1"/>
    <col min="6411" max="6652" width="13.7109375" style="143"/>
    <col min="6653" max="6653" width="47.5703125" style="143" bestFit="1" customWidth="1"/>
    <col min="6654" max="6654" width="12.140625" style="143" bestFit="1" customWidth="1"/>
    <col min="6655" max="6655" width="10" style="143" bestFit="1" customWidth="1"/>
    <col min="6656" max="6658" width="10.28515625" style="143" bestFit="1" customWidth="1"/>
    <col min="6659" max="6659" width="11.5703125" style="143" bestFit="1" customWidth="1"/>
    <col min="6660" max="6661" width="10.28515625" style="143" bestFit="1" customWidth="1"/>
    <col min="6662" max="6662" width="12.28515625" style="143" bestFit="1" customWidth="1"/>
    <col min="6663" max="6663" width="13.7109375" style="143" bestFit="1" customWidth="1"/>
    <col min="6664" max="6664" width="11.5703125" style="143" bestFit="1" customWidth="1"/>
    <col min="6665" max="6665" width="12" style="143" bestFit="1" customWidth="1"/>
    <col min="6666" max="6666" width="12.140625" style="143" bestFit="1" customWidth="1"/>
    <col min="6667" max="6908" width="13.7109375" style="143"/>
    <col min="6909" max="6909" width="47.5703125" style="143" bestFit="1" customWidth="1"/>
    <col min="6910" max="6910" width="12.140625" style="143" bestFit="1" customWidth="1"/>
    <col min="6911" max="6911" width="10" style="143" bestFit="1" customWidth="1"/>
    <col min="6912" max="6914" width="10.28515625" style="143" bestFit="1" customWidth="1"/>
    <col min="6915" max="6915" width="11.5703125" style="143" bestFit="1" customWidth="1"/>
    <col min="6916" max="6917" width="10.28515625" style="143" bestFit="1" customWidth="1"/>
    <col min="6918" max="6918" width="12.28515625" style="143" bestFit="1" customWidth="1"/>
    <col min="6919" max="6919" width="13.7109375" style="143" bestFit="1" customWidth="1"/>
    <col min="6920" max="6920" width="11.5703125" style="143" bestFit="1" customWidth="1"/>
    <col min="6921" max="6921" width="12" style="143" bestFit="1" customWidth="1"/>
    <col min="6922" max="6922" width="12.140625" style="143" bestFit="1" customWidth="1"/>
    <col min="6923" max="7164" width="13.7109375" style="143"/>
    <col min="7165" max="7165" width="47.5703125" style="143" bestFit="1" customWidth="1"/>
    <col min="7166" max="7166" width="12.140625" style="143" bestFit="1" customWidth="1"/>
    <col min="7167" max="7167" width="10" style="143" bestFit="1" customWidth="1"/>
    <col min="7168" max="7170" width="10.28515625" style="143" bestFit="1" customWidth="1"/>
    <col min="7171" max="7171" width="11.5703125" style="143" bestFit="1" customWidth="1"/>
    <col min="7172" max="7173" width="10.28515625" style="143" bestFit="1" customWidth="1"/>
    <col min="7174" max="7174" width="12.28515625" style="143" bestFit="1" customWidth="1"/>
    <col min="7175" max="7175" width="13.7109375" style="143" bestFit="1" customWidth="1"/>
    <col min="7176" max="7176" width="11.5703125" style="143" bestFit="1" customWidth="1"/>
    <col min="7177" max="7177" width="12" style="143" bestFit="1" customWidth="1"/>
    <col min="7178" max="7178" width="12.140625" style="143" bestFit="1" customWidth="1"/>
    <col min="7179" max="7420" width="13.7109375" style="143"/>
    <col min="7421" max="7421" width="47.5703125" style="143" bestFit="1" customWidth="1"/>
    <col min="7422" max="7422" width="12.140625" style="143" bestFit="1" customWidth="1"/>
    <col min="7423" max="7423" width="10" style="143" bestFit="1" customWidth="1"/>
    <col min="7424" max="7426" width="10.28515625" style="143" bestFit="1" customWidth="1"/>
    <col min="7427" max="7427" width="11.5703125" style="143" bestFit="1" customWidth="1"/>
    <col min="7428" max="7429" width="10.28515625" style="143" bestFit="1" customWidth="1"/>
    <col min="7430" max="7430" width="12.28515625" style="143" bestFit="1" customWidth="1"/>
    <col min="7431" max="7431" width="13.7109375" style="143" bestFit="1" customWidth="1"/>
    <col min="7432" max="7432" width="11.5703125" style="143" bestFit="1" customWidth="1"/>
    <col min="7433" max="7433" width="12" style="143" bestFit="1" customWidth="1"/>
    <col min="7434" max="7434" width="12.140625" style="143" bestFit="1" customWidth="1"/>
    <col min="7435" max="7676" width="13.7109375" style="143"/>
    <col min="7677" max="7677" width="47.5703125" style="143" bestFit="1" customWidth="1"/>
    <col min="7678" max="7678" width="12.140625" style="143" bestFit="1" customWidth="1"/>
    <col min="7679" max="7679" width="10" style="143" bestFit="1" customWidth="1"/>
    <col min="7680" max="7682" width="10.28515625" style="143" bestFit="1" customWidth="1"/>
    <col min="7683" max="7683" width="11.5703125" style="143" bestFit="1" customWidth="1"/>
    <col min="7684" max="7685" width="10.28515625" style="143" bestFit="1" customWidth="1"/>
    <col min="7686" max="7686" width="12.28515625" style="143" bestFit="1" customWidth="1"/>
    <col min="7687" max="7687" width="13.7109375" style="143" bestFit="1" customWidth="1"/>
    <col min="7688" max="7688" width="11.5703125" style="143" bestFit="1" customWidth="1"/>
    <col min="7689" max="7689" width="12" style="143" bestFit="1" customWidth="1"/>
    <col min="7690" max="7690" width="12.140625" style="143" bestFit="1" customWidth="1"/>
    <col min="7691" max="7932" width="13.7109375" style="143"/>
    <col min="7933" max="7933" width="47.5703125" style="143" bestFit="1" customWidth="1"/>
    <col min="7934" max="7934" width="12.140625" style="143" bestFit="1" customWidth="1"/>
    <col min="7935" max="7935" width="10" style="143" bestFit="1" customWidth="1"/>
    <col min="7936" max="7938" width="10.28515625" style="143" bestFit="1" customWidth="1"/>
    <col min="7939" max="7939" width="11.5703125" style="143" bestFit="1" customWidth="1"/>
    <col min="7940" max="7941" width="10.28515625" style="143" bestFit="1" customWidth="1"/>
    <col min="7942" max="7942" width="12.28515625" style="143" bestFit="1" customWidth="1"/>
    <col min="7943" max="7943" width="13.7109375" style="143" bestFit="1" customWidth="1"/>
    <col min="7944" max="7944" width="11.5703125" style="143" bestFit="1" customWidth="1"/>
    <col min="7945" max="7945" width="12" style="143" bestFit="1" customWidth="1"/>
    <col min="7946" max="7946" width="12.140625" style="143" bestFit="1" customWidth="1"/>
    <col min="7947" max="8188" width="13.7109375" style="143"/>
    <col min="8189" max="8189" width="47.5703125" style="143" bestFit="1" customWidth="1"/>
    <col min="8190" max="8190" width="12.140625" style="143" bestFit="1" customWidth="1"/>
    <col min="8191" max="8191" width="10" style="143" bestFit="1" customWidth="1"/>
    <col min="8192" max="8194" width="10.28515625" style="143" bestFit="1" customWidth="1"/>
    <col min="8195" max="8195" width="11.5703125" style="143" bestFit="1" customWidth="1"/>
    <col min="8196" max="8197" width="10.28515625" style="143" bestFit="1" customWidth="1"/>
    <col min="8198" max="8198" width="12.28515625" style="143" bestFit="1" customWidth="1"/>
    <col min="8199" max="8199" width="13.7109375" style="143" bestFit="1" customWidth="1"/>
    <col min="8200" max="8200" width="11.5703125" style="143" bestFit="1" customWidth="1"/>
    <col min="8201" max="8201" width="12" style="143" bestFit="1" customWidth="1"/>
    <col min="8202" max="8202" width="12.140625" style="143" bestFit="1" customWidth="1"/>
    <col min="8203" max="8444" width="13.7109375" style="143"/>
    <col min="8445" max="8445" width="47.5703125" style="143" bestFit="1" customWidth="1"/>
    <col min="8446" max="8446" width="12.140625" style="143" bestFit="1" customWidth="1"/>
    <col min="8447" max="8447" width="10" style="143" bestFit="1" customWidth="1"/>
    <col min="8448" max="8450" width="10.28515625" style="143" bestFit="1" customWidth="1"/>
    <col min="8451" max="8451" width="11.5703125" style="143" bestFit="1" customWidth="1"/>
    <col min="8452" max="8453" width="10.28515625" style="143" bestFit="1" customWidth="1"/>
    <col min="8454" max="8454" width="12.28515625" style="143" bestFit="1" customWidth="1"/>
    <col min="8455" max="8455" width="13.7109375" style="143" bestFit="1" customWidth="1"/>
    <col min="8456" max="8456" width="11.5703125" style="143" bestFit="1" customWidth="1"/>
    <col min="8457" max="8457" width="12" style="143" bestFit="1" customWidth="1"/>
    <col min="8458" max="8458" width="12.140625" style="143" bestFit="1" customWidth="1"/>
    <col min="8459" max="8700" width="13.7109375" style="143"/>
    <col min="8701" max="8701" width="47.5703125" style="143" bestFit="1" customWidth="1"/>
    <col min="8702" max="8702" width="12.140625" style="143" bestFit="1" customWidth="1"/>
    <col min="8703" max="8703" width="10" style="143" bestFit="1" customWidth="1"/>
    <col min="8704" max="8706" width="10.28515625" style="143" bestFit="1" customWidth="1"/>
    <col min="8707" max="8707" width="11.5703125" style="143" bestFit="1" customWidth="1"/>
    <col min="8708" max="8709" width="10.28515625" style="143" bestFit="1" customWidth="1"/>
    <col min="8710" max="8710" width="12.28515625" style="143" bestFit="1" customWidth="1"/>
    <col min="8711" max="8711" width="13.7109375" style="143" bestFit="1" customWidth="1"/>
    <col min="8712" max="8712" width="11.5703125" style="143" bestFit="1" customWidth="1"/>
    <col min="8713" max="8713" width="12" style="143" bestFit="1" customWidth="1"/>
    <col min="8714" max="8714" width="12.140625" style="143" bestFit="1" customWidth="1"/>
    <col min="8715" max="8956" width="13.7109375" style="143"/>
    <col min="8957" max="8957" width="47.5703125" style="143" bestFit="1" customWidth="1"/>
    <col min="8958" max="8958" width="12.140625" style="143" bestFit="1" customWidth="1"/>
    <col min="8959" max="8959" width="10" style="143" bestFit="1" customWidth="1"/>
    <col min="8960" max="8962" width="10.28515625" style="143" bestFit="1" customWidth="1"/>
    <col min="8963" max="8963" width="11.5703125" style="143" bestFit="1" customWidth="1"/>
    <col min="8964" max="8965" width="10.28515625" style="143" bestFit="1" customWidth="1"/>
    <col min="8966" max="8966" width="12.28515625" style="143" bestFit="1" customWidth="1"/>
    <col min="8967" max="8967" width="13.7109375" style="143" bestFit="1" customWidth="1"/>
    <col min="8968" max="8968" width="11.5703125" style="143" bestFit="1" customWidth="1"/>
    <col min="8969" max="8969" width="12" style="143" bestFit="1" customWidth="1"/>
    <col min="8970" max="8970" width="12.140625" style="143" bestFit="1" customWidth="1"/>
    <col min="8971" max="9212" width="13.7109375" style="143"/>
    <col min="9213" max="9213" width="47.5703125" style="143" bestFit="1" customWidth="1"/>
    <col min="9214" max="9214" width="12.140625" style="143" bestFit="1" customWidth="1"/>
    <col min="9215" max="9215" width="10" style="143" bestFit="1" customWidth="1"/>
    <col min="9216" max="9218" width="10.28515625" style="143" bestFit="1" customWidth="1"/>
    <col min="9219" max="9219" width="11.5703125" style="143" bestFit="1" customWidth="1"/>
    <col min="9220" max="9221" width="10.28515625" style="143" bestFit="1" customWidth="1"/>
    <col min="9222" max="9222" width="12.28515625" style="143" bestFit="1" customWidth="1"/>
    <col min="9223" max="9223" width="13.7109375" style="143" bestFit="1" customWidth="1"/>
    <col min="9224" max="9224" width="11.5703125" style="143" bestFit="1" customWidth="1"/>
    <col min="9225" max="9225" width="12" style="143" bestFit="1" customWidth="1"/>
    <col min="9226" max="9226" width="12.140625" style="143" bestFit="1" customWidth="1"/>
    <col min="9227" max="9468" width="13.7109375" style="143"/>
    <col min="9469" max="9469" width="47.5703125" style="143" bestFit="1" customWidth="1"/>
    <col min="9470" max="9470" width="12.140625" style="143" bestFit="1" customWidth="1"/>
    <col min="9471" max="9471" width="10" style="143" bestFit="1" customWidth="1"/>
    <col min="9472" max="9474" width="10.28515625" style="143" bestFit="1" customWidth="1"/>
    <col min="9475" max="9475" width="11.5703125" style="143" bestFit="1" customWidth="1"/>
    <col min="9476" max="9477" width="10.28515625" style="143" bestFit="1" customWidth="1"/>
    <col min="9478" max="9478" width="12.28515625" style="143" bestFit="1" customWidth="1"/>
    <col min="9479" max="9479" width="13.7109375" style="143" bestFit="1" customWidth="1"/>
    <col min="9480" max="9480" width="11.5703125" style="143" bestFit="1" customWidth="1"/>
    <col min="9481" max="9481" width="12" style="143" bestFit="1" customWidth="1"/>
    <col min="9482" max="9482" width="12.140625" style="143" bestFit="1" customWidth="1"/>
    <col min="9483" max="9724" width="13.7109375" style="143"/>
    <col min="9725" max="9725" width="47.5703125" style="143" bestFit="1" customWidth="1"/>
    <col min="9726" max="9726" width="12.140625" style="143" bestFit="1" customWidth="1"/>
    <col min="9727" max="9727" width="10" style="143" bestFit="1" customWidth="1"/>
    <col min="9728" max="9730" width="10.28515625" style="143" bestFit="1" customWidth="1"/>
    <col min="9731" max="9731" width="11.5703125" style="143" bestFit="1" customWidth="1"/>
    <col min="9732" max="9733" width="10.28515625" style="143" bestFit="1" customWidth="1"/>
    <col min="9734" max="9734" width="12.28515625" style="143" bestFit="1" customWidth="1"/>
    <col min="9735" max="9735" width="13.7109375" style="143" bestFit="1" customWidth="1"/>
    <col min="9736" max="9736" width="11.5703125" style="143" bestFit="1" customWidth="1"/>
    <col min="9737" max="9737" width="12" style="143" bestFit="1" customWidth="1"/>
    <col min="9738" max="9738" width="12.140625" style="143" bestFit="1" customWidth="1"/>
    <col min="9739" max="9980" width="13.7109375" style="143"/>
    <col min="9981" max="9981" width="47.5703125" style="143" bestFit="1" customWidth="1"/>
    <col min="9982" max="9982" width="12.140625" style="143" bestFit="1" customWidth="1"/>
    <col min="9983" max="9983" width="10" style="143" bestFit="1" customWidth="1"/>
    <col min="9984" max="9986" width="10.28515625" style="143" bestFit="1" customWidth="1"/>
    <col min="9987" max="9987" width="11.5703125" style="143" bestFit="1" customWidth="1"/>
    <col min="9988" max="9989" width="10.28515625" style="143" bestFit="1" customWidth="1"/>
    <col min="9990" max="9990" width="12.28515625" style="143" bestFit="1" customWidth="1"/>
    <col min="9991" max="9991" width="13.7109375" style="143" bestFit="1" customWidth="1"/>
    <col min="9992" max="9992" width="11.5703125" style="143" bestFit="1" customWidth="1"/>
    <col min="9993" max="9993" width="12" style="143" bestFit="1" customWidth="1"/>
    <col min="9994" max="9994" width="12.140625" style="143" bestFit="1" customWidth="1"/>
    <col min="9995" max="10236" width="13.7109375" style="143"/>
    <col min="10237" max="10237" width="47.5703125" style="143" bestFit="1" customWidth="1"/>
    <col min="10238" max="10238" width="12.140625" style="143" bestFit="1" customWidth="1"/>
    <col min="10239" max="10239" width="10" style="143" bestFit="1" customWidth="1"/>
    <col min="10240" max="10242" width="10.28515625" style="143" bestFit="1" customWidth="1"/>
    <col min="10243" max="10243" width="11.5703125" style="143" bestFit="1" customWidth="1"/>
    <col min="10244" max="10245" width="10.28515625" style="143" bestFit="1" customWidth="1"/>
    <col min="10246" max="10246" width="12.28515625" style="143" bestFit="1" customWidth="1"/>
    <col min="10247" max="10247" width="13.7109375" style="143" bestFit="1" customWidth="1"/>
    <col min="10248" max="10248" width="11.5703125" style="143" bestFit="1" customWidth="1"/>
    <col min="10249" max="10249" width="12" style="143" bestFit="1" customWidth="1"/>
    <col min="10250" max="10250" width="12.140625" style="143" bestFit="1" customWidth="1"/>
    <col min="10251" max="10492" width="13.7109375" style="143"/>
    <col min="10493" max="10493" width="47.5703125" style="143" bestFit="1" customWidth="1"/>
    <col min="10494" max="10494" width="12.140625" style="143" bestFit="1" customWidth="1"/>
    <col min="10495" max="10495" width="10" style="143" bestFit="1" customWidth="1"/>
    <col min="10496" max="10498" width="10.28515625" style="143" bestFit="1" customWidth="1"/>
    <col min="10499" max="10499" width="11.5703125" style="143" bestFit="1" customWidth="1"/>
    <col min="10500" max="10501" width="10.28515625" style="143" bestFit="1" customWidth="1"/>
    <col min="10502" max="10502" width="12.28515625" style="143" bestFit="1" customWidth="1"/>
    <col min="10503" max="10503" width="13.7109375" style="143" bestFit="1" customWidth="1"/>
    <col min="10504" max="10504" width="11.5703125" style="143" bestFit="1" customWidth="1"/>
    <col min="10505" max="10505" width="12" style="143" bestFit="1" customWidth="1"/>
    <col min="10506" max="10506" width="12.140625" style="143" bestFit="1" customWidth="1"/>
    <col min="10507" max="10748" width="13.7109375" style="143"/>
    <col min="10749" max="10749" width="47.5703125" style="143" bestFit="1" customWidth="1"/>
    <col min="10750" max="10750" width="12.140625" style="143" bestFit="1" customWidth="1"/>
    <col min="10751" max="10751" width="10" style="143" bestFit="1" customWidth="1"/>
    <col min="10752" max="10754" width="10.28515625" style="143" bestFit="1" customWidth="1"/>
    <col min="10755" max="10755" width="11.5703125" style="143" bestFit="1" customWidth="1"/>
    <col min="10756" max="10757" width="10.28515625" style="143" bestFit="1" customWidth="1"/>
    <col min="10758" max="10758" width="12.28515625" style="143" bestFit="1" customWidth="1"/>
    <col min="10759" max="10759" width="13.7109375" style="143" bestFit="1" customWidth="1"/>
    <col min="10760" max="10760" width="11.5703125" style="143" bestFit="1" customWidth="1"/>
    <col min="10761" max="10761" width="12" style="143" bestFit="1" customWidth="1"/>
    <col min="10762" max="10762" width="12.140625" style="143" bestFit="1" customWidth="1"/>
    <col min="10763" max="11004" width="13.7109375" style="143"/>
    <col min="11005" max="11005" width="47.5703125" style="143" bestFit="1" customWidth="1"/>
    <col min="11006" max="11006" width="12.140625" style="143" bestFit="1" customWidth="1"/>
    <col min="11007" max="11007" width="10" style="143" bestFit="1" customWidth="1"/>
    <col min="11008" max="11010" width="10.28515625" style="143" bestFit="1" customWidth="1"/>
    <col min="11011" max="11011" width="11.5703125" style="143" bestFit="1" customWidth="1"/>
    <col min="11012" max="11013" width="10.28515625" style="143" bestFit="1" customWidth="1"/>
    <col min="11014" max="11014" width="12.28515625" style="143" bestFit="1" customWidth="1"/>
    <col min="11015" max="11015" width="13.7109375" style="143" bestFit="1" customWidth="1"/>
    <col min="11016" max="11016" width="11.5703125" style="143" bestFit="1" customWidth="1"/>
    <col min="11017" max="11017" width="12" style="143" bestFit="1" customWidth="1"/>
    <col min="11018" max="11018" width="12.140625" style="143" bestFit="1" customWidth="1"/>
    <col min="11019" max="11260" width="13.7109375" style="143"/>
    <col min="11261" max="11261" width="47.5703125" style="143" bestFit="1" customWidth="1"/>
    <col min="11262" max="11262" width="12.140625" style="143" bestFit="1" customWidth="1"/>
    <col min="11263" max="11263" width="10" style="143" bestFit="1" customWidth="1"/>
    <col min="11264" max="11266" width="10.28515625" style="143" bestFit="1" customWidth="1"/>
    <col min="11267" max="11267" width="11.5703125" style="143" bestFit="1" customWidth="1"/>
    <col min="11268" max="11269" width="10.28515625" style="143" bestFit="1" customWidth="1"/>
    <col min="11270" max="11270" width="12.28515625" style="143" bestFit="1" customWidth="1"/>
    <col min="11271" max="11271" width="13.7109375" style="143" bestFit="1" customWidth="1"/>
    <col min="11272" max="11272" width="11.5703125" style="143" bestFit="1" customWidth="1"/>
    <col min="11273" max="11273" width="12" style="143" bestFit="1" customWidth="1"/>
    <col min="11274" max="11274" width="12.140625" style="143" bestFit="1" customWidth="1"/>
    <col min="11275" max="11516" width="13.7109375" style="143"/>
    <col min="11517" max="11517" width="47.5703125" style="143" bestFit="1" customWidth="1"/>
    <col min="11518" max="11518" width="12.140625" style="143" bestFit="1" customWidth="1"/>
    <col min="11519" max="11519" width="10" style="143" bestFit="1" customWidth="1"/>
    <col min="11520" max="11522" width="10.28515625" style="143" bestFit="1" customWidth="1"/>
    <col min="11523" max="11523" width="11.5703125" style="143" bestFit="1" customWidth="1"/>
    <col min="11524" max="11525" width="10.28515625" style="143" bestFit="1" customWidth="1"/>
    <col min="11526" max="11526" width="12.28515625" style="143" bestFit="1" customWidth="1"/>
    <col min="11527" max="11527" width="13.7109375" style="143" bestFit="1" customWidth="1"/>
    <col min="11528" max="11528" width="11.5703125" style="143" bestFit="1" customWidth="1"/>
    <col min="11529" max="11529" width="12" style="143" bestFit="1" customWidth="1"/>
    <col min="11530" max="11530" width="12.140625" style="143" bestFit="1" customWidth="1"/>
    <col min="11531" max="11772" width="13.7109375" style="143"/>
    <col min="11773" max="11773" width="47.5703125" style="143" bestFit="1" customWidth="1"/>
    <col min="11774" max="11774" width="12.140625" style="143" bestFit="1" customWidth="1"/>
    <col min="11775" max="11775" width="10" style="143" bestFit="1" customWidth="1"/>
    <col min="11776" max="11778" width="10.28515625" style="143" bestFit="1" customWidth="1"/>
    <col min="11779" max="11779" width="11.5703125" style="143" bestFit="1" customWidth="1"/>
    <col min="11780" max="11781" width="10.28515625" style="143" bestFit="1" customWidth="1"/>
    <col min="11782" max="11782" width="12.28515625" style="143" bestFit="1" customWidth="1"/>
    <col min="11783" max="11783" width="13.7109375" style="143" bestFit="1" customWidth="1"/>
    <col min="11784" max="11784" width="11.5703125" style="143" bestFit="1" customWidth="1"/>
    <col min="11785" max="11785" width="12" style="143" bestFit="1" customWidth="1"/>
    <col min="11786" max="11786" width="12.140625" style="143" bestFit="1" customWidth="1"/>
    <col min="11787" max="12028" width="13.7109375" style="143"/>
    <col min="12029" max="12029" width="47.5703125" style="143" bestFit="1" customWidth="1"/>
    <col min="12030" max="12030" width="12.140625" style="143" bestFit="1" customWidth="1"/>
    <col min="12031" max="12031" width="10" style="143" bestFit="1" customWidth="1"/>
    <col min="12032" max="12034" width="10.28515625" style="143" bestFit="1" customWidth="1"/>
    <col min="12035" max="12035" width="11.5703125" style="143" bestFit="1" customWidth="1"/>
    <col min="12036" max="12037" width="10.28515625" style="143" bestFit="1" customWidth="1"/>
    <col min="12038" max="12038" width="12.28515625" style="143" bestFit="1" customWidth="1"/>
    <col min="12039" max="12039" width="13.7109375" style="143" bestFit="1" customWidth="1"/>
    <col min="12040" max="12040" width="11.5703125" style="143" bestFit="1" customWidth="1"/>
    <col min="12041" max="12041" width="12" style="143" bestFit="1" customWidth="1"/>
    <col min="12042" max="12042" width="12.140625" style="143" bestFit="1" customWidth="1"/>
    <col min="12043" max="12284" width="13.7109375" style="143"/>
    <col min="12285" max="12285" width="47.5703125" style="143" bestFit="1" customWidth="1"/>
    <col min="12286" max="12286" width="12.140625" style="143" bestFit="1" customWidth="1"/>
    <col min="12287" max="12287" width="10" style="143" bestFit="1" customWidth="1"/>
    <col min="12288" max="12290" width="10.28515625" style="143" bestFit="1" customWidth="1"/>
    <col min="12291" max="12291" width="11.5703125" style="143" bestFit="1" customWidth="1"/>
    <col min="12292" max="12293" width="10.28515625" style="143" bestFit="1" customWidth="1"/>
    <col min="12294" max="12294" width="12.28515625" style="143" bestFit="1" customWidth="1"/>
    <col min="12295" max="12295" width="13.7109375" style="143" bestFit="1" customWidth="1"/>
    <col min="12296" max="12296" width="11.5703125" style="143" bestFit="1" customWidth="1"/>
    <col min="12297" max="12297" width="12" style="143" bestFit="1" customWidth="1"/>
    <col min="12298" max="12298" width="12.140625" style="143" bestFit="1" customWidth="1"/>
    <col min="12299" max="12540" width="13.7109375" style="143"/>
    <col min="12541" max="12541" width="47.5703125" style="143" bestFit="1" customWidth="1"/>
    <col min="12542" max="12542" width="12.140625" style="143" bestFit="1" customWidth="1"/>
    <col min="12543" max="12543" width="10" style="143" bestFit="1" customWidth="1"/>
    <col min="12544" max="12546" width="10.28515625" style="143" bestFit="1" customWidth="1"/>
    <col min="12547" max="12547" width="11.5703125" style="143" bestFit="1" customWidth="1"/>
    <col min="12548" max="12549" width="10.28515625" style="143" bestFit="1" customWidth="1"/>
    <col min="12550" max="12550" width="12.28515625" style="143" bestFit="1" customWidth="1"/>
    <col min="12551" max="12551" width="13.7109375" style="143" bestFit="1" customWidth="1"/>
    <col min="12552" max="12552" width="11.5703125" style="143" bestFit="1" customWidth="1"/>
    <col min="12553" max="12553" width="12" style="143" bestFit="1" customWidth="1"/>
    <col min="12554" max="12554" width="12.140625" style="143" bestFit="1" customWidth="1"/>
    <col min="12555" max="12796" width="13.7109375" style="143"/>
    <col min="12797" max="12797" width="47.5703125" style="143" bestFit="1" customWidth="1"/>
    <col min="12798" max="12798" width="12.140625" style="143" bestFit="1" customWidth="1"/>
    <col min="12799" max="12799" width="10" style="143" bestFit="1" customWidth="1"/>
    <col min="12800" max="12802" width="10.28515625" style="143" bestFit="1" customWidth="1"/>
    <col min="12803" max="12803" width="11.5703125" style="143" bestFit="1" customWidth="1"/>
    <col min="12804" max="12805" width="10.28515625" style="143" bestFit="1" customWidth="1"/>
    <col min="12806" max="12806" width="12.28515625" style="143" bestFit="1" customWidth="1"/>
    <col min="12807" max="12807" width="13.7109375" style="143" bestFit="1" customWidth="1"/>
    <col min="12808" max="12808" width="11.5703125" style="143" bestFit="1" customWidth="1"/>
    <col min="12809" max="12809" width="12" style="143" bestFit="1" customWidth="1"/>
    <col min="12810" max="12810" width="12.140625" style="143" bestFit="1" customWidth="1"/>
    <col min="12811" max="13052" width="13.7109375" style="143"/>
    <col min="13053" max="13053" width="47.5703125" style="143" bestFit="1" customWidth="1"/>
    <col min="13054" max="13054" width="12.140625" style="143" bestFit="1" customWidth="1"/>
    <col min="13055" max="13055" width="10" style="143" bestFit="1" customWidth="1"/>
    <col min="13056" max="13058" width="10.28515625" style="143" bestFit="1" customWidth="1"/>
    <col min="13059" max="13059" width="11.5703125" style="143" bestFit="1" customWidth="1"/>
    <col min="13060" max="13061" width="10.28515625" style="143" bestFit="1" customWidth="1"/>
    <col min="13062" max="13062" width="12.28515625" style="143" bestFit="1" customWidth="1"/>
    <col min="13063" max="13063" width="13.7109375" style="143" bestFit="1" customWidth="1"/>
    <col min="13064" max="13064" width="11.5703125" style="143" bestFit="1" customWidth="1"/>
    <col min="13065" max="13065" width="12" style="143" bestFit="1" customWidth="1"/>
    <col min="13066" max="13066" width="12.140625" style="143" bestFit="1" customWidth="1"/>
    <col min="13067" max="13308" width="13.7109375" style="143"/>
    <col min="13309" max="13309" width="47.5703125" style="143" bestFit="1" customWidth="1"/>
    <col min="13310" max="13310" width="12.140625" style="143" bestFit="1" customWidth="1"/>
    <col min="13311" max="13311" width="10" style="143" bestFit="1" customWidth="1"/>
    <col min="13312" max="13314" width="10.28515625" style="143" bestFit="1" customWidth="1"/>
    <col min="13315" max="13315" width="11.5703125" style="143" bestFit="1" customWidth="1"/>
    <col min="13316" max="13317" width="10.28515625" style="143" bestFit="1" customWidth="1"/>
    <col min="13318" max="13318" width="12.28515625" style="143" bestFit="1" customWidth="1"/>
    <col min="13319" max="13319" width="13.7109375" style="143" bestFit="1" customWidth="1"/>
    <col min="13320" max="13320" width="11.5703125" style="143" bestFit="1" customWidth="1"/>
    <col min="13321" max="13321" width="12" style="143" bestFit="1" customWidth="1"/>
    <col min="13322" max="13322" width="12.140625" style="143" bestFit="1" customWidth="1"/>
    <col min="13323" max="13564" width="13.7109375" style="143"/>
    <col min="13565" max="13565" width="47.5703125" style="143" bestFit="1" customWidth="1"/>
    <col min="13566" max="13566" width="12.140625" style="143" bestFit="1" customWidth="1"/>
    <col min="13567" max="13567" width="10" style="143" bestFit="1" customWidth="1"/>
    <col min="13568" max="13570" width="10.28515625" style="143" bestFit="1" customWidth="1"/>
    <col min="13571" max="13571" width="11.5703125" style="143" bestFit="1" customWidth="1"/>
    <col min="13572" max="13573" width="10.28515625" style="143" bestFit="1" customWidth="1"/>
    <col min="13574" max="13574" width="12.28515625" style="143" bestFit="1" customWidth="1"/>
    <col min="13575" max="13575" width="13.7109375" style="143" bestFit="1" customWidth="1"/>
    <col min="13576" max="13576" width="11.5703125" style="143" bestFit="1" customWidth="1"/>
    <col min="13577" max="13577" width="12" style="143" bestFit="1" customWidth="1"/>
    <col min="13578" max="13578" width="12.140625" style="143" bestFit="1" customWidth="1"/>
    <col min="13579" max="13820" width="13.7109375" style="143"/>
    <col min="13821" max="13821" width="47.5703125" style="143" bestFit="1" customWidth="1"/>
    <col min="13822" max="13822" width="12.140625" style="143" bestFit="1" customWidth="1"/>
    <col min="13823" max="13823" width="10" style="143" bestFit="1" customWidth="1"/>
    <col min="13824" max="13826" width="10.28515625" style="143" bestFit="1" customWidth="1"/>
    <col min="13827" max="13827" width="11.5703125" style="143" bestFit="1" customWidth="1"/>
    <col min="13828" max="13829" width="10.28515625" style="143" bestFit="1" customWidth="1"/>
    <col min="13830" max="13830" width="12.28515625" style="143" bestFit="1" customWidth="1"/>
    <col min="13831" max="13831" width="13.7109375" style="143" bestFit="1" customWidth="1"/>
    <col min="13832" max="13832" width="11.5703125" style="143" bestFit="1" customWidth="1"/>
    <col min="13833" max="13833" width="12" style="143" bestFit="1" customWidth="1"/>
    <col min="13834" max="13834" width="12.140625" style="143" bestFit="1" customWidth="1"/>
    <col min="13835" max="14076" width="13.7109375" style="143"/>
    <col min="14077" max="14077" width="47.5703125" style="143" bestFit="1" customWidth="1"/>
    <col min="14078" max="14078" width="12.140625" style="143" bestFit="1" customWidth="1"/>
    <col min="14079" max="14079" width="10" style="143" bestFit="1" customWidth="1"/>
    <col min="14080" max="14082" width="10.28515625" style="143" bestFit="1" customWidth="1"/>
    <col min="14083" max="14083" width="11.5703125" style="143" bestFit="1" customWidth="1"/>
    <col min="14084" max="14085" width="10.28515625" style="143" bestFit="1" customWidth="1"/>
    <col min="14086" max="14086" width="12.28515625" style="143" bestFit="1" customWidth="1"/>
    <col min="14087" max="14087" width="13.7109375" style="143" bestFit="1" customWidth="1"/>
    <col min="14088" max="14088" width="11.5703125" style="143" bestFit="1" customWidth="1"/>
    <col min="14089" max="14089" width="12" style="143" bestFit="1" customWidth="1"/>
    <col min="14090" max="14090" width="12.140625" style="143" bestFit="1" customWidth="1"/>
    <col min="14091" max="14332" width="13.7109375" style="143"/>
    <col min="14333" max="14333" width="47.5703125" style="143" bestFit="1" customWidth="1"/>
    <col min="14334" max="14334" width="12.140625" style="143" bestFit="1" customWidth="1"/>
    <col min="14335" max="14335" width="10" style="143" bestFit="1" customWidth="1"/>
    <col min="14336" max="14338" width="10.28515625" style="143" bestFit="1" customWidth="1"/>
    <col min="14339" max="14339" width="11.5703125" style="143" bestFit="1" customWidth="1"/>
    <col min="14340" max="14341" width="10.28515625" style="143" bestFit="1" customWidth="1"/>
    <col min="14342" max="14342" width="12.28515625" style="143" bestFit="1" customWidth="1"/>
    <col min="14343" max="14343" width="13.7109375" style="143" bestFit="1" customWidth="1"/>
    <col min="14344" max="14344" width="11.5703125" style="143" bestFit="1" customWidth="1"/>
    <col min="14345" max="14345" width="12" style="143" bestFit="1" customWidth="1"/>
    <col min="14346" max="14346" width="12.140625" style="143" bestFit="1" customWidth="1"/>
    <col min="14347" max="14588" width="13.7109375" style="143"/>
    <col min="14589" max="14589" width="47.5703125" style="143" bestFit="1" customWidth="1"/>
    <col min="14590" max="14590" width="12.140625" style="143" bestFit="1" customWidth="1"/>
    <col min="14591" max="14591" width="10" style="143" bestFit="1" customWidth="1"/>
    <col min="14592" max="14594" width="10.28515625" style="143" bestFit="1" customWidth="1"/>
    <col min="14595" max="14595" width="11.5703125" style="143" bestFit="1" customWidth="1"/>
    <col min="14596" max="14597" width="10.28515625" style="143" bestFit="1" customWidth="1"/>
    <col min="14598" max="14598" width="12.28515625" style="143" bestFit="1" customWidth="1"/>
    <col min="14599" max="14599" width="13.7109375" style="143" bestFit="1" customWidth="1"/>
    <col min="14600" max="14600" width="11.5703125" style="143" bestFit="1" customWidth="1"/>
    <col min="14601" max="14601" width="12" style="143" bestFit="1" customWidth="1"/>
    <col min="14602" max="14602" width="12.140625" style="143" bestFit="1" customWidth="1"/>
    <col min="14603" max="14844" width="13.7109375" style="143"/>
    <col min="14845" max="14845" width="47.5703125" style="143" bestFit="1" customWidth="1"/>
    <col min="14846" max="14846" width="12.140625" style="143" bestFit="1" customWidth="1"/>
    <col min="14847" max="14847" width="10" style="143" bestFit="1" customWidth="1"/>
    <col min="14848" max="14850" width="10.28515625" style="143" bestFit="1" customWidth="1"/>
    <col min="14851" max="14851" width="11.5703125" style="143" bestFit="1" customWidth="1"/>
    <col min="14852" max="14853" width="10.28515625" style="143" bestFit="1" customWidth="1"/>
    <col min="14854" max="14854" width="12.28515625" style="143" bestFit="1" customWidth="1"/>
    <col min="14855" max="14855" width="13.7109375" style="143" bestFit="1" customWidth="1"/>
    <col min="14856" max="14856" width="11.5703125" style="143" bestFit="1" customWidth="1"/>
    <col min="14857" max="14857" width="12" style="143" bestFit="1" customWidth="1"/>
    <col min="14858" max="14858" width="12.140625" style="143" bestFit="1" customWidth="1"/>
    <col min="14859" max="15100" width="13.7109375" style="143"/>
    <col min="15101" max="15101" width="47.5703125" style="143" bestFit="1" customWidth="1"/>
    <col min="15102" max="15102" width="12.140625" style="143" bestFit="1" customWidth="1"/>
    <col min="15103" max="15103" width="10" style="143" bestFit="1" customWidth="1"/>
    <col min="15104" max="15106" width="10.28515625" style="143" bestFit="1" customWidth="1"/>
    <col min="15107" max="15107" width="11.5703125" style="143" bestFit="1" customWidth="1"/>
    <col min="15108" max="15109" width="10.28515625" style="143" bestFit="1" customWidth="1"/>
    <col min="15110" max="15110" width="12.28515625" style="143" bestFit="1" customWidth="1"/>
    <col min="15111" max="15111" width="13.7109375" style="143" bestFit="1" customWidth="1"/>
    <col min="15112" max="15112" width="11.5703125" style="143" bestFit="1" customWidth="1"/>
    <col min="15113" max="15113" width="12" style="143" bestFit="1" customWidth="1"/>
    <col min="15114" max="15114" width="12.140625" style="143" bestFit="1" customWidth="1"/>
    <col min="15115" max="15356" width="13.7109375" style="143"/>
    <col min="15357" max="15357" width="47.5703125" style="143" bestFit="1" customWidth="1"/>
    <col min="15358" max="15358" width="12.140625" style="143" bestFit="1" customWidth="1"/>
    <col min="15359" max="15359" width="10" style="143" bestFit="1" customWidth="1"/>
    <col min="15360" max="15362" width="10.28515625" style="143" bestFit="1" customWidth="1"/>
    <col min="15363" max="15363" width="11.5703125" style="143" bestFit="1" customWidth="1"/>
    <col min="15364" max="15365" width="10.28515625" style="143" bestFit="1" customWidth="1"/>
    <col min="15366" max="15366" width="12.28515625" style="143" bestFit="1" customWidth="1"/>
    <col min="15367" max="15367" width="13.7109375" style="143" bestFit="1" customWidth="1"/>
    <col min="15368" max="15368" width="11.5703125" style="143" bestFit="1" customWidth="1"/>
    <col min="15369" max="15369" width="12" style="143" bestFit="1" customWidth="1"/>
    <col min="15370" max="15370" width="12.140625" style="143" bestFit="1" customWidth="1"/>
    <col min="15371" max="15612" width="13.7109375" style="143"/>
    <col min="15613" max="15613" width="47.5703125" style="143" bestFit="1" customWidth="1"/>
    <col min="15614" max="15614" width="12.140625" style="143" bestFit="1" customWidth="1"/>
    <col min="15615" max="15615" width="10" style="143" bestFit="1" customWidth="1"/>
    <col min="15616" max="15618" width="10.28515625" style="143" bestFit="1" customWidth="1"/>
    <col min="15619" max="15619" width="11.5703125" style="143" bestFit="1" customWidth="1"/>
    <col min="15620" max="15621" width="10.28515625" style="143" bestFit="1" customWidth="1"/>
    <col min="15622" max="15622" width="12.28515625" style="143" bestFit="1" customWidth="1"/>
    <col min="15623" max="15623" width="13.7109375" style="143" bestFit="1" customWidth="1"/>
    <col min="15624" max="15624" width="11.5703125" style="143" bestFit="1" customWidth="1"/>
    <col min="15625" max="15625" width="12" style="143" bestFit="1" customWidth="1"/>
    <col min="15626" max="15626" width="12.140625" style="143" bestFit="1" customWidth="1"/>
    <col min="15627" max="15868" width="13.7109375" style="143"/>
    <col min="15869" max="15869" width="47.5703125" style="143" bestFit="1" customWidth="1"/>
    <col min="15870" max="15870" width="12.140625" style="143" bestFit="1" customWidth="1"/>
    <col min="15871" max="15871" width="10" style="143" bestFit="1" customWidth="1"/>
    <col min="15872" max="15874" width="10.28515625" style="143" bestFit="1" customWidth="1"/>
    <col min="15875" max="15875" width="11.5703125" style="143" bestFit="1" customWidth="1"/>
    <col min="15876" max="15877" width="10.28515625" style="143" bestFit="1" customWidth="1"/>
    <col min="15878" max="15878" width="12.28515625" style="143" bestFit="1" customWidth="1"/>
    <col min="15879" max="15879" width="13.7109375" style="143" bestFit="1" customWidth="1"/>
    <col min="15880" max="15880" width="11.5703125" style="143" bestFit="1" customWidth="1"/>
    <col min="15881" max="15881" width="12" style="143" bestFit="1" customWidth="1"/>
    <col min="15882" max="15882" width="12.140625" style="143" bestFit="1" customWidth="1"/>
    <col min="15883" max="16124" width="13.7109375" style="143"/>
    <col min="16125" max="16125" width="47.5703125" style="143" bestFit="1" customWidth="1"/>
    <col min="16126" max="16126" width="12.140625" style="143" bestFit="1" customWidth="1"/>
    <col min="16127" max="16127" width="10" style="143" bestFit="1" customWidth="1"/>
    <col min="16128" max="16130" width="10.28515625" style="143" bestFit="1" customWidth="1"/>
    <col min="16131" max="16131" width="11.5703125" style="143" bestFit="1" customWidth="1"/>
    <col min="16132" max="16133" width="10.28515625" style="143" bestFit="1" customWidth="1"/>
    <col min="16134" max="16134" width="12.28515625" style="143" bestFit="1" customWidth="1"/>
    <col min="16135" max="16135" width="13.7109375" style="143" bestFit="1" customWidth="1"/>
    <col min="16136" max="16136" width="11.5703125" style="143" bestFit="1" customWidth="1"/>
    <col min="16137" max="16137" width="12" style="143" bestFit="1" customWidth="1"/>
    <col min="16138" max="16138" width="12.140625" style="143" bestFit="1" customWidth="1"/>
    <col min="16139" max="16384" width="13.7109375" style="143"/>
  </cols>
  <sheetData>
    <row r="1" spans="1:14" s="136" customFormat="1">
      <c r="A1" s="133" t="s">
        <v>87</v>
      </c>
      <c r="B1" s="134" t="s">
        <v>191</v>
      </c>
      <c r="C1" s="135" t="s">
        <v>293</v>
      </c>
      <c r="D1" s="135" t="s">
        <v>294</v>
      </c>
      <c r="E1" s="135" t="s">
        <v>295</v>
      </c>
      <c r="F1" s="135" t="s">
        <v>296</v>
      </c>
      <c r="G1" s="135" t="s">
        <v>297</v>
      </c>
      <c r="H1" s="135" t="s">
        <v>298</v>
      </c>
      <c r="I1" s="135" t="s">
        <v>299</v>
      </c>
      <c r="J1" s="135" t="s">
        <v>300</v>
      </c>
      <c r="K1" s="135" t="s">
        <v>301</v>
      </c>
      <c r="L1" s="135" t="s">
        <v>302</v>
      </c>
      <c r="M1" s="135" t="s">
        <v>303</v>
      </c>
      <c r="N1" s="135" t="s">
        <v>304</v>
      </c>
    </row>
    <row r="2" spans="1:14" s="140" customFormat="1" ht="14.25">
      <c r="A2" s="137" t="s">
        <v>305</v>
      </c>
      <c r="B2" s="138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</row>
    <row r="3" spans="1:14">
      <c r="A3" s="141" t="s">
        <v>36</v>
      </c>
      <c r="B3" s="138">
        <v>365428</v>
      </c>
      <c r="C3" s="142">
        <f>+$B$3/12</f>
        <v>30452.333333333332</v>
      </c>
      <c r="D3" s="142">
        <f t="shared" ref="D3:N3" si="0">+$B$3/12</f>
        <v>30452.333333333332</v>
      </c>
      <c r="E3" s="142">
        <f t="shared" si="0"/>
        <v>30452.333333333332</v>
      </c>
      <c r="F3" s="142">
        <f t="shared" si="0"/>
        <v>30452.333333333332</v>
      </c>
      <c r="G3" s="142">
        <f t="shared" si="0"/>
        <v>30452.333333333332</v>
      </c>
      <c r="H3" s="142">
        <f t="shared" si="0"/>
        <v>30452.333333333332</v>
      </c>
      <c r="I3" s="142">
        <f t="shared" si="0"/>
        <v>30452.333333333332</v>
      </c>
      <c r="J3" s="142">
        <f t="shared" si="0"/>
        <v>30452.333333333332</v>
      </c>
      <c r="K3" s="142">
        <f t="shared" si="0"/>
        <v>30452.333333333332</v>
      </c>
      <c r="L3" s="142">
        <f t="shared" si="0"/>
        <v>30452.333333333332</v>
      </c>
      <c r="M3" s="142">
        <f t="shared" si="0"/>
        <v>30452.333333333332</v>
      </c>
      <c r="N3" s="142">
        <f t="shared" si="0"/>
        <v>30452.333333333332</v>
      </c>
    </row>
    <row r="4" spans="1:14">
      <c r="A4" s="141" t="s">
        <v>67</v>
      </c>
      <c r="B4" s="138">
        <v>0</v>
      </c>
      <c r="C4" s="142">
        <f t="shared" ref="C4" si="1">+B4/12</f>
        <v>0</v>
      </c>
      <c r="D4" s="138">
        <v>0</v>
      </c>
      <c r="E4" s="138">
        <v>0</v>
      </c>
      <c r="F4" s="138">
        <v>0</v>
      </c>
      <c r="G4" s="138">
        <v>0</v>
      </c>
      <c r="H4" s="138">
        <v>0</v>
      </c>
      <c r="I4" s="138">
        <v>0</v>
      </c>
      <c r="J4" s="138">
        <v>0</v>
      </c>
      <c r="K4" s="138">
        <v>0</v>
      </c>
      <c r="L4" s="138">
        <v>0</v>
      </c>
      <c r="M4" s="138">
        <v>0</v>
      </c>
      <c r="N4" s="138">
        <v>0</v>
      </c>
    </row>
    <row r="5" spans="1:14">
      <c r="A5" s="144" t="s">
        <v>43</v>
      </c>
      <c r="B5" s="138">
        <v>103900</v>
      </c>
      <c r="C5" s="142">
        <v>1000</v>
      </c>
      <c r="D5" s="142">
        <v>1000</v>
      </c>
      <c r="E5" s="142">
        <f>+(B5-10000)/2</f>
        <v>46950</v>
      </c>
      <c r="F5" s="142">
        <v>1000</v>
      </c>
      <c r="G5" s="142">
        <v>1000</v>
      </c>
      <c r="H5" s="142">
        <v>1000</v>
      </c>
      <c r="I5" s="142">
        <v>1000</v>
      </c>
      <c r="J5" s="142">
        <v>1000</v>
      </c>
      <c r="K5" s="142">
        <v>46950</v>
      </c>
      <c r="L5" s="142">
        <v>1000</v>
      </c>
      <c r="M5" s="142">
        <v>1000</v>
      </c>
      <c r="N5" s="142">
        <v>1000</v>
      </c>
    </row>
    <row r="6" spans="1:14">
      <c r="A6" s="144" t="s">
        <v>58</v>
      </c>
      <c r="B6" s="138">
        <v>92661</v>
      </c>
      <c r="C6" s="142">
        <f>+$B$6/12</f>
        <v>7721.75</v>
      </c>
      <c r="D6" s="142">
        <f t="shared" ref="D6:N6" si="2">+$B$6/12</f>
        <v>7721.75</v>
      </c>
      <c r="E6" s="142">
        <f t="shared" si="2"/>
        <v>7721.75</v>
      </c>
      <c r="F6" s="142">
        <f t="shared" si="2"/>
        <v>7721.75</v>
      </c>
      <c r="G6" s="142">
        <f t="shared" si="2"/>
        <v>7721.75</v>
      </c>
      <c r="H6" s="142">
        <f t="shared" si="2"/>
        <v>7721.75</v>
      </c>
      <c r="I6" s="142">
        <f t="shared" si="2"/>
        <v>7721.75</v>
      </c>
      <c r="J6" s="142">
        <f t="shared" si="2"/>
        <v>7721.75</v>
      </c>
      <c r="K6" s="142">
        <f t="shared" si="2"/>
        <v>7721.75</v>
      </c>
      <c r="L6" s="142">
        <f t="shared" si="2"/>
        <v>7721.75</v>
      </c>
      <c r="M6" s="142">
        <f t="shared" si="2"/>
        <v>7721.75</v>
      </c>
      <c r="N6" s="142">
        <f t="shared" si="2"/>
        <v>7721.75</v>
      </c>
    </row>
    <row r="7" spans="1:14">
      <c r="A7" s="144" t="s">
        <v>63</v>
      </c>
      <c r="B7" s="138"/>
      <c r="C7" s="142"/>
      <c r="D7" s="142"/>
      <c r="E7" s="142"/>
      <c r="F7" s="142"/>
      <c r="G7" s="142">
        <v>0</v>
      </c>
      <c r="H7" s="142"/>
      <c r="I7" s="142"/>
      <c r="J7" s="142"/>
      <c r="K7" s="142"/>
      <c r="L7" s="142"/>
      <c r="M7" s="142"/>
      <c r="N7" s="142"/>
    </row>
    <row r="8" spans="1:14">
      <c r="A8" s="117" t="s">
        <v>67</v>
      </c>
      <c r="B8" s="138">
        <v>8243</v>
      </c>
      <c r="C8" s="142"/>
      <c r="D8" s="142"/>
      <c r="E8" s="142"/>
      <c r="F8" s="142">
        <v>8243</v>
      </c>
      <c r="G8" s="142"/>
      <c r="H8" s="142"/>
      <c r="I8" s="142"/>
      <c r="J8" s="142"/>
      <c r="K8" s="142"/>
      <c r="L8" s="142"/>
      <c r="M8" s="142"/>
      <c r="N8" s="142"/>
    </row>
    <row r="9" spans="1:14">
      <c r="A9" s="121" t="s">
        <v>69</v>
      </c>
      <c r="B9" s="138">
        <v>5000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>
        <v>5000</v>
      </c>
      <c r="N9" s="142"/>
    </row>
    <row r="10" spans="1:14">
      <c r="A10" s="121" t="s">
        <v>71</v>
      </c>
      <c r="B10" s="138">
        <v>2000</v>
      </c>
      <c r="C10" s="142"/>
      <c r="D10" s="142"/>
      <c r="E10" s="142">
        <v>1000</v>
      </c>
      <c r="F10" s="142"/>
      <c r="G10" s="142">
        <v>1000</v>
      </c>
      <c r="H10" s="142"/>
      <c r="I10" s="142"/>
      <c r="J10" s="142"/>
      <c r="K10" s="142"/>
      <c r="L10" s="142"/>
      <c r="M10" s="142"/>
      <c r="N10" s="142"/>
    </row>
    <row r="11" spans="1:14">
      <c r="A11" s="144" t="s">
        <v>76</v>
      </c>
      <c r="B11" s="138">
        <v>302504</v>
      </c>
      <c r="C11" s="142">
        <f>+$B$11/12</f>
        <v>25208.666666666668</v>
      </c>
      <c r="D11" s="142">
        <f t="shared" ref="D11:N11" si="3">+$B$11/12</f>
        <v>25208.666666666668</v>
      </c>
      <c r="E11" s="142">
        <f t="shared" si="3"/>
        <v>25208.666666666668</v>
      </c>
      <c r="F11" s="142">
        <f t="shared" si="3"/>
        <v>25208.666666666668</v>
      </c>
      <c r="G11" s="142">
        <f t="shared" si="3"/>
        <v>25208.666666666668</v>
      </c>
      <c r="H11" s="142">
        <f t="shared" si="3"/>
        <v>25208.666666666668</v>
      </c>
      <c r="I11" s="142">
        <f t="shared" si="3"/>
        <v>25208.666666666668</v>
      </c>
      <c r="J11" s="142">
        <f t="shared" si="3"/>
        <v>25208.666666666668</v>
      </c>
      <c r="K11" s="142">
        <f t="shared" si="3"/>
        <v>25208.666666666668</v>
      </c>
      <c r="L11" s="142">
        <f t="shared" si="3"/>
        <v>25208.666666666668</v>
      </c>
      <c r="M11" s="142">
        <f t="shared" si="3"/>
        <v>25208.666666666668</v>
      </c>
      <c r="N11" s="142">
        <f t="shared" si="3"/>
        <v>25208.666666666668</v>
      </c>
    </row>
    <row r="12" spans="1:14" s="140" customFormat="1" ht="14.25">
      <c r="A12" s="145" t="s">
        <v>306</v>
      </c>
      <c r="B12" s="138">
        <f>SUM(B3:B11)</f>
        <v>879736</v>
      </c>
      <c r="C12" s="139">
        <f>SUM(C3:C11)</f>
        <v>64382.75</v>
      </c>
      <c r="D12" s="139">
        <f>SUM(D3:D11)</f>
        <v>64382.75</v>
      </c>
      <c r="E12" s="139">
        <f t="shared" ref="E12:N12" si="4">SUM(E3:E11)</f>
        <v>111332.75</v>
      </c>
      <c r="F12" s="139">
        <f t="shared" si="4"/>
        <v>72625.75</v>
      </c>
      <c r="G12" s="139">
        <f t="shared" si="4"/>
        <v>65382.75</v>
      </c>
      <c r="H12" s="139">
        <f t="shared" si="4"/>
        <v>64382.75</v>
      </c>
      <c r="I12" s="139">
        <f t="shared" si="4"/>
        <v>64382.75</v>
      </c>
      <c r="J12" s="139">
        <f t="shared" si="4"/>
        <v>64382.75</v>
      </c>
      <c r="K12" s="139">
        <f t="shared" si="4"/>
        <v>110332.75</v>
      </c>
      <c r="L12" s="139">
        <f t="shared" si="4"/>
        <v>64382.75</v>
      </c>
      <c r="M12" s="139">
        <f t="shared" si="4"/>
        <v>69382.75</v>
      </c>
      <c r="N12" s="139">
        <f t="shared" si="4"/>
        <v>64382.75</v>
      </c>
    </row>
    <row r="13" spans="1:14" s="140" customFormat="1" ht="14.25">
      <c r="A13" s="147" t="s">
        <v>307</v>
      </c>
      <c r="B13" s="148"/>
      <c r="C13" s="149">
        <f>+C12</f>
        <v>64382.75</v>
      </c>
      <c r="D13" s="149">
        <f t="shared" ref="D13:N13" si="5">+C13+D12</f>
        <v>128765.5</v>
      </c>
      <c r="E13" s="149">
        <f t="shared" si="5"/>
        <v>240098.25</v>
      </c>
      <c r="F13" s="149">
        <f t="shared" si="5"/>
        <v>312724</v>
      </c>
      <c r="G13" s="149">
        <f t="shared" si="5"/>
        <v>378106.75</v>
      </c>
      <c r="H13" s="149">
        <f t="shared" si="5"/>
        <v>442489.5</v>
      </c>
      <c r="I13" s="149">
        <f t="shared" si="5"/>
        <v>506872.25</v>
      </c>
      <c r="J13" s="149">
        <f t="shared" si="5"/>
        <v>571255</v>
      </c>
      <c r="K13" s="149">
        <f t="shared" si="5"/>
        <v>681587.75</v>
      </c>
      <c r="L13" s="149">
        <f t="shared" si="5"/>
        <v>745970.5</v>
      </c>
      <c r="M13" s="149">
        <f t="shared" si="5"/>
        <v>815353.25</v>
      </c>
      <c r="N13" s="149">
        <f t="shared" si="5"/>
        <v>879736</v>
      </c>
    </row>
    <row r="14" spans="1:14">
      <c r="A14" s="150"/>
      <c r="B14" s="138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</row>
    <row r="15" spans="1:14" s="140" customFormat="1" ht="14.25">
      <c r="A15" s="137" t="s">
        <v>308</v>
      </c>
      <c r="B15" s="138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</row>
    <row r="16" spans="1:14" ht="15.75" customHeight="1">
      <c r="A16" s="150" t="s">
        <v>5</v>
      </c>
      <c r="B16" s="138">
        <v>206401</v>
      </c>
      <c r="C16" s="151">
        <f>+($B$16-20000)/11</f>
        <v>16945.545454545456</v>
      </c>
      <c r="D16" s="151">
        <f t="shared" ref="D16:M16" si="6">+($B$16-20000)/11</f>
        <v>16945.545454545456</v>
      </c>
      <c r="E16" s="151">
        <f t="shared" si="6"/>
        <v>16945.545454545456</v>
      </c>
      <c r="F16" s="151">
        <f t="shared" si="6"/>
        <v>16945.545454545456</v>
      </c>
      <c r="G16" s="151">
        <f t="shared" si="6"/>
        <v>16945.545454545456</v>
      </c>
      <c r="H16" s="151">
        <f t="shared" si="6"/>
        <v>16945.545454545456</v>
      </c>
      <c r="I16" s="151">
        <f t="shared" si="6"/>
        <v>16945.545454545456</v>
      </c>
      <c r="J16" s="151">
        <f t="shared" si="6"/>
        <v>16945.545454545456</v>
      </c>
      <c r="K16" s="151">
        <f t="shared" si="6"/>
        <v>16945.545454545456</v>
      </c>
      <c r="L16" s="151">
        <f t="shared" si="6"/>
        <v>16945.545454545456</v>
      </c>
      <c r="M16" s="151">
        <f t="shared" si="6"/>
        <v>16945.545454545456</v>
      </c>
      <c r="N16" s="151">
        <v>20000</v>
      </c>
    </row>
    <row r="17" spans="1:22" ht="15.75" customHeight="1">
      <c r="A17" s="150" t="s">
        <v>309</v>
      </c>
      <c r="B17" s="138">
        <v>53928</v>
      </c>
      <c r="C17" s="151">
        <f>+($B$17-5400)/11</f>
        <v>4411.636363636364</v>
      </c>
      <c r="D17" s="151">
        <f t="shared" ref="D17:M17" si="7">+($B$17-5400)/11</f>
        <v>4411.636363636364</v>
      </c>
      <c r="E17" s="151">
        <f t="shared" si="7"/>
        <v>4411.636363636364</v>
      </c>
      <c r="F17" s="151">
        <f t="shared" si="7"/>
        <v>4411.636363636364</v>
      </c>
      <c r="G17" s="151">
        <f t="shared" si="7"/>
        <v>4411.636363636364</v>
      </c>
      <c r="H17" s="151">
        <f t="shared" si="7"/>
        <v>4411.636363636364</v>
      </c>
      <c r="I17" s="151">
        <f t="shared" si="7"/>
        <v>4411.636363636364</v>
      </c>
      <c r="J17" s="151">
        <f t="shared" si="7"/>
        <v>4411.636363636364</v>
      </c>
      <c r="K17" s="151">
        <f t="shared" si="7"/>
        <v>4411.636363636364</v>
      </c>
      <c r="L17" s="151">
        <f t="shared" si="7"/>
        <v>4411.636363636364</v>
      </c>
      <c r="M17" s="151">
        <f t="shared" si="7"/>
        <v>4411.636363636364</v>
      </c>
      <c r="N17" s="151">
        <v>5400</v>
      </c>
    </row>
    <row r="18" spans="1:22" ht="15.75" customHeight="1">
      <c r="A18" s="150" t="s">
        <v>9</v>
      </c>
      <c r="B18" s="138">
        <v>181541</v>
      </c>
      <c r="C18" s="151">
        <f>+$B$18/12</f>
        <v>15128.416666666666</v>
      </c>
      <c r="D18" s="151">
        <f t="shared" ref="D18:M18" si="8">+$B$18/12</f>
        <v>15128.416666666666</v>
      </c>
      <c r="E18" s="151">
        <f t="shared" si="8"/>
        <v>15128.416666666666</v>
      </c>
      <c r="F18" s="151">
        <f t="shared" si="8"/>
        <v>15128.416666666666</v>
      </c>
      <c r="G18" s="151">
        <f t="shared" si="8"/>
        <v>15128.416666666666</v>
      </c>
      <c r="H18" s="151">
        <f t="shared" si="8"/>
        <v>15128.416666666666</v>
      </c>
      <c r="I18" s="151">
        <f t="shared" si="8"/>
        <v>15128.416666666666</v>
      </c>
      <c r="J18" s="151">
        <f t="shared" si="8"/>
        <v>15128.416666666666</v>
      </c>
      <c r="K18" s="151">
        <f t="shared" si="8"/>
        <v>15128.416666666666</v>
      </c>
      <c r="L18" s="151">
        <f t="shared" si="8"/>
        <v>15128.416666666666</v>
      </c>
      <c r="M18" s="151">
        <f t="shared" si="8"/>
        <v>15128.416666666666</v>
      </c>
      <c r="N18" s="151">
        <f>+$B$18/12</f>
        <v>15128.416666666666</v>
      </c>
    </row>
    <row r="19" spans="1:22" ht="15.75" customHeight="1">
      <c r="A19" s="152" t="s">
        <v>12</v>
      </c>
      <c r="B19" s="138">
        <v>26339</v>
      </c>
      <c r="C19" s="151">
        <v>3170</v>
      </c>
      <c r="D19" s="151">
        <v>3170</v>
      </c>
      <c r="E19" s="151">
        <v>3170</v>
      </c>
      <c r="F19" s="151">
        <f>+($B$19-9510)/9</f>
        <v>1869.8888888888889</v>
      </c>
      <c r="G19" s="151">
        <f t="shared" ref="G19:N19" si="9">+($B$19-9510)/9</f>
        <v>1869.8888888888889</v>
      </c>
      <c r="H19" s="151">
        <f t="shared" si="9"/>
        <v>1869.8888888888889</v>
      </c>
      <c r="I19" s="151">
        <f t="shared" si="9"/>
        <v>1869.8888888888889</v>
      </c>
      <c r="J19" s="151">
        <f t="shared" si="9"/>
        <v>1869.8888888888889</v>
      </c>
      <c r="K19" s="151">
        <f t="shared" si="9"/>
        <v>1869.8888888888889</v>
      </c>
      <c r="L19" s="151">
        <f t="shared" si="9"/>
        <v>1869.8888888888889</v>
      </c>
      <c r="M19" s="151">
        <f t="shared" si="9"/>
        <v>1869.8888888888889</v>
      </c>
      <c r="N19" s="151">
        <f t="shared" si="9"/>
        <v>1869.8888888888889</v>
      </c>
    </row>
    <row r="20" spans="1:22" ht="15.75" customHeight="1">
      <c r="A20" s="150" t="s">
        <v>14</v>
      </c>
      <c r="B20" s="138">
        <v>73953</v>
      </c>
      <c r="C20" s="151">
        <f>+$B$20/12</f>
        <v>6162.75</v>
      </c>
      <c r="D20" s="151">
        <f t="shared" ref="D20:N20" si="10">+$B$20/12</f>
        <v>6162.75</v>
      </c>
      <c r="E20" s="151">
        <f t="shared" si="10"/>
        <v>6162.75</v>
      </c>
      <c r="F20" s="151">
        <f t="shared" si="10"/>
        <v>6162.75</v>
      </c>
      <c r="G20" s="151">
        <f t="shared" si="10"/>
        <v>6162.75</v>
      </c>
      <c r="H20" s="151">
        <f t="shared" si="10"/>
        <v>6162.75</v>
      </c>
      <c r="I20" s="151">
        <f t="shared" si="10"/>
        <v>6162.75</v>
      </c>
      <c r="J20" s="151">
        <f t="shared" si="10"/>
        <v>6162.75</v>
      </c>
      <c r="K20" s="151">
        <f t="shared" si="10"/>
        <v>6162.75</v>
      </c>
      <c r="L20" s="151">
        <f t="shared" si="10"/>
        <v>6162.75</v>
      </c>
      <c r="M20" s="151">
        <f t="shared" si="10"/>
        <v>6162.75</v>
      </c>
      <c r="N20" s="151">
        <f t="shared" si="10"/>
        <v>6162.75</v>
      </c>
    </row>
    <row r="21" spans="1:22" ht="15.75" customHeight="1">
      <c r="A21" s="146" t="s">
        <v>21</v>
      </c>
      <c r="B21" s="138">
        <v>73193</v>
      </c>
      <c r="C21" s="151"/>
      <c r="D21" s="151"/>
      <c r="E21" s="151">
        <f>+B21/4</f>
        <v>18298.25</v>
      </c>
      <c r="F21" s="151"/>
      <c r="G21" s="151">
        <f>+E21</f>
        <v>18298.25</v>
      </c>
      <c r="H21" s="151"/>
      <c r="I21" s="151"/>
      <c r="J21" s="151">
        <f>+G21</f>
        <v>18298.25</v>
      </c>
      <c r="K21" s="151"/>
      <c r="L21" s="151">
        <f>+J21</f>
        <v>18298.25</v>
      </c>
      <c r="M21" s="151"/>
      <c r="N21" s="151"/>
    </row>
    <row r="22" spans="1:22" ht="15.75" customHeight="1">
      <c r="A22" s="146" t="s">
        <v>23</v>
      </c>
      <c r="B22" s="138">
        <v>21877</v>
      </c>
      <c r="C22" s="151"/>
      <c r="D22" s="151"/>
      <c r="E22" s="151"/>
      <c r="F22" s="151">
        <f>+B22/2</f>
        <v>10938.5</v>
      </c>
      <c r="G22" s="151"/>
      <c r="H22" s="151"/>
      <c r="I22" s="151">
        <f>+B22/2</f>
        <v>10938.5</v>
      </c>
      <c r="J22" s="151"/>
      <c r="K22" s="151"/>
      <c r="L22" s="151"/>
      <c r="M22" s="151"/>
      <c r="N22" s="151"/>
    </row>
    <row r="23" spans="1:22" ht="15.75" customHeight="1">
      <c r="A23" s="146" t="s">
        <v>310</v>
      </c>
      <c r="B23" s="138">
        <v>0</v>
      </c>
      <c r="C23" s="151">
        <v>0</v>
      </c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</row>
    <row r="24" spans="1:22" ht="15.75" customHeight="1">
      <c r="A24" s="146" t="s">
        <v>29</v>
      </c>
      <c r="B24" s="138">
        <v>242504</v>
      </c>
      <c r="C24" s="151">
        <f>+$B$24/12</f>
        <v>20208.666666666668</v>
      </c>
      <c r="D24" s="151">
        <f t="shared" ref="D24:N24" si="11">+$B$24/12</f>
        <v>20208.666666666668</v>
      </c>
      <c r="E24" s="151">
        <f t="shared" si="11"/>
        <v>20208.666666666668</v>
      </c>
      <c r="F24" s="151">
        <f t="shared" si="11"/>
        <v>20208.666666666668</v>
      </c>
      <c r="G24" s="151">
        <f t="shared" si="11"/>
        <v>20208.666666666668</v>
      </c>
      <c r="H24" s="151">
        <f t="shared" si="11"/>
        <v>20208.666666666668</v>
      </c>
      <c r="I24" s="151">
        <f t="shared" si="11"/>
        <v>20208.666666666668</v>
      </c>
      <c r="J24" s="151">
        <f t="shared" si="11"/>
        <v>20208.666666666668</v>
      </c>
      <c r="K24" s="151">
        <f t="shared" si="11"/>
        <v>20208.666666666668</v>
      </c>
      <c r="L24" s="151">
        <f t="shared" si="11"/>
        <v>20208.666666666668</v>
      </c>
      <c r="M24" s="151">
        <f t="shared" si="11"/>
        <v>20208.666666666668</v>
      </c>
      <c r="N24" s="151">
        <f t="shared" si="11"/>
        <v>20208.666666666668</v>
      </c>
    </row>
    <row r="25" spans="1:22" s="140" customFormat="1" ht="14.25">
      <c r="A25" s="137" t="s">
        <v>311</v>
      </c>
      <c r="B25" s="138">
        <f>SUM(B16:B24)</f>
        <v>879736</v>
      </c>
      <c r="C25" s="138">
        <f>SUM(C16:C24)</f>
        <v>66027.015151515152</v>
      </c>
      <c r="D25" s="138">
        <f t="shared" ref="D25:N25" si="12">SUM(D16:D24)</f>
        <v>66027.015151515152</v>
      </c>
      <c r="E25" s="138">
        <f t="shared" si="12"/>
        <v>84325.265151515152</v>
      </c>
      <c r="F25" s="138">
        <f t="shared" si="12"/>
        <v>75665.404040404042</v>
      </c>
      <c r="G25" s="138">
        <f t="shared" si="12"/>
        <v>83025.154040404042</v>
      </c>
      <c r="H25" s="138">
        <f t="shared" si="12"/>
        <v>64726.904040404042</v>
      </c>
      <c r="I25" s="138">
        <f t="shared" si="12"/>
        <v>75665.404040404042</v>
      </c>
      <c r="J25" s="138">
        <f t="shared" si="12"/>
        <v>83025.154040404042</v>
      </c>
      <c r="K25" s="138">
        <f t="shared" si="12"/>
        <v>64726.904040404042</v>
      </c>
      <c r="L25" s="138">
        <f t="shared" si="12"/>
        <v>83025.154040404042</v>
      </c>
      <c r="M25" s="138">
        <f t="shared" si="12"/>
        <v>64726.904040404042</v>
      </c>
      <c r="N25" s="138">
        <f t="shared" si="12"/>
        <v>68769.722222222219</v>
      </c>
    </row>
    <row r="26" spans="1:22" s="140" customFormat="1" ht="14.25">
      <c r="A26" s="147" t="s">
        <v>307</v>
      </c>
      <c r="B26" s="148"/>
      <c r="C26" s="148">
        <f>+B26+C25</f>
        <v>66027.015151515152</v>
      </c>
      <c r="D26" s="148">
        <f>+C26+D25</f>
        <v>132054.0303030303</v>
      </c>
      <c r="E26" s="148">
        <f>+D26+E25</f>
        <v>216379.29545454547</v>
      </c>
      <c r="F26" s="148">
        <f t="shared" ref="F26:N26" si="13">+E26+F25</f>
        <v>292044.69949494954</v>
      </c>
      <c r="G26" s="148">
        <f t="shared" si="13"/>
        <v>375069.85353535356</v>
      </c>
      <c r="H26" s="148">
        <f t="shared" si="13"/>
        <v>439796.75757575757</v>
      </c>
      <c r="I26" s="148">
        <f t="shared" si="13"/>
        <v>515462.16161616158</v>
      </c>
      <c r="J26" s="148">
        <f t="shared" si="13"/>
        <v>598487.3156565656</v>
      </c>
      <c r="K26" s="148">
        <f t="shared" si="13"/>
        <v>663214.21969696961</v>
      </c>
      <c r="L26" s="148">
        <f t="shared" si="13"/>
        <v>746239.37373737362</v>
      </c>
      <c r="M26" s="148">
        <f t="shared" si="13"/>
        <v>810966.27777777764</v>
      </c>
      <c r="N26" s="148">
        <f t="shared" si="13"/>
        <v>879735.99999999988</v>
      </c>
    </row>
    <row r="27" spans="1:22" s="140" customFormat="1">
      <c r="A27" s="143"/>
      <c r="B27" s="153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43"/>
      <c r="P27" s="143"/>
      <c r="Q27" s="143"/>
      <c r="R27" s="143"/>
      <c r="S27" s="143"/>
      <c r="T27" s="143"/>
      <c r="U27" s="143"/>
      <c r="V27" s="143"/>
    </row>
    <row r="28" spans="1:22">
      <c r="A28" s="143"/>
      <c r="B28" s="153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</row>
  </sheetData>
  <printOptions gridLines="1"/>
  <pageMargins left="0.31496062992125984" right="0.23622047244094491" top="1.0236220472440944" bottom="0.98425196850393704" header="0.51181102362204722" footer="0.51181102362204722"/>
  <pageSetup paperSize="9" scale="74" orientation="landscape" horizontalDpi="4294967293" verticalDpi="4294967293" r:id="rId1"/>
  <headerFooter alignWithMargins="0">
    <oddHeader xml:space="preserve">&amp;L&amp;"Times New Roman,Normál"Csákvár Város Önkormányzata&amp;C&amp;"Times New Roman,Normál"2015. évi előirányzat felhasználási ütemterv&amp;R&amp;"Times New Roman,Normál"
10. melléklet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65"/>
  <sheetViews>
    <sheetView view="pageBreakPreview" topLeftCell="B22" zoomScale="60" workbookViewId="0">
      <selection activeCell="C11" sqref="C11"/>
    </sheetView>
  </sheetViews>
  <sheetFormatPr defaultRowHeight="12.75"/>
  <cols>
    <col min="1" max="1" width="3.28515625" bestFit="1" customWidth="1"/>
    <col min="2" max="2" width="41.28515625" customWidth="1"/>
    <col min="3" max="5" width="13.7109375" customWidth="1"/>
    <col min="6" max="6" width="10.28515625" bestFit="1" customWidth="1"/>
    <col min="7" max="7" width="10.7109375" style="1" bestFit="1" customWidth="1"/>
    <col min="8" max="8" width="9.28515625" bestFit="1" customWidth="1"/>
    <col min="256" max="256" width="3.28515625" bestFit="1" customWidth="1"/>
    <col min="257" max="257" width="38.5703125" customWidth="1"/>
    <col min="258" max="258" width="11.28515625" customWidth="1"/>
    <col min="259" max="259" width="11.7109375" customWidth="1"/>
    <col min="260" max="260" width="10.140625" customWidth="1"/>
    <col min="261" max="261" width="12.140625" customWidth="1"/>
    <col min="262" max="262" width="10.28515625" customWidth="1"/>
    <col min="263" max="263" width="10.7109375" bestFit="1" customWidth="1"/>
    <col min="264" max="264" width="9.28515625" bestFit="1" customWidth="1"/>
    <col min="512" max="512" width="3.28515625" bestFit="1" customWidth="1"/>
    <col min="513" max="513" width="38.5703125" customWidth="1"/>
    <col min="514" max="514" width="11.28515625" customWidth="1"/>
    <col min="515" max="515" width="11.7109375" customWidth="1"/>
    <col min="516" max="516" width="10.140625" customWidth="1"/>
    <col min="517" max="517" width="12.140625" customWidth="1"/>
    <col min="518" max="518" width="10.28515625" customWidth="1"/>
    <col min="519" max="519" width="10.7109375" bestFit="1" customWidth="1"/>
    <col min="520" max="520" width="9.28515625" bestFit="1" customWidth="1"/>
    <col min="768" max="768" width="3.28515625" bestFit="1" customWidth="1"/>
    <col min="769" max="769" width="38.5703125" customWidth="1"/>
    <col min="770" max="770" width="11.28515625" customWidth="1"/>
    <col min="771" max="771" width="11.7109375" customWidth="1"/>
    <col min="772" max="772" width="10.140625" customWidth="1"/>
    <col min="773" max="773" width="12.140625" customWidth="1"/>
    <col min="774" max="774" width="10.28515625" customWidth="1"/>
    <col min="775" max="775" width="10.7109375" bestFit="1" customWidth="1"/>
    <col min="776" max="776" width="9.28515625" bestFit="1" customWidth="1"/>
    <col min="1024" max="1024" width="3.28515625" bestFit="1" customWidth="1"/>
    <col min="1025" max="1025" width="38.5703125" customWidth="1"/>
    <col min="1026" max="1026" width="11.28515625" customWidth="1"/>
    <col min="1027" max="1027" width="11.7109375" customWidth="1"/>
    <col min="1028" max="1028" width="10.140625" customWidth="1"/>
    <col min="1029" max="1029" width="12.140625" customWidth="1"/>
    <col min="1030" max="1030" width="10.28515625" customWidth="1"/>
    <col min="1031" max="1031" width="10.7109375" bestFit="1" customWidth="1"/>
    <col min="1032" max="1032" width="9.28515625" bestFit="1" customWidth="1"/>
    <col min="1280" max="1280" width="3.28515625" bestFit="1" customWidth="1"/>
    <col min="1281" max="1281" width="38.5703125" customWidth="1"/>
    <col min="1282" max="1282" width="11.28515625" customWidth="1"/>
    <col min="1283" max="1283" width="11.7109375" customWidth="1"/>
    <col min="1284" max="1284" width="10.140625" customWidth="1"/>
    <col min="1285" max="1285" width="12.140625" customWidth="1"/>
    <col min="1286" max="1286" width="10.28515625" customWidth="1"/>
    <col min="1287" max="1287" width="10.7109375" bestFit="1" customWidth="1"/>
    <col min="1288" max="1288" width="9.28515625" bestFit="1" customWidth="1"/>
    <col min="1536" max="1536" width="3.28515625" bestFit="1" customWidth="1"/>
    <col min="1537" max="1537" width="38.5703125" customWidth="1"/>
    <col min="1538" max="1538" width="11.28515625" customWidth="1"/>
    <col min="1539" max="1539" width="11.7109375" customWidth="1"/>
    <col min="1540" max="1540" width="10.140625" customWidth="1"/>
    <col min="1541" max="1541" width="12.140625" customWidth="1"/>
    <col min="1542" max="1542" width="10.28515625" customWidth="1"/>
    <col min="1543" max="1543" width="10.7109375" bestFit="1" customWidth="1"/>
    <col min="1544" max="1544" width="9.28515625" bestFit="1" customWidth="1"/>
    <col min="1792" max="1792" width="3.28515625" bestFit="1" customWidth="1"/>
    <col min="1793" max="1793" width="38.5703125" customWidth="1"/>
    <col min="1794" max="1794" width="11.28515625" customWidth="1"/>
    <col min="1795" max="1795" width="11.7109375" customWidth="1"/>
    <col min="1796" max="1796" width="10.140625" customWidth="1"/>
    <col min="1797" max="1797" width="12.140625" customWidth="1"/>
    <col min="1798" max="1798" width="10.28515625" customWidth="1"/>
    <col min="1799" max="1799" width="10.7109375" bestFit="1" customWidth="1"/>
    <col min="1800" max="1800" width="9.28515625" bestFit="1" customWidth="1"/>
    <col min="2048" max="2048" width="3.28515625" bestFit="1" customWidth="1"/>
    <col min="2049" max="2049" width="38.5703125" customWidth="1"/>
    <col min="2050" max="2050" width="11.28515625" customWidth="1"/>
    <col min="2051" max="2051" width="11.7109375" customWidth="1"/>
    <col min="2052" max="2052" width="10.140625" customWidth="1"/>
    <col min="2053" max="2053" width="12.140625" customWidth="1"/>
    <col min="2054" max="2054" width="10.28515625" customWidth="1"/>
    <col min="2055" max="2055" width="10.7109375" bestFit="1" customWidth="1"/>
    <col min="2056" max="2056" width="9.28515625" bestFit="1" customWidth="1"/>
    <col min="2304" max="2304" width="3.28515625" bestFit="1" customWidth="1"/>
    <col min="2305" max="2305" width="38.5703125" customWidth="1"/>
    <col min="2306" max="2306" width="11.28515625" customWidth="1"/>
    <col min="2307" max="2307" width="11.7109375" customWidth="1"/>
    <col min="2308" max="2308" width="10.140625" customWidth="1"/>
    <col min="2309" max="2309" width="12.140625" customWidth="1"/>
    <col min="2310" max="2310" width="10.28515625" customWidth="1"/>
    <col min="2311" max="2311" width="10.7109375" bestFit="1" customWidth="1"/>
    <col min="2312" max="2312" width="9.28515625" bestFit="1" customWidth="1"/>
    <col min="2560" max="2560" width="3.28515625" bestFit="1" customWidth="1"/>
    <col min="2561" max="2561" width="38.5703125" customWidth="1"/>
    <col min="2562" max="2562" width="11.28515625" customWidth="1"/>
    <col min="2563" max="2563" width="11.7109375" customWidth="1"/>
    <col min="2564" max="2564" width="10.140625" customWidth="1"/>
    <col min="2565" max="2565" width="12.140625" customWidth="1"/>
    <col min="2566" max="2566" width="10.28515625" customWidth="1"/>
    <col min="2567" max="2567" width="10.7109375" bestFit="1" customWidth="1"/>
    <col min="2568" max="2568" width="9.28515625" bestFit="1" customWidth="1"/>
    <col min="2816" max="2816" width="3.28515625" bestFit="1" customWidth="1"/>
    <col min="2817" max="2817" width="38.5703125" customWidth="1"/>
    <col min="2818" max="2818" width="11.28515625" customWidth="1"/>
    <col min="2819" max="2819" width="11.7109375" customWidth="1"/>
    <col min="2820" max="2820" width="10.140625" customWidth="1"/>
    <col min="2821" max="2821" width="12.140625" customWidth="1"/>
    <col min="2822" max="2822" width="10.28515625" customWidth="1"/>
    <col min="2823" max="2823" width="10.7109375" bestFit="1" customWidth="1"/>
    <col min="2824" max="2824" width="9.28515625" bestFit="1" customWidth="1"/>
    <col min="3072" max="3072" width="3.28515625" bestFit="1" customWidth="1"/>
    <col min="3073" max="3073" width="38.5703125" customWidth="1"/>
    <col min="3074" max="3074" width="11.28515625" customWidth="1"/>
    <col min="3075" max="3075" width="11.7109375" customWidth="1"/>
    <col min="3076" max="3076" width="10.140625" customWidth="1"/>
    <col min="3077" max="3077" width="12.140625" customWidth="1"/>
    <col min="3078" max="3078" width="10.28515625" customWidth="1"/>
    <col min="3079" max="3079" width="10.7109375" bestFit="1" customWidth="1"/>
    <col min="3080" max="3080" width="9.28515625" bestFit="1" customWidth="1"/>
    <col min="3328" max="3328" width="3.28515625" bestFit="1" customWidth="1"/>
    <col min="3329" max="3329" width="38.5703125" customWidth="1"/>
    <col min="3330" max="3330" width="11.28515625" customWidth="1"/>
    <col min="3331" max="3331" width="11.7109375" customWidth="1"/>
    <col min="3332" max="3332" width="10.140625" customWidth="1"/>
    <col min="3333" max="3333" width="12.140625" customWidth="1"/>
    <col min="3334" max="3334" width="10.28515625" customWidth="1"/>
    <col min="3335" max="3335" width="10.7109375" bestFit="1" customWidth="1"/>
    <col min="3336" max="3336" width="9.28515625" bestFit="1" customWidth="1"/>
    <col min="3584" max="3584" width="3.28515625" bestFit="1" customWidth="1"/>
    <col min="3585" max="3585" width="38.5703125" customWidth="1"/>
    <col min="3586" max="3586" width="11.28515625" customWidth="1"/>
    <col min="3587" max="3587" width="11.7109375" customWidth="1"/>
    <col min="3588" max="3588" width="10.140625" customWidth="1"/>
    <col min="3589" max="3589" width="12.140625" customWidth="1"/>
    <col min="3590" max="3590" width="10.28515625" customWidth="1"/>
    <col min="3591" max="3591" width="10.7109375" bestFit="1" customWidth="1"/>
    <col min="3592" max="3592" width="9.28515625" bestFit="1" customWidth="1"/>
    <col min="3840" max="3840" width="3.28515625" bestFit="1" customWidth="1"/>
    <col min="3841" max="3841" width="38.5703125" customWidth="1"/>
    <col min="3842" max="3842" width="11.28515625" customWidth="1"/>
    <col min="3843" max="3843" width="11.7109375" customWidth="1"/>
    <col min="3844" max="3844" width="10.140625" customWidth="1"/>
    <col min="3845" max="3845" width="12.140625" customWidth="1"/>
    <col min="3846" max="3846" width="10.28515625" customWidth="1"/>
    <col min="3847" max="3847" width="10.7109375" bestFit="1" customWidth="1"/>
    <col min="3848" max="3848" width="9.28515625" bestFit="1" customWidth="1"/>
    <col min="4096" max="4096" width="3.28515625" bestFit="1" customWidth="1"/>
    <col min="4097" max="4097" width="38.5703125" customWidth="1"/>
    <col min="4098" max="4098" width="11.28515625" customWidth="1"/>
    <col min="4099" max="4099" width="11.7109375" customWidth="1"/>
    <col min="4100" max="4100" width="10.140625" customWidth="1"/>
    <col min="4101" max="4101" width="12.140625" customWidth="1"/>
    <col min="4102" max="4102" width="10.28515625" customWidth="1"/>
    <col min="4103" max="4103" width="10.7109375" bestFit="1" customWidth="1"/>
    <col min="4104" max="4104" width="9.28515625" bestFit="1" customWidth="1"/>
    <col min="4352" max="4352" width="3.28515625" bestFit="1" customWidth="1"/>
    <col min="4353" max="4353" width="38.5703125" customWidth="1"/>
    <col min="4354" max="4354" width="11.28515625" customWidth="1"/>
    <col min="4355" max="4355" width="11.7109375" customWidth="1"/>
    <col min="4356" max="4356" width="10.140625" customWidth="1"/>
    <col min="4357" max="4357" width="12.140625" customWidth="1"/>
    <col min="4358" max="4358" width="10.28515625" customWidth="1"/>
    <col min="4359" max="4359" width="10.7109375" bestFit="1" customWidth="1"/>
    <col min="4360" max="4360" width="9.28515625" bestFit="1" customWidth="1"/>
    <col min="4608" max="4608" width="3.28515625" bestFit="1" customWidth="1"/>
    <col min="4609" max="4609" width="38.5703125" customWidth="1"/>
    <col min="4610" max="4610" width="11.28515625" customWidth="1"/>
    <col min="4611" max="4611" width="11.7109375" customWidth="1"/>
    <col min="4612" max="4612" width="10.140625" customWidth="1"/>
    <col min="4613" max="4613" width="12.140625" customWidth="1"/>
    <col min="4614" max="4614" width="10.28515625" customWidth="1"/>
    <col min="4615" max="4615" width="10.7109375" bestFit="1" customWidth="1"/>
    <col min="4616" max="4616" width="9.28515625" bestFit="1" customWidth="1"/>
    <col min="4864" max="4864" width="3.28515625" bestFit="1" customWidth="1"/>
    <col min="4865" max="4865" width="38.5703125" customWidth="1"/>
    <col min="4866" max="4866" width="11.28515625" customWidth="1"/>
    <col min="4867" max="4867" width="11.7109375" customWidth="1"/>
    <col min="4868" max="4868" width="10.140625" customWidth="1"/>
    <col min="4869" max="4869" width="12.140625" customWidth="1"/>
    <col min="4870" max="4870" width="10.28515625" customWidth="1"/>
    <col min="4871" max="4871" width="10.7109375" bestFit="1" customWidth="1"/>
    <col min="4872" max="4872" width="9.28515625" bestFit="1" customWidth="1"/>
    <col min="5120" max="5120" width="3.28515625" bestFit="1" customWidth="1"/>
    <col min="5121" max="5121" width="38.5703125" customWidth="1"/>
    <col min="5122" max="5122" width="11.28515625" customWidth="1"/>
    <col min="5123" max="5123" width="11.7109375" customWidth="1"/>
    <col min="5124" max="5124" width="10.140625" customWidth="1"/>
    <col min="5125" max="5125" width="12.140625" customWidth="1"/>
    <col min="5126" max="5126" width="10.28515625" customWidth="1"/>
    <col min="5127" max="5127" width="10.7109375" bestFit="1" customWidth="1"/>
    <col min="5128" max="5128" width="9.28515625" bestFit="1" customWidth="1"/>
    <col min="5376" max="5376" width="3.28515625" bestFit="1" customWidth="1"/>
    <col min="5377" max="5377" width="38.5703125" customWidth="1"/>
    <col min="5378" max="5378" width="11.28515625" customWidth="1"/>
    <col min="5379" max="5379" width="11.7109375" customWidth="1"/>
    <col min="5380" max="5380" width="10.140625" customWidth="1"/>
    <col min="5381" max="5381" width="12.140625" customWidth="1"/>
    <col min="5382" max="5382" width="10.28515625" customWidth="1"/>
    <col min="5383" max="5383" width="10.7109375" bestFit="1" customWidth="1"/>
    <col min="5384" max="5384" width="9.28515625" bestFit="1" customWidth="1"/>
    <col min="5632" max="5632" width="3.28515625" bestFit="1" customWidth="1"/>
    <col min="5633" max="5633" width="38.5703125" customWidth="1"/>
    <col min="5634" max="5634" width="11.28515625" customWidth="1"/>
    <col min="5635" max="5635" width="11.7109375" customWidth="1"/>
    <col min="5636" max="5636" width="10.140625" customWidth="1"/>
    <col min="5637" max="5637" width="12.140625" customWidth="1"/>
    <col min="5638" max="5638" width="10.28515625" customWidth="1"/>
    <col min="5639" max="5639" width="10.7109375" bestFit="1" customWidth="1"/>
    <col min="5640" max="5640" width="9.28515625" bestFit="1" customWidth="1"/>
    <col min="5888" max="5888" width="3.28515625" bestFit="1" customWidth="1"/>
    <col min="5889" max="5889" width="38.5703125" customWidth="1"/>
    <col min="5890" max="5890" width="11.28515625" customWidth="1"/>
    <col min="5891" max="5891" width="11.7109375" customWidth="1"/>
    <col min="5892" max="5892" width="10.140625" customWidth="1"/>
    <col min="5893" max="5893" width="12.140625" customWidth="1"/>
    <col min="5894" max="5894" width="10.28515625" customWidth="1"/>
    <col min="5895" max="5895" width="10.7109375" bestFit="1" customWidth="1"/>
    <col min="5896" max="5896" width="9.28515625" bestFit="1" customWidth="1"/>
    <col min="6144" max="6144" width="3.28515625" bestFit="1" customWidth="1"/>
    <col min="6145" max="6145" width="38.5703125" customWidth="1"/>
    <col min="6146" max="6146" width="11.28515625" customWidth="1"/>
    <col min="6147" max="6147" width="11.7109375" customWidth="1"/>
    <col min="6148" max="6148" width="10.140625" customWidth="1"/>
    <col min="6149" max="6149" width="12.140625" customWidth="1"/>
    <col min="6150" max="6150" width="10.28515625" customWidth="1"/>
    <col min="6151" max="6151" width="10.7109375" bestFit="1" customWidth="1"/>
    <col min="6152" max="6152" width="9.28515625" bestFit="1" customWidth="1"/>
    <col min="6400" max="6400" width="3.28515625" bestFit="1" customWidth="1"/>
    <col min="6401" max="6401" width="38.5703125" customWidth="1"/>
    <col min="6402" max="6402" width="11.28515625" customWidth="1"/>
    <col min="6403" max="6403" width="11.7109375" customWidth="1"/>
    <col min="6404" max="6404" width="10.140625" customWidth="1"/>
    <col min="6405" max="6405" width="12.140625" customWidth="1"/>
    <col min="6406" max="6406" width="10.28515625" customWidth="1"/>
    <col min="6407" max="6407" width="10.7109375" bestFit="1" customWidth="1"/>
    <col min="6408" max="6408" width="9.28515625" bestFit="1" customWidth="1"/>
    <col min="6656" max="6656" width="3.28515625" bestFit="1" customWidth="1"/>
    <col min="6657" max="6657" width="38.5703125" customWidth="1"/>
    <col min="6658" max="6658" width="11.28515625" customWidth="1"/>
    <col min="6659" max="6659" width="11.7109375" customWidth="1"/>
    <col min="6660" max="6660" width="10.140625" customWidth="1"/>
    <col min="6661" max="6661" width="12.140625" customWidth="1"/>
    <col min="6662" max="6662" width="10.28515625" customWidth="1"/>
    <col min="6663" max="6663" width="10.7109375" bestFit="1" customWidth="1"/>
    <col min="6664" max="6664" width="9.28515625" bestFit="1" customWidth="1"/>
    <col min="6912" max="6912" width="3.28515625" bestFit="1" customWidth="1"/>
    <col min="6913" max="6913" width="38.5703125" customWidth="1"/>
    <col min="6914" max="6914" width="11.28515625" customWidth="1"/>
    <col min="6915" max="6915" width="11.7109375" customWidth="1"/>
    <col min="6916" max="6916" width="10.140625" customWidth="1"/>
    <col min="6917" max="6917" width="12.140625" customWidth="1"/>
    <col min="6918" max="6918" width="10.28515625" customWidth="1"/>
    <col min="6919" max="6919" width="10.7109375" bestFit="1" customWidth="1"/>
    <col min="6920" max="6920" width="9.28515625" bestFit="1" customWidth="1"/>
    <col min="7168" max="7168" width="3.28515625" bestFit="1" customWidth="1"/>
    <col min="7169" max="7169" width="38.5703125" customWidth="1"/>
    <col min="7170" max="7170" width="11.28515625" customWidth="1"/>
    <col min="7171" max="7171" width="11.7109375" customWidth="1"/>
    <col min="7172" max="7172" width="10.140625" customWidth="1"/>
    <col min="7173" max="7173" width="12.140625" customWidth="1"/>
    <col min="7174" max="7174" width="10.28515625" customWidth="1"/>
    <col min="7175" max="7175" width="10.7109375" bestFit="1" customWidth="1"/>
    <col min="7176" max="7176" width="9.28515625" bestFit="1" customWidth="1"/>
    <col min="7424" max="7424" width="3.28515625" bestFit="1" customWidth="1"/>
    <col min="7425" max="7425" width="38.5703125" customWidth="1"/>
    <col min="7426" max="7426" width="11.28515625" customWidth="1"/>
    <col min="7427" max="7427" width="11.7109375" customWidth="1"/>
    <col min="7428" max="7428" width="10.140625" customWidth="1"/>
    <col min="7429" max="7429" width="12.140625" customWidth="1"/>
    <col min="7430" max="7430" width="10.28515625" customWidth="1"/>
    <col min="7431" max="7431" width="10.7109375" bestFit="1" customWidth="1"/>
    <col min="7432" max="7432" width="9.28515625" bestFit="1" customWidth="1"/>
    <col min="7680" max="7680" width="3.28515625" bestFit="1" customWidth="1"/>
    <col min="7681" max="7681" width="38.5703125" customWidth="1"/>
    <col min="7682" max="7682" width="11.28515625" customWidth="1"/>
    <col min="7683" max="7683" width="11.7109375" customWidth="1"/>
    <col min="7684" max="7684" width="10.140625" customWidth="1"/>
    <col min="7685" max="7685" width="12.140625" customWidth="1"/>
    <col min="7686" max="7686" width="10.28515625" customWidth="1"/>
    <col min="7687" max="7687" width="10.7109375" bestFit="1" customWidth="1"/>
    <col min="7688" max="7688" width="9.28515625" bestFit="1" customWidth="1"/>
    <col min="7936" max="7936" width="3.28515625" bestFit="1" customWidth="1"/>
    <col min="7937" max="7937" width="38.5703125" customWidth="1"/>
    <col min="7938" max="7938" width="11.28515625" customWidth="1"/>
    <col min="7939" max="7939" width="11.7109375" customWidth="1"/>
    <col min="7940" max="7940" width="10.140625" customWidth="1"/>
    <col min="7941" max="7941" width="12.140625" customWidth="1"/>
    <col min="7942" max="7942" width="10.28515625" customWidth="1"/>
    <col min="7943" max="7943" width="10.7109375" bestFit="1" customWidth="1"/>
    <col min="7944" max="7944" width="9.28515625" bestFit="1" customWidth="1"/>
    <col min="8192" max="8192" width="3.28515625" bestFit="1" customWidth="1"/>
    <col min="8193" max="8193" width="38.5703125" customWidth="1"/>
    <col min="8194" max="8194" width="11.28515625" customWidth="1"/>
    <col min="8195" max="8195" width="11.7109375" customWidth="1"/>
    <col min="8196" max="8196" width="10.140625" customWidth="1"/>
    <col min="8197" max="8197" width="12.140625" customWidth="1"/>
    <col min="8198" max="8198" width="10.28515625" customWidth="1"/>
    <col min="8199" max="8199" width="10.7109375" bestFit="1" customWidth="1"/>
    <col min="8200" max="8200" width="9.28515625" bestFit="1" customWidth="1"/>
    <col min="8448" max="8448" width="3.28515625" bestFit="1" customWidth="1"/>
    <col min="8449" max="8449" width="38.5703125" customWidth="1"/>
    <col min="8450" max="8450" width="11.28515625" customWidth="1"/>
    <col min="8451" max="8451" width="11.7109375" customWidth="1"/>
    <col min="8452" max="8452" width="10.140625" customWidth="1"/>
    <col min="8453" max="8453" width="12.140625" customWidth="1"/>
    <col min="8454" max="8454" width="10.28515625" customWidth="1"/>
    <col min="8455" max="8455" width="10.7109375" bestFit="1" customWidth="1"/>
    <col min="8456" max="8456" width="9.28515625" bestFit="1" customWidth="1"/>
    <col min="8704" max="8704" width="3.28515625" bestFit="1" customWidth="1"/>
    <col min="8705" max="8705" width="38.5703125" customWidth="1"/>
    <col min="8706" max="8706" width="11.28515625" customWidth="1"/>
    <col min="8707" max="8707" width="11.7109375" customWidth="1"/>
    <col min="8708" max="8708" width="10.140625" customWidth="1"/>
    <col min="8709" max="8709" width="12.140625" customWidth="1"/>
    <col min="8710" max="8710" width="10.28515625" customWidth="1"/>
    <col min="8711" max="8711" width="10.7109375" bestFit="1" customWidth="1"/>
    <col min="8712" max="8712" width="9.28515625" bestFit="1" customWidth="1"/>
    <col min="8960" max="8960" width="3.28515625" bestFit="1" customWidth="1"/>
    <col min="8961" max="8961" width="38.5703125" customWidth="1"/>
    <col min="8962" max="8962" width="11.28515625" customWidth="1"/>
    <col min="8963" max="8963" width="11.7109375" customWidth="1"/>
    <col min="8964" max="8964" width="10.140625" customWidth="1"/>
    <col min="8965" max="8965" width="12.140625" customWidth="1"/>
    <col min="8966" max="8966" width="10.28515625" customWidth="1"/>
    <col min="8967" max="8967" width="10.7109375" bestFit="1" customWidth="1"/>
    <col min="8968" max="8968" width="9.28515625" bestFit="1" customWidth="1"/>
    <col min="9216" max="9216" width="3.28515625" bestFit="1" customWidth="1"/>
    <col min="9217" max="9217" width="38.5703125" customWidth="1"/>
    <col min="9218" max="9218" width="11.28515625" customWidth="1"/>
    <col min="9219" max="9219" width="11.7109375" customWidth="1"/>
    <col min="9220" max="9220" width="10.140625" customWidth="1"/>
    <col min="9221" max="9221" width="12.140625" customWidth="1"/>
    <col min="9222" max="9222" width="10.28515625" customWidth="1"/>
    <col min="9223" max="9223" width="10.7109375" bestFit="1" customWidth="1"/>
    <col min="9224" max="9224" width="9.28515625" bestFit="1" customWidth="1"/>
    <col min="9472" max="9472" width="3.28515625" bestFit="1" customWidth="1"/>
    <col min="9473" max="9473" width="38.5703125" customWidth="1"/>
    <col min="9474" max="9474" width="11.28515625" customWidth="1"/>
    <col min="9475" max="9475" width="11.7109375" customWidth="1"/>
    <col min="9476" max="9476" width="10.140625" customWidth="1"/>
    <col min="9477" max="9477" width="12.140625" customWidth="1"/>
    <col min="9478" max="9478" width="10.28515625" customWidth="1"/>
    <col min="9479" max="9479" width="10.7109375" bestFit="1" customWidth="1"/>
    <col min="9480" max="9480" width="9.28515625" bestFit="1" customWidth="1"/>
    <col min="9728" max="9728" width="3.28515625" bestFit="1" customWidth="1"/>
    <col min="9729" max="9729" width="38.5703125" customWidth="1"/>
    <col min="9730" max="9730" width="11.28515625" customWidth="1"/>
    <col min="9731" max="9731" width="11.7109375" customWidth="1"/>
    <col min="9732" max="9732" width="10.140625" customWidth="1"/>
    <col min="9733" max="9733" width="12.140625" customWidth="1"/>
    <col min="9734" max="9734" width="10.28515625" customWidth="1"/>
    <col min="9735" max="9735" width="10.7109375" bestFit="1" customWidth="1"/>
    <col min="9736" max="9736" width="9.28515625" bestFit="1" customWidth="1"/>
    <col min="9984" max="9984" width="3.28515625" bestFit="1" customWidth="1"/>
    <col min="9985" max="9985" width="38.5703125" customWidth="1"/>
    <col min="9986" max="9986" width="11.28515625" customWidth="1"/>
    <col min="9987" max="9987" width="11.7109375" customWidth="1"/>
    <col min="9988" max="9988" width="10.140625" customWidth="1"/>
    <col min="9989" max="9989" width="12.140625" customWidth="1"/>
    <col min="9990" max="9990" width="10.28515625" customWidth="1"/>
    <col min="9991" max="9991" width="10.7109375" bestFit="1" customWidth="1"/>
    <col min="9992" max="9992" width="9.28515625" bestFit="1" customWidth="1"/>
    <col min="10240" max="10240" width="3.28515625" bestFit="1" customWidth="1"/>
    <col min="10241" max="10241" width="38.5703125" customWidth="1"/>
    <col min="10242" max="10242" width="11.28515625" customWidth="1"/>
    <col min="10243" max="10243" width="11.7109375" customWidth="1"/>
    <col min="10244" max="10244" width="10.140625" customWidth="1"/>
    <col min="10245" max="10245" width="12.140625" customWidth="1"/>
    <col min="10246" max="10246" width="10.28515625" customWidth="1"/>
    <col min="10247" max="10247" width="10.7109375" bestFit="1" customWidth="1"/>
    <col min="10248" max="10248" width="9.28515625" bestFit="1" customWidth="1"/>
    <col min="10496" max="10496" width="3.28515625" bestFit="1" customWidth="1"/>
    <col min="10497" max="10497" width="38.5703125" customWidth="1"/>
    <col min="10498" max="10498" width="11.28515625" customWidth="1"/>
    <col min="10499" max="10499" width="11.7109375" customWidth="1"/>
    <col min="10500" max="10500" width="10.140625" customWidth="1"/>
    <col min="10501" max="10501" width="12.140625" customWidth="1"/>
    <col min="10502" max="10502" width="10.28515625" customWidth="1"/>
    <col min="10503" max="10503" width="10.7109375" bestFit="1" customWidth="1"/>
    <col min="10504" max="10504" width="9.28515625" bestFit="1" customWidth="1"/>
    <col min="10752" max="10752" width="3.28515625" bestFit="1" customWidth="1"/>
    <col min="10753" max="10753" width="38.5703125" customWidth="1"/>
    <col min="10754" max="10754" width="11.28515625" customWidth="1"/>
    <col min="10755" max="10755" width="11.7109375" customWidth="1"/>
    <col min="10756" max="10756" width="10.140625" customWidth="1"/>
    <col min="10757" max="10757" width="12.140625" customWidth="1"/>
    <col min="10758" max="10758" width="10.28515625" customWidth="1"/>
    <col min="10759" max="10759" width="10.7109375" bestFit="1" customWidth="1"/>
    <col min="10760" max="10760" width="9.28515625" bestFit="1" customWidth="1"/>
    <col min="11008" max="11008" width="3.28515625" bestFit="1" customWidth="1"/>
    <col min="11009" max="11009" width="38.5703125" customWidth="1"/>
    <col min="11010" max="11010" width="11.28515625" customWidth="1"/>
    <col min="11011" max="11011" width="11.7109375" customWidth="1"/>
    <col min="11012" max="11012" width="10.140625" customWidth="1"/>
    <col min="11013" max="11013" width="12.140625" customWidth="1"/>
    <col min="11014" max="11014" width="10.28515625" customWidth="1"/>
    <col min="11015" max="11015" width="10.7109375" bestFit="1" customWidth="1"/>
    <col min="11016" max="11016" width="9.28515625" bestFit="1" customWidth="1"/>
    <col min="11264" max="11264" width="3.28515625" bestFit="1" customWidth="1"/>
    <col min="11265" max="11265" width="38.5703125" customWidth="1"/>
    <col min="11266" max="11266" width="11.28515625" customWidth="1"/>
    <col min="11267" max="11267" width="11.7109375" customWidth="1"/>
    <col min="11268" max="11268" width="10.140625" customWidth="1"/>
    <col min="11269" max="11269" width="12.140625" customWidth="1"/>
    <col min="11270" max="11270" width="10.28515625" customWidth="1"/>
    <col min="11271" max="11271" width="10.7109375" bestFit="1" customWidth="1"/>
    <col min="11272" max="11272" width="9.28515625" bestFit="1" customWidth="1"/>
    <col min="11520" max="11520" width="3.28515625" bestFit="1" customWidth="1"/>
    <col min="11521" max="11521" width="38.5703125" customWidth="1"/>
    <col min="11522" max="11522" width="11.28515625" customWidth="1"/>
    <col min="11523" max="11523" width="11.7109375" customWidth="1"/>
    <col min="11524" max="11524" width="10.140625" customWidth="1"/>
    <col min="11525" max="11525" width="12.140625" customWidth="1"/>
    <col min="11526" max="11526" width="10.28515625" customWidth="1"/>
    <col min="11527" max="11527" width="10.7109375" bestFit="1" customWidth="1"/>
    <col min="11528" max="11528" width="9.28515625" bestFit="1" customWidth="1"/>
    <col min="11776" max="11776" width="3.28515625" bestFit="1" customWidth="1"/>
    <col min="11777" max="11777" width="38.5703125" customWidth="1"/>
    <col min="11778" max="11778" width="11.28515625" customWidth="1"/>
    <col min="11779" max="11779" width="11.7109375" customWidth="1"/>
    <col min="11780" max="11780" width="10.140625" customWidth="1"/>
    <col min="11781" max="11781" width="12.140625" customWidth="1"/>
    <col min="11782" max="11782" width="10.28515625" customWidth="1"/>
    <col min="11783" max="11783" width="10.7109375" bestFit="1" customWidth="1"/>
    <col min="11784" max="11784" width="9.28515625" bestFit="1" customWidth="1"/>
    <col min="12032" max="12032" width="3.28515625" bestFit="1" customWidth="1"/>
    <col min="12033" max="12033" width="38.5703125" customWidth="1"/>
    <col min="12034" max="12034" width="11.28515625" customWidth="1"/>
    <col min="12035" max="12035" width="11.7109375" customWidth="1"/>
    <col min="12036" max="12036" width="10.140625" customWidth="1"/>
    <col min="12037" max="12037" width="12.140625" customWidth="1"/>
    <col min="12038" max="12038" width="10.28515625" customWidth="1"/>
    <col min="12039" max="12039" width="10.7109375" bestFit="1" customWidth="1"/>
    <col min="12040" max="12040" width="9.28515625" bestFit="1" customWidth="1"/>
    <col min="12288" max="12288" width="3.28515625" bestFit="1" customWidth="1"/>
    <col min="12289" max="12289" width="38.5703125" customWidth="1"/>
    <col min="12290" max="12290" width="11.28515625" customWidth="1"/>
    <col min="12291" max="12291" width="11.7109375" customWidth="1"/>
    <col min="12292" max="12292" width="10.140625" customWidth="1"/>
    <col min="12293" max="12293" width="12.140625" customWidth="1"/>
    <col min="12294" max="12294" width="10.28515625" customWidth="1"/>
    <col min="12295" max="12295" width="10.7109375" bestFit="1" customWidth="1"/>
    <col min="12296" max="12296" width="9.28515625" bestFit="1" customWidth="1"/>
    <col min="12544" max="12544" width="3.28515625" bestFit="1" customWidth="1"/>
    <col min="12545" max="12545" width="38.5703125" customWidth="1"/>
    <col min="12546" max="12546" width="11.28515625" customWidth="1"/>
    <col min="12547" max="12547" width="11.7109375" customWidth="1"/>
    <col min="12548" max="12548" width="10.140625" customWidth="1"/>
    <col min="12549" max="12549" width="12.140625" customWidth="1"/>
    <col min="12550" max="12550" width="10.28515625" customWidth="1"/>
    <col min="12551" max="12551" width="10.7109375" bestFit="1" customWidth="1"/>
    <col min="12552" max="12552" width="9.28515625" bestFit="1" customWidth="1"/>
    <col min="12800" max="12800" width="3.28515625" bestFit="1" customWidth="1"/>
    <col min="12801" max="12801" width="38.5703125" customWidth="1"/>
    <col min="12802" max="12802" width="11.28515625" customWidth="1"/>
    <col min="12803" max="12803" width="11.7109375" customWidth="1"/>
    <col min="12804" max="12804" width="10.140625" customWidth="1"/>
    <col min="12805" max="12805" width="12.140625" customWidth="1"/>
    <col min="12806" max="12806" width="10.28515625" customWidth="1"/>
    <col min="12807" max="12807" width="10.7109375" bestFit="1" customWidth="1"/>
    <col min="12808" max="12808" width="9.28515625" bestFit="1" customWidth="1"/>
    <col min="13056" max="13056" width="3.28515625" bestFit="1" customWidth="1"/>
    <col min="13057" max="13057" width="38.5703125" customWidth="1"/>
    <col min="13058" max="13058" width="11.28515625" customWidth="1"/>
    <col min="13059" max="13059" width="11.7109375" customWidth="1"/>
    <col min="13060" max="13060" width="10.140625" customWidth="1"/>
    <col min="13061" max="13061" width="12.140625" customWidth="1"/>
    <col min="13062" max="13062" width="10.28515625" customWidth="1"/>
    <col min="13063" max="13063" width="10.7109375" bestFit="1" customWidth="1"/>
    <col min="13064" max="13064" width="9.28515625" bestFit="1" customWidth="1"/>
    <col min="13312" max="13312" width="3.28515625" bestFit="1" customWidth="1"/>
    <col min="13313" max="13313" width="38.5703125" customWidth="1"/>
    <col min="13314" max="13314" width="11.28515625" customWidth="1"/>
    <col min="13315" max="13315" width="11.7109375" customWidth="1"/>
    <col min="13316" max="13316" width="10.140625" customWidth="1"/>
    <col min="13317" max="13317" width="12.140625" customWidth="1"/>
    <col min="13318" max="13318" width="10.28515625" customWidth="1"/>
    <col min="13319" max="13319" width="10.7109375" bestFit="1" customWidth="1"/>
    <col min="13320" max="13320" width="9.28515625" bestFit="1" customWidth="1"/>
    <col min="13568" max="13568" width="3.28515625" bestFit="1" customWidth="1"/>
    <col min="13569" max="13569" width="38.5703125" customWidth="1"/>
    <col min="13570" max="13570" width="11.28515625" customWidth="1"/>
    <col min="13571" max="13571" width="11.7109375" customWidth="1"/>
    <col min="13572" max="13572" width="10.140625" customWidth="1"/>
    <col min="13573" max="13573" width="12.140625" customWidth="1"/>
    <col min="13574" max="13574" width="10.28515625" customWidth="1"/>
    <col min="13575" max="13575" width="10.7109375" bestFit="1" customWidth="1"/>
    <col min="13576" max="13576" width="9.28515625" bestFit="1" customWidth="1"/>
    <col min="13824" max="13824" width="3.28515625" bestFit="1" customWidth="1"/>
    <col min="13825" max="13825" width="38.5703125" customWidth="1"/>
    <col min="13826" max="13826" width="11.28515625" customWidth="1"/>
    <col min="13827" max="13827" width="11.7109375" customWidth="1"/>
    <col min="13828" max="13828" width="10.140625" customWidth="1"/>
    <col min="13829" max="13829" width="12.140625" customWidth="1"/>
    <col min="13830" max="13830" width="10.28515625" customWidth="1"/>
    <col min="13831" max="13831" width="10.7109375" bestFit="1" customWidth="1"/>
    <col min="13832" max="13832" width="9.28515625" bestFit="1" customWidth="1"/>
    <col min="14080" max="14080" width="3.28515625" bestFit="1" customWidth="1"/>
    <col min="14081" max="14081" width="38.5703125" customWidth="1"/>
    <col min="14082" max="14082" width="11.28515625" customWidth="1"/>
    <col min="14083" max="14083" width="11.7109375" customWidth="1"/>
    <col min="14084" max="14084" width="10.140625" customWidth="1"/>
    <col min="14085" max="14085" width="12.140625" customWidth="1"/>
    <col min="14086" max="14086" width="10.28515625" customWidth="1"/>
    <col min="14087" max="14087" width="10.7109375" bestFit="1" customWidth="1"/>
    <col min="14088" max="14088" width="9.28515625" bestFit="1" customWidth="1"/>
    <col min="14336" max="14336" width="3.28515625" bestFit="1" customWidth="1"/>
    <col min="14337" max="14337" width="38.5703125" customWidth="1"/>
    <col min="14338" max="14338" width="11.28515625" customWidth="1"/>
    <col min="14339" max="14339" width="11.7109375" customWidth="1"/>
    <col min="14340" max="14340" width="10.140625" customWidth="1"/>
    <col min="14341" max="14341" width="12.140625" customWidth="1"/>
    <col min="14342" max="14342" width="10.28515625" customWidth="1"/>
    <col min="14343" max="14343" width="10.7109375" bestFit="1" customWidth="1"/>
    <col min="14344" max="14344" width="9.28515625" bestFit="1" customWidth="1"/>
    <col min="14592" max="14592" width="3.28515625" bestFit="1" customWidth="1"/>
    <col min="14593" max="14593" width="38.5703125" customWidth="1"/>
    <col min="14594" max="14594" width="11.28515625" customWidth="1"/>
    <col min="14595" max="14595" width="11.7109375" customWidth="1"/>
    <col min="14596" max="14596" width="10.140625" customWidth="1"/>
    <col min="14597" max="14597" width="12.140625" customWidth="1"/>
    <col min="14598" max="14598" width="10.28515625" customWidth="1"/>
    <col min="14599" max="14599" width="10.7109375" bestFit="1" customWidth="1"/>
    <col min="14600" max="14600" width="9.28515625" bestFit="1" customWidth="1"/>
    <col min="14848" max="14848" width="3.28515625" bestFit="1" customWidth="1"/>
    <col min="14849" max="14849" width="38.5703125" customWidth="1"/>
    <col min="14850" max="14850" width="11.28515625" customWidth="1"/>
    <col min="14851" max="14851" width="11.7109375" customWidth="1"/>
    <col min="14852" max="14852" width="10.140625" customWidth="1"/>
    <col min="14853" max="14853" width="12.140625" customWidth="1"/>
    <col min="14854" max="14854" width="10.28515625" customWidth="1"/>
    <col min="14855" max="14855" width="10.7109375" bestFit="1" customWidth="1"/>
    <col min="14856" max="14856" width="9.28515625" bestFit="1" customWidth="1"/>
    <col min="15104" max="15104" width="3.28515625" bestFit="1" customWidth="1"/>
    <col min="15105" max="15105" width="38.5703125" customWidth="1"/>
    <col min="15106" max="15106" width="11.28515625" customWidth="1"/>
    <col min="15107" max="15107" width="11.7109375" customWidth="1"/>
    <col min="15108" max="15108" width="10.140625" customWidth="1"/>
    <col min="15109" max="15109" width="12.140625" customWidth="1"/>
    <col min="15110" max="15110" width="10.28515625" customWidth="1"/>
    <col min="15111" max="15111" width="10.7109375" bestFit="1" customWidth="1"/>
    <col min="15112" max="15112" width="9.28515625" bestFit="1" customWidth="1"/>
    <col min="15360" max="15360" width="3.28515625" bestFit="1" customWidth="1"/>
    <col min="15361" max="15361" width="38.5703125" customWidth="1"/>
    <col min="15362" max="15362" width="11.28515625" customWidth="1"/>
    <col min="15363" max="15363" width="11.7109375" customWidth="1"/>
    <col min="15364" max="15364" width="10.140625" customWidth="1"/>
    <col min="15365" max="15365" width="12.140625" customWidth="1"/>
    <col min="15366" max="15366" width="10.28515625" customWidth="1"/>
    <col min="15367" max="15367" width="10.7109375" bestFit="1" customWidth="1"/>
    <col min="15368" max="15368" width="9.28515625" bestFit="1" customWidth="1"/>
    <col min="15616" max="15616" width="3.28515625" bestFit="1" customWidth="1"/>
    <col min="15617" max="15617" width="38.5703125" customWidth="1"/>
    <col min="15618" max="15618" width="11.28515625" customWidth="1"/>
    <col min="15619" max="15619" width="11.7109375" customWidth="1"/>
    <col min="15620" max="15620" width="10.140625" customWidth="1"/>
    <col min="15621" max="15621" width="12.140625" customWidth="1"/>
    <col min="15622" max="15622" width="10.28515625" customWidth="1"/>
    <col min="15623" max="15623" width="10.7109375" bestFit="1" customWidth="1"/>
    <col min="15624" max="15624" width="9.28515625" bestFit="1" customWidth="1"/>
    <col min="15872" max="15872" width="3.28515625" bestFit="1" customWidth="1"/>
    <col min="15873" max="15873" width="38.5703125" customWidth="1"/>
    <col min="15874" max="15874" width="11.28515625" customWidth="1"/>
    <col min="15875" max="15875" width="11.7109375" customWidth="1"/>
    <col min="15876" max="15876" width="10.140625" customWidth="1"/>
    <col min="15877" max="15877" width="12.140625" customWidth="1"/>
    <col min="15878" max="15878" width="10.28515625" customWidth="1"/>
    <col min="15879" max="15879" width="10.7109375" bestFit="1" customWidth="1"/>
    <col min="15880" max="15880" width="9.28515625" bestFit="1" customWidth="1"/>
    <col min="16128" max="16128" width="3.28515625" bestFit="1" customWidth="1"/>
    <col min="16129" max="16129" width="38.5703125" customWidth="1"/>
    <col min="16130" max="16130" width="11.28515625" customWidth="1"/>
    <col min="16131" max="16131" width="11.7109375" customWidth="1"/>
    <col min="16132" max="16132" width="10.140625" customWidth="1"/>
    <col min="16133" max="16133" width="12.140625" customWidth="1"/>
    <col min="16134" max="16134" width="10.28515625" customWidth="1"/>
    <col min="16135" max="16135" width="10.7109375" bestFit="1" customWidth="1"/>
    <col min="16136" max="16136" width="9.28515625" bestFit="1" customWidth="1"/>
  </cols>
  <sheetData>
    <row r="1" spans="1:6" ht="39.75" customHeight="1">
      <c r="A1" s="95"/>
      <c r="B1" s="96"/>
      <c r="C1" s="98" t="s">
        <v>287</v>
      </c>
      <c r="D1" s="98" t="s">
        <v>0</v>
      </c>
      <c r="E1" s="98" t="s">
        <v>327</v>
      </c>
      <c r="F1" s="98" t="s">
        <v>1</v>
      </c>
    </row>
    <row r="2" spans="1:6">
      <c r="A2" s="99" t="s">
        <v>2</v>
      </c>
      <c r="B2" s="100" t="s">
        <v>3</v>
      </c>
      <c r="C2" s="101"/>
      <c r="D2" s="101"/>
      <c r="E2" s="101"/>
      <c r="F2" s="101"/>
    </row>
    <row r="3" spans="1:6">
      <c r="A3" s="102" t="s">
        <v>4</v>
      </c>
      <c r="B3" s="103" t="s">
        <v>5</v>
      </c>
      <c r="C3" s="101">
        <v>46370</v>
      </c>
      <c r="D3" s="101">
        <v>46370</v>
      </c>
      <c r="E3" s="101">
        <v>0</v>
      </c>
      <c r="F3" s="101">
        <v>0</v>
      </c>
    </row>
    <row r="4" spans="1:6">
      <c r="A4" s="102" t="s">
        <v>6</v>
      </c>
      <c r="B4" s="103" t="s">
        <v>7</v>
      </c>
      <c r="C4" s="101">
        <v>11378</v>
      </c>
      <c r="D4" s="101">
        <v>11378</v>
      </c>
      <c r="E4" s="101">
        <v>0</v>
      </c>
      <c r="F4" s="101">
        <v>0</v>
      </c>
    </row>
    <row r="5" spans="1:6">
      <c r="A5" s="102" t="s">
        <v>8</v>
      </c>
      <c r="B5" s="103" t="s">
        <v>9</v>
      </c>
      <c r="C5" s="101">
        <v>123622</v>
      </c>
      <c r="D5" s="101">
        <v>123622</v>
      </c>
      <c r="E5" s="101">
        <v>0</v>
      </c>
      <c r="F5" s="101">
        <v>0</v>
      </c>
    </row>
    <row r="6" spans="1:6">
      <c r="A6" s="102"/>
      <c r="B6" s="104" t="s">
        <v>10</v>
      </c>
      <c r="C6" s="105"/>
      <c r="D6" s="105"/>
      <c r="E6" s="105">
        <v>0</v>
      </c>
      <c r="F6" s="105">
        <v>0</v>
      </c>
    </row>
    <row r="7" spans="1:6">
      <c r="A7" s="102" t="s">
        <v>11</v>
      </c>
      <c r="B7" s="103" t="s">
        <v>12</v>
      </c>
      <c r="C7" s="101">
        <v>26339</v>
      </c>
      <c r="D7" s="101">
        <f>+C7</f>
        <v>26339</v>
      </c>
      <c r="E7" s="101">
        <v>0</v>
      </c>
      <c r="F7" s="101">
        <v>0</v>
      </c>
    </row>
    <row r="8" spans="1:6">
      <c r="A8" s="102" t="s">
        <v>13</v>
      </c>
      <c r="B8" s="103" t="s">
        <v>14</v>
      </c>
      <c r="C8" s="101">
        <f>+C9+C10+C11+C12</f>
        <v>72603</v>
      </c>
      <c r="D8" s="101">
        <f t="shared" ref="D8:E8" si="0">+D9+D10+D11+D12</f>
        <v>67881</v>
      </c>
      <c r="E8" s="101">
        <f t="shared" si="0"/>
        <v>4722</v>
      </c>
      <c r="F8" s="101">
        <f t="shared" ref="F8" si="1">+F9+F10+F11+F12</f>
        <v>0</v>
      </c>
    </row>
    <row r="9" spans="1:6">
      <c r="A9" s="102"/>
      <c r="B9" s="104" t="s">
        <v>288</v>
      </c>
      <c r="C9" s="104">
        <v>500</v>
      </c>
      <c r="D9" s="104">
        <v>500</v>
      </c>
      <c r="E9" s="104">
        <v>0</v>
      </c>
      <c r="F9" s="104">
        <v>0</v>
      </c>
    </row>
    <row r="10" spans="1:6">
      <c r="A10" s="102"/>
      <c r="B10" s="104" t="s">
        <v>16</v>
      </c>
      <c r="C10" s="105">
        <v>58826</v>
      </c>
      <c r="D10" s="105">
        <f>+C10-E10</f>
        <v>56086</v>
      </c>
      <c r="E10" s="105">
        <f>2259+481</f>
        <v>2740</v>
      </c>
      <c r="F10" s="105">
        <v>0</v>
      </c>
    </row>
    <row r="11" spans="1:6">
      <c r="A11" s="102"/>
      <c r="B11" s="104" t="s">
        <v>17</v>
      </c>
      <c r="C11" s="105">
        <v>12902</v>
      </c>
      <c r="D11" s="105">
        <f>+C11-E11</f>
        <v>10920</v>
      </c>
      <c r="E11" s="105">
        <v>1982</v>
      </c>
      <c r="F11" s="105">
        <v>0</v>
      </c>
    </row>
    <row r="12" spans="1:6">
      <c r="A12" s="102"/>
      <c r="B12" s="104" t="s">
        <v>289</v>
      </c>
      <c r="C12" s="105">
        <v>375</v>
      </c>
      <c r="D12" s="105">
        <v>375</v>
      </c>
      <c r="E12" s="105">
        <v>0</v>
      </c>
      <c r="F12" s="105"/>
    </row>
    <row r="13" spans="1:6">
      <c r="A13" s="106"/>
      <c r="B13" s="107" t="s">
        <v>18</v>
      </c>
      <c r="C13" s="108">
        <f>+C3+C4+C5+C7+C8</f>
        <v>280312</v>
      </c>
      <c r="D13" s="108">
        <f t="shared" ref="D13:F13" si="2">+D3+D4+D5+D7+D8</f>
        <v>275590</v>
      </c>
      <c r="E13" s="108">
        <f t="shared" si="2"/>
        <v>4722</v>
      </c>
      <c r="F13" s="108">
        <f t="shared" si="2"/>
        <v>0</v>
      </c>
    </row>
    <row r="14" spans="1:6">
      <c r="A14" s="102"/>
      <c r="B14" s="100" t="s">
        <v>19</v>
      </c>
      <c r="C14" s="109"/>
      <c r="D14" s="109">
        <v>0</v>
      </c>
      <c r="E14" s="109">
        <v>0</v>
      </c>
      <c r="F14" s="109">
        <v>0</v>
      </c>
    </row>
    <row r="15" spans="1:6">
      <c r="A15" s="102" t="s">
        <v>20</v>
      </c>
      <c r="B15" s="103" t="s">
        <v>21</v>
      </c>
      <c r="C15" s="101">
        <v>69478</v>
      </c>
      <c r="D15" s="101">
        <v>69478</v>
      </c>
      <c r="E15" s="101">
        <v>0</v>
      </c>
      <c r="F15" s="101">
        <v>0</v>
      </c>
    </row>
    <row r="16" spans="1:6">
      <c r="A16" s="102" t="s">
        <v>22</v>
      </c>
      <c r="B16" s="103" t="s">
        <v>23</v>
      </c>
      <c r="C16" s="101">
        <v>21877</v>
      </c>
      <c r="D16" s="101">
        <v>21877</v>
      </c>
      <c r="E16" s="101">
        <v>0</v>
      </c>
      <c r="F16" s="101">
        <v>0</v>
      </c>
    </row>
    <row r="17" spans="1:8">
      <c r="A17" s="102" t="s">
        <v>24</v>
      </c>
      <c r="B17" s="103" t="s">
        <v>25</v>
      </c>
      <c r="C17" s="101">
        <v>0</v>
      </c>
      <c r="D17" s="101">
        <v>0</v>
      </c>
      <c r="E17" s="101">
        <v>0</v>
      </c>
      <c r="F17" s="101">
        <v>0</v>
      </c>
    </row>
    <row r="18" spans="1:8">
      <c r="A18" s="106"/>
      <c r="B18" s="107" t="s">
        <v>26</v>
      </c>
      <c r="C18" s="108">
        <v>91355</v>
      </c>
      <c r="D18" s="108">
        <v>91355</v>
      </c>
      <c r="E18" s="108">
        <v>0</v>
      </c>
      <c r="F18" s="108">
        <v>0</v>
      </c>
    </row>
    <row r="19" spans="1:8">
      <c r="A19" s="110"/>
      <c r="B19" s="111" t="s">
        <v>27</v>
      </c>
      <c r="C19" s="112">
        <f>+C18+C13</f>
        <v>371667</v>
      </c>
      <c r="D19" s="112">
        <f>+D18+D13</f>
        <v>366945</v>
      </c>
      <c r="E19" s="112">
        <f>+E18+E13</f>
        <v>4722</v>
      </c>
      <c r="F19" s="112">
        <f t="shared" ref="F19" si="3">+F18+F13</f>
        <v>0</v>
      </c>
    </row>
    <row r="20" spans="1:8">
      <c r="A20" s="99" t="s">
        <v>28</v>
      </c>
      <c r="B20" s="100" t="s">
        <v>29</v>
      </c>
      <c r="C20" s="113"/>
      <c r="D20" s="113">
        <v>0</v>
      </c>
      <c r="E20" s="113">
        <v>0</v>
      </c>
      <c r="F20" s="113">
        <v>0</v>
      </c>
    </row>
    <row r="21" spans="1:8">
      <c r="A21" s="99"/>
      <c r="B21" s="103" t="s">
        <v>30</v>
      </c>
      <c r="C21" s="113">
        <v>242504</v>
      </c>
      <c r="D21" s="113">
        <v>242504</v>
      </c>
      <c r="E21" s="113">
        <v>0</v>
      </c>
      <c r="F21" s="113">
        <v>0</v>
      </c>
    </row>
    <row r="22" spans="1:8">
      <c r="A22" s="99"/>
      <c r="B22" s="103" t="s">
        <v>31</v>
      </c>
      <c r="C22" s="113">
        <v>0</v>
      </c>
      <c r="D22" s="113">
        <v>0</v>
      </c>
      <c r="E22" s="113">
        <v>0</v>
      </c>
      <c r="F22" s="113">
        <v>0</v>
      </c>
    </row>
    <row r="23" spans="1:8">
      <c r="A23" s="110"/>
      <c r="B23" s="111" t="s">
        <v>32</v>
      </c>
      <c r="C23" s="112">
        <v>242504</v>
      </c>
      <c r="D23" s="112">
        <v>242504</v>
      </c>
      <c r="E23" s="112">
        <v>0</v>
      </c>
      <c r="F23" s="112">
        <v>0</v>
      </c>
    </row>
    <row r="24" spans="1:8">
      <c r="A24" s="114"/>
      <c r="B24" s="115" t="s">
        <v>33</v>
      </c>
      <c r="C24" s="116">
        <f>+C23+C19</f>
        <v>614171</v>
      </c>
      <c r="D24" s="116">
        <f>+D23+D19</f>
        <v>609449</v>
      </c>
      <c r="E24" s="116">
        <f>+E19</f>
        <v>4722</v>
      </c>
      <c r="F24" s="116">
        <v>0</v>
      </c>
      <c r="H24" s="3"/>
    </row>
    <row r="25" spans="1:8">
      <c r="A25" s="110"/>
      <c r="B25" s="100" t="s">
        <v>34</v>
      </c>
      <c r="C25" s="109"/>
      <c r="D25" s="109">
        <v>0</v>
      </c>
      <c r="E25" s="109">
        <v>0</v>
      </c>
      <c r="F25" s="109">
        <v>0</v>
      </c>
      <c r="G25" s="4"/>
    </row>
    <row r="26" spans="1:8" ht="25.5">
      <c r="A26" s="110" t="s">
        <v>35</v>
      </c>
      <c r="B26" s="117" t="s">
        <v>36</v>
      </c>
      <c r="C26" s="109">
        <v>354907</v>
      </c>
      <c r="D26" s="109">
        <v>354907</v>
      </c>
      <c r="E26" s="109">
        <v>0</v>
      </c>
      <c r="F26" s="109">
        <v>0</v>
      </c>
    </row>
    <row r="27" spans="1:8">
      <c r="A27" s="110"/>
      <c r="B27" s="118" t="s">
        <v>37</v>
      </c>
      <c r="C27" s="105">
        <v>327786</v>
      </c>
      <c r="D27" s="105">
        <v>327786</v>
      </c>
      <c r="E27" s="105">
        <v>0</v>
      </c>
      <c r="F27" s="105">
        <v>0</v>
      </c>
    </row>
    <row r="28" spans="1:8">
      <c r="A28" s="110"/>
      <c r="B28" s="118" t="s">
        <v>38</v>
      </c>
      <c r="C28" s="105">
        <v>27121</v>
      </c>
      <c r="D28" s="105">
        <v>27121</v>
      </c>
      <c r="E28" s="105">
        <v>0</v>
      </c>
      <c r="F28" s="105">
        <v>0</v>
      </c>
    </row>
    <row r="29" spans="1:8">
      <c r="A29" s="110"/>
      <c r="B29" s="119" t="s">
        <v>39</v>
      </c>
      <c r="C29" s="120">
        <v>10920</v>
      </c>
      <c r="D29" s="120"/>
      <c r="E29" s="120"/>
      <c r="F29" s="120"/>
    </row>
    <row r="30" spans="1:8">
      <c r="A30" s="110"/>
      <c r="B30" s="119" t="s">
        <v>40</v>
      </c>
      <c r="C30" s="120">
        <v>9849</v>
      </c>
      <c r="D30" s="120"/>
      <c r="E30" s="120"/>
      <c r="F30" s="120"/>
    </row>
    <row r="31" spans="1:8">
      <c r="A31" s="110"/>
      <c r="B31" s="119" t="s">
        <v>41</v>
      </c>
      <c r="C31" s="120">
        <v>56</v>
      </c>
      <c r="D31" s="120"/>
      <c r="E31" s="120"/>
      <c r="F31" s="120"/>
    </row>
    <row r="32" spans="1:8">
      <c r="A32" s="110"/>
      <c r="B32" s="119" t="s">
        <v>290</v>
      </c>
      <c r="C32" s="120">
        <v>6296</v>
      </c>
      <c r="D32" s="120"/>
      <c r="E32" s="120"/>
      <c r="F32" s="120"/>
    </row>
    <row r="33" spans="1:7">
      <c r="A33" s="110" t="s">
        <v>42</v>
      </c>
      <c r="B33" s="121" t="s">
        <v>43</v>
      </c>
      <c r="C33" s="109">
        <v>103700</v>
      </c>
      <c r="D33" s="109">
        <f>+D34+D35+D39+D43</f>
        <v>103700</v>
      </c>
      <c r="E33" s="109">
        <v>0</v>
      </c>
      <c r="F33" s="109">
        <v>0</v>
      </c>
    </row>
    <row r="34" spans="1:7">
      <c r="A34" s="110"/>
      <c r="B34" s="121" t="s">
        <v>44</v>
      </c>
      <c r="C34" s="109">
        <v>50</v>
      </c>
      <c r="D34" s="109">
        <v>50</v>
      </c>
      <c r="E34" s="109">
        <v>0</v>
      </c>
      <c r="F34" s="109">
        <v>0</v>
      </c>
    </row>
    <row r="35" spans="1:7">
      <c r="A35" s="110"/>
      <c r="B35" s="103" t="s">
        <v>45</v>
      </c>
      <c r="C35" s="109">
        <v>21000</v>
      </c>
      <c r="D35" s="109">
        <v>21000</v>
      </c>
      <c r="E35" s="109">
        <v>0</v>
      </c>
      <c r="F35" s="109">
        <v>0</v>
      </c>
    </row>
    <row r="36" spans="1:7">
      <c r="A36" s="110"/>
      <c r="B36" s="118" t="s">
        <v>46</v>
      </c>
      <c r="C36" s="105">
        <v>21000</v>
      </c>
      <c r="D36" s="105">
        <v>21000</v>
      </c>
      <c r="E36" s="105">
        <v>0</v>
      </c>
      <c r="F36" s="105">
        <v>0</v>
      </c>
    </row>
    <row r="37" spans="1:7">
      <c r="A37" s="110"/>
      <c r="B37" s="118" t="s">
        <v>47</v>
      </c>
      <c r="C37" s="105">
        <v>0</v>
      </c>
      <c r="D37" s="105">
        <v>0</v>
      </c>
      <c r="E37" s="105">
        <v>0</v>
      </c>
      <c r="F37" s="105">
        <v>0</v>
      </c>
    </row>
    <row r="38" spans="1:7">
      <c r="A38" s="110"/>
      <c r="B38" s="118" t="s">
        <v>48</v>
      </c>
      <c r="C38" s="105">
        <v>0</v>
      </c>
      <c r="D38" s="105">
        <v>0</v>
      </c>
      <c r="E38" s="105">
        <v>0</v>
      </c>
      <c r="F38" s="105">
        <v>0</v>
      </c>
    </row>
    <row r="39" spans="1:7">
      <c r="A39" s="110"/>
      <c r="B39" s="103" t="s">
        <v>49</v>
      </c>
      <c r="C39" s="109">
        <v>81150</v>
      </c>
      <c r="D39" s="109">
        <f>+D40+D41+D42</f>
        <v>81150</v>
      </c>
      <c r="E39" s="109">
        <v>0</v>
      </c>
      <c r="F39" s="109">
        <v>0</v>
      </c>
    </row>
    <row r="40" spans="1:7">
      <c r="A40" s="110"/>
      <c r="B40" s="118" t="s">
        <v>50</v>
      </c>
      <c r="C40" s="105">
        <v>65000</v>
      </c>
      <c r="D40" s="105">
        <v>65000</v>
      </c>
      <c r="E40" s="105">
        <v>0</v>
      </c>
      <c r="F40" s="105">
        <v>0</v>
      </c>
    </row>
    <row r="41" spans="1:7">
      <c r="A41" s="110"/>
      <c r="B41" s="118" t="s">
        <v>51</v>
      </c>
      <c r="C41" s="105">
        <v>150</v>
      </c>
      <c r="D41" s="105">
        <v>150</v>
      </c>
      <c r="E41" s="105"/>
      <c r="F41" s="105"/>
    </row>
    <row r="42" spans="1:7">
      <c r="A42" s="110"/>
      <c r="B42" s="118" t="s">
        <v>52</v>
      </c>
      <c r="C42" s="105">
        <v>16000</v>
      </c>
      <c r="D42" s="105">
        <v>16000</v>
      </c>
      <c r="E42" s="105">
        <v>0</v>
      </c>
      <c r="F42" s="105">
        <v>0</v>
      </c>
    </row>
    <row r="43" spans="1:7">
      <c r="A43" s="110"/>
      <c r="B43" s="103" t="s">
        <v>53</v>
      </c>
      <c r="C43" s="109">
        <v>1500</v>
      </c>
      <c r="D43" s="109">
        <v>1500</v>
      </c>
      <c r="E43" s="109">
        <v>0</v>
      </c>
      <c r="F43" s="109">
        <v>0</v>
      </c>
    </row>
    <row r="44" spans="1:7">
      <c r="A44" s="110"/>
      <c r="B44" s="118" t="s">
        <v>54</v>
      </c>
      <c r="C44" s="105">
        <v>0</v>
      </c>
      <c r="D44" s="105">
        <v>0</v>
      </c>
      <c r="E44" s="105">
        <v>0</v>
      </c>
      <c r="F44" s="105">
        <v>0</v>
      </c>
    </row>
    <row r="45" spans="1:7">
      <c r="A45" s="110"/>
      <c r="B45" s="118" t="s">
        <v>55</v>
      </c>
      <c r="C45" s="105">
        <v>500</v>
      </c>
      <c r="D45" s="105">
        <v>500</v>
      </c>
      <c r="E45" s="105">
        <v>0</v>
      </c>
      <c r="F45" s="105">
        <v>0</v>
      </c>
    </row>
    <row r="46" spans="1:7">
      <c r="A46" s="110"/>
      <c r="B46" s="118" t="s">
        <v>56</v>
      </c>
      <c r="C46" s="105">
        <v>1000</v>
      </c>
      <c r="D46" s="105">
        <v>1000</v>
      </c>
      <c r="E46" s="105">
        <v>0</v>
      </c>
      <c r="F46" s="105">
        <v>0</v>
      </c>
    </row>
    <row r="47" spans="1:7">
      <c r="A47" s="102" t="s">
        <v>57</v>
      </c>
      <c r="B47" s="103" t="s">
        <v>58</v>
      </c>
      <c r="C47" s="109">
        <f>+C48+C49+C50+C51+C52</f>
        <v>80321</v>
      </c>
      <c r="D47" s="109">
        <f t="shared" ref="D47:E47" si="4">+D48+D49+D50+D51+D52</f>
        <v>75599</v>
      </c>
      <c r="E47" s="109">
        <f t="shared" si="4"/>
        <v>4722</v>
      </c>
      <c r="F47" s="109">
        <v>0</v>
      </c>
    </row>
    <row r="48" spans="1:7">
      <c r="A48" s="102"/>
      <c r="B48" s="118" t="s">
        <v>59</v>
      </c>
      <c r="C48" s="105">
        <v>17226</v>
      </c>
      <c r="D48" s="105">
        <f>+C48-E48</f>
        <v>17226</v>
      </c>
      <c r="E48" s="105"/>
      <c r="F48" s="105">
        <v>0</v>
      </c>
      <c r="G48" s="4"/>
    </row>
    <row r="49" spans="1:8">
      <c r="A49" s="102"/>
      <c r="B49" s="118" t="s">
        <v>60</v>
      </c>
      <c r="C49" s="105">
        <v>19749</v>
      </c>
      <c r="D49" s="105">
        <f>+C49-E49</f>
        <v>15027</v>
      </c>
      <c r="E49" s="105">
        <v>4722</v>
      </c>
      <c r="F49" s="105">
        <v>0</v>
      </c>
      <c r="G49" s="4"/>
    </row>
    <row r="50" spans="1:8">
      <c r="A50" s="102"/>
      <c r="B50" s="118" t="s">
        <v>61</v>
      </c>
      <c r="C50" s="105">
        <v>18943</v>
      </c>
      <c r="D50" s="105">
        <v>18943</v>
      </c>
      <c r="E50" s="105"/>
      <c r="F50" s="105">
        <v>0</v>
      </c>
    </row>
    <row r="51" spans="1:8">
      <c r="A51" s="102"/>
      <c r="B51" s="118" t="s">
        <v>266</v>
      </c>
      <c r="C51" s="105">
        <v>2928</v>
      </c>
      <c r="D51" s="105">
        <f>+C51-E51-F51</f>
        <v>2928</v>
      </c>
      <c r="E51" s="105"/>
      <c r="F51" s="105"/>
    </row>
    <row r="52" spans="1:8">
      <c r="A52" s="102"/>
      <c r="B52" s="118" t="s">
        <v>291</v>
      </c>
      <c r="C52" s="105">
        <v>21475</v>
      </c>
      <c r="D52" s="105">
        <f>+C52-E52-F52</f>
        <v>21475</v>
      </c>
      <c r="E52" s="105"/>
      <c r="F52" s="105"/>
    </row>
    <row r="53" spans="1:8">
      <c r="A53" s="102" t="s">
        <v>62</v>
      </c>
      <c r="B53" s="103" t="s">
        <v>63</v>
      </c>
      <c r="C53" s="109">
        <v>0</v>
      </c>
      <c r="D53" s="109">
        <v>0</v>
      </c>
      <c r="E53" s="109">
        <v>0</v>
      </c>
      <c r="F53" s="109">
        <v>0</v>
      </c>
    </row>
    <row r="54" spans="1:8">
      <c r="A54" s="110"/>
      <c r="B54" s="107" t="s">
        <v>64</v>
      </c>
      <c r="C54" s="108">
        <f>+C47+C33+C26</f>
        <v>538928</v>
      </c>
      <c r="D54" s="108">
        <f>+D47+D33+D26</f>
        <v>534206</v>
      </c>
      <c r="E54" s="108">
        <f t="shared" ref="E54:F54" si="5">+E47+E33+E26</f>
        <v>4722</v>
      </c>
      <c r="F54" s="108">
        <f t="shared" si="5"/>
        <v>0</v>
      </c>
      <c r="G54" s="4"/>
    </row>
    <row r="55" spans="1:8">
      <c r="A55" s="102"/>
      <c r="B55" s="100" t="s">
        <v>65</v>
      </c>
      <c r="C55" s="101"/>
      <c r="D55" s="101">
        <v>0</v>
      </c>
      <c r="E55" s="101">
        <v>0</v>
      </c>
      <c r="F55" s="101">
        <v>0</v>
      </c>
    </row>
    <row r="56" spans="1:8" ht="25.5">
      <c r="A56" s="102" t="s">
        <v>66</v>
      </c>
      <c r="B56" s="117" t="s">
        <v>67</v>
      </c>
      <c r="C56" s="101">
        <v>8243</v>
      </c>
      <c r="D56" s="101">
        <v>8243</v>
      </c>
      <c r="E56" s="101">
        <v>0</v>
      </c>
      <c r="F56" s="101">
        <v>0</v>
      </c>
    </row>
    <row r="57" spans="1:8">
      <c r="A57" s="102" t="s">
        <v>68</v>
      </c>
      <c r="B57" s="121" t="s">
        <v>69</v>
      </c>
      <c r="C57" s="101">
        <v>5000</v>
      </c>
      <c r="D57" s="101">
        <v>5000</v>
      </c>
      <c r="E57" s="101">
        <v>0</v>
      </c>
      <c r="F57" s="101">
        <v>0</v>
      </c>
    </row>
    <row r="58" spans="1:8">
      <c r="A58" s="102" t="s">
        <v>70</v>
      </c>
      <c r="B58" s="121" t="s">
        <v>71</v>
      </c>
      <c r="C58" s="101">
        <v>2000</v>
      </c>
      <c r="D58" s="101">
        <v>2000</v>
      </c>
      <c r="E58" s="101">
        <v>0</v>
      </c>
      <c r="F58" s="101">
        <v>0</v>
      </c>
    </row>
    <row r="59" spans="1:8">
      <c r="A59" s="102"/>
      <c r="B59" s="107" t="s">
        <v>72</v>
      </c>
      <c r="C59" s="108">
        <f>+C56+C57+C58</f>
        <v>15243</v>
      </c>
      <c r="D59" s="108">
        <f t="shared" ref="D59:F59" si="6">+D56+D57+D58</f>
        <v>15243</v>
      </c>
      <c r="E59" s="108">
        <f t="shared" si="6"/>
        <v>0</v>
      </c>
      <c r="F59" s="108">
        <f t="shared" si="6"/>
        <v>0</v>
      </c>
    </row>
    <row r="60" spans="1:8">
      <c r="A60" s="102" t="s">
        <v>73</v>
      </c>
      <c r="B60" s="111" t="s">
        <v>74</v>
      </c>
      <c r="C60" s="122">
        <f>+C59+C54</f>
        <v>554171</v>
      </c>
      <c r="D60" s="122">
        <f t="shared" ref="D60:F60" si="7">+D59+D54</f>
        <v>549449</v>
      </c>
      <c r="E60" s="122">
        <f t="shared" si="7"/>
        <v>4722</v>
      </c>
      <c r="F60" s="122">
        <f t="shared" si="7"/>
        <v>0</v>
      </c>
    </row>
    <row r="61" spans="1:8">
      <c r="A61" s="102" t="s">
        <v>75</v>
      </c>
      <c r="B61" s="100" t="s">
        <v>76</v>
      </c>
      <c r="C61" s="109">
        <v>60000</v>
      </c>
      <c r="D61" s="109">
        <v>60000</v>
      </c>
      <c r="E61" s="109">
        <v>0</v>
      </c>
      <c r="F61" s="109">
        <v>0</v>
      </c>
    </row>
    <row r="62" spans="1:8">
      <c r="A62" s="102"/>
      <c r="B62" s="123" t="s">
        <v>292</v>
      </c>
      <c r="C62" s="124">
        <v>60000</v>
      </c>
      <c r="D62" s="124">
        <v>60000</v>
      </c>
      <c r="E62" s="124">
        <v>0</v>
      </c>
      <c r="F62" s="124">
        <v>0</v>
      </c>
      <c r="G62" s="125"/>
    </row>
    <row r="63" spans="1:8">
      <c r="A63" s="110" t="s">
        <v>77</v>
      </c>
      <c r="B63" s="111" t="s">
        <v>78</v>
      </c>
      <c r="C63" s="112">
        <v>60000</v>
      </c>
      <c r="D63" s="112">
        <v>60000</v>
      </c>
      <c r="E63" s="112">
        <v>0</v>
      </c>
      <c r="F63" s="112">
        <v>0</v>
      </c>
    </row>
    <row r="64" spans="1:8">
      <c r="A64" s="126"/>
      <c r="B64" s="127" t="s">
        <v>79</v>
      </c>
      <c r="C64" s="128">
        <f>+C63+C60</f>
        <v>614171</v>
      </c>
      <c r="D64" s="128">
        <f t="shared" ref="D64:F64" si="8">+D63+D60</f>
        <v>609449</v>
      </c>
      <c r="E64" s="128">
        <f t="shared" si="8"/>
        <v>4722</v>
      </c>
      <c r="F64" s="128">
        <f t="shared" si="8"/>
        <v>0</v>
      </c>
      <c r="H64" s="3"/>
    </row>
    <row r="65" spans="1:8" s="1" customFormat="1">
      <c r="A65"/>
      <c r="B65"/>
      <c r="C65" s="3">
        <f>+C64-C24</f>
        <v>0</v>
      </c>
      <c r="D65" s="3">
        <f t="shared" ref="D65:F65" si="9">+D64-D24</f>
        <v>0</v>
      </c>
      <c r="E65" s="3">
        <f t="shared" si="9"/>
        <v>0</v>
      </c>
      <c r="F65" s="3">
        <f t="shared" si="9"/>
        <v>0</v>
      </c>
      <c r="H65"/>
    </row>
  </sheetData>
  <pageMargins left="0.74803149606299213" right="0.15748031496062992" top="0.74803149606299213" bottom="0.27559055118110237" header="0.19685039370078741" footer="0.23622047244094491"/>
  <pageSetup paperSize="9" scale="90" orientation="portrait" r:id="rId1"/>
  <headerFooter>
    <oddHeader xml:space="preserve">&amp;C
Csákvár Város Önkormányzatának 2015. évi költségvetési 
kiadásai és bevételei kiemelt előirányzatok, működési és felhalmozási költségvetés  szerinti bontásban &amp;R2. melléklet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64"/>
  <sheetViews>
    <sheetView view="pageBreakPreview" topLeftCell="A31" zoomScale="60" workbookViewId="0">
      <selection activeCell="E1" sqref="E1"/>
    </sheetView>
  </sheetViews>
  <sheetFormatPr defaultRowHeight="12.75"/>
  <cols>
    <col min="1" max="1" width="3.28515625" bestFit="1" customWidth="1"/>
    <col min="2" max="2" width="38.5703125" customWidth="1"/>
    <col min="3" max="3" width="14.140625" customWidth="1"/>
    <col min="4" max="4" width="12" customWidth="1"/>
    <col min="5" max="5" width="12.42578125" customWidth="1"/>
    <col min="6" max="6" width="12.7109375" customWidth="1"/>
    <col min="7" max="7" width="10.7109375" style="1" bestFit="1" customWidth="1"/>
    <col min="8" max="8" width="9.28515625" bestFit="1" customWidth="1"/>
  </cols>
  <sheetData>
    <row r="1" spans="1:7" s="164" customFormat="1" ht="39.75" customHeight="1">
      <c r="A1" s="162"/>
      <c r="B1" s="163"/>
      <c r="C1" s="98" t="s">
        <v>287</v>
      </c>
      <c r="D1" s="98" t="s">
        <v>0</v>
      </c>
      <c r="E1" s="98" t="s">
        <v>327</v>
      </c>
      <c r="F1" s="98" t="s">
        <v>1</v>
      </c>
    </row>
    <row r="2" spans="1:7">
      <c r="A2" s="99" t="s">
        <v>2</v>
      </c>
      <c r="B2" s="100" t="s">
        <v>3</v>
      </c>
      <c r="C2" s="101"/>
      <c r="D2" s="101"/>
      <c r="E2" s="101"/>
      <c r="F2" s="101"/>
      <c r="G2"/>
    </row>
    <row r="3" spans="1:7">
      <c r="A3" s="102" t="s">
        <v>4</v>
      </c>
      <c r="B3" s="103" t="s">
        <v>5</v>
      </c>
      <c r="C3" s="101">
        <v>80975</v>
      </c>
      <c r="D3" s="101">
        <v>77619</v>
      </c>
      <c r="E3" s="101">
        <v>3356</v>
      </c>
      <c r="F3" s="101"/>
      <c r="G3"/>
    </row>
    <row r="4" spans="1:7">
      <c r="A4" s="102" t="s">
        <v>6</v>
      </c>
      <c r="B4" s="103" t="s">
        <v>7</v>
      </c>
      <c r="C4" s="101">
        <v>21766</v>
      </c>
      <c r="D4" s="101">
        <v>20817</v>
      </c>
      <c r="E4" s="101">
        <v>949</v>
      </c>
      <c r="F4" s="101"/>
      <c r="G4"/>
    </row>
    <row r="5" spans="1:7">
      <c r="A5" s="102" t="s">
        <v>8</v>
      </c>
      <c r="B5" s="103" t="s">
        <v>9</v>
      </c>
      <c r="C5" s="101">
        <v>33068</v>
      </c>
      <c r="D5" s="101">
        <v>31157</v>
      </c>
      <c r="E5" s="101">
        <v>1911</v>
      </c>
      <c r="F5" s="101"/>
      <c r="G5"/>
    </row>
    <row r="6" spans="1:7">
      <c r="A6" s="102"/>
      <c r="B6" s="104" t="s">
        <v>10</v>
      </c>
      <c r="C6" s="101"/>
      <c r="D6" s="105"/>
      <c r="E6" s="105"/>
      <c r="F6" s="105"/>
      <c r="G6"/>
    </row>
    <row r="7" spans="1:7">
      <c r="A7" s="102" t="s">
        <v>11</v>
      </c>
      <c r="B7" s="103" t="s">
        <v>12</v>
      </c>
      <c r="C7" s="101">
        <v>0</v>
      </c>
      <c r="D7" s="101"/>
      <c r="E7" s="101"/>
      <c r="F7" s="101"/>
      <c r="G7"/>
    </row>
    <row r="8" spans="1:7">
      <c r="A8" s="102" t="s">
        <v>13</v>
      </c>
      <c r="B8" s="103" t="s">
        <v>14</v>
      </c>
      <c r="C8" s="101">
        <v>1350</v>
      </c>
      <c r="D8" s="101">
        <v>1350</v>
      </c>
      <c r="E8" s="101">
        <v>0</v>
      </c>
      <c r="F8" s="101"/>
      <c r="G8"/>
    </row>
    <row r="9" spans="1:7">
      <c r="A9" s="102"/>
      <c r="B9" s="104" t="s">
        <v>15</v>
      </c>
      <c r="C9" s="104"/>
      <c r="D9" s="104"/>
      <c r="E9" s="104"/>
      <c r="F9" s="104"/>
      <c r="G9"/>
    </row>
    <row r="10" spans="1:7">
      <c r="A10" s="102"/>
      <c r="B10" s="104" t="s">
        <v>16</v>
      </c>
      <c r="C10" s="105">
        <v>0</v>
      </c>
      <c r="D10" s="105"/>
      <c r="E10" s="105"/>
      <c r="F10" s="105"/>
      <c r="G10"/>
    </row>
    <row r="11" spans="1:7">
      <c r="A11" s="102"/>
      <c r="B11" s="104" t="s">
        <v>17</v>
      </c>
      <c r="C11" s="105"/>
      <c r="D11" s="105"/>
      <c r="E11" s="105"/>
      <c r="F11" s="105"/>
      <c r="G11"/>
    </row>
    <row r="12" spans="1:7">
      <c r="A12" s="102"/>
      <c r="B12" s="104" t="s">
        <v>313</v>
      </c>
      <c r="C12" s="105">
        <v>1350</v>
      </c>
      <c r="D12" s="105">
        <v>1350</v>
      </c>
      <c r="E12" s="105">
        <v>0</v>
      </c>
      <c r="F12" s="105"/>
      <c r="G12"/>
    </row>
    <row r="13" spans="1:7">
      <c r="A13" s="106"/>
      <c r="B13" s="107" t="s">
        <v>18</v>
      </c>
      <c r="C13" s="108">
        <v>137159</v>
      </c>
      <c r="D13" s="108">
        <v>130943</v>
      </c>
      <c r="E13" s="108">
        <v>6216</v>
      </c>
      <c r="F13" s="108">
        <v>0</v>
      </c>
      <c r="G13"/>
    </row>
    <row r="14" spans="1:7">
      <c r="A14" s="102"/>
      <c r="B14" s="100" t="s">
        <v>19</v>
      </c>
      <c r="C14" s="109"/>
      <c r="D14" s="109"/>
      <c r="E14" s="109"/>
      <c r="F14" s="109"/>
      <c r="G14"/>
    </row>
    <row r="15" spans="1:7">
      <c r="A15" s="102" t="s">
        <v>20</v>
      </c>
      <c r="B15" s="103" t="s">
        <v>21</v>
      </c>
      <c r="C15" s="101">
        <v>2000</v>
      </c>
      <c r="D15" s="101">
        <v>2000</v>
      </c>
      <c r="E15" s="101">
        <v>0</v>
      </c>
      <c r="F15" s="101"/>
      <c r="G15"/>
    </row>
    <row r="16" spans="1:7">
      <c r="A16" s="102" t="s">
        <v>22</v>
      </c>
      <c r="B16" s="103" t="s">
        <v>23</v>
      </c>
      <c r="C16" s="101"/>
      <c r="D16" s="101"/>
      <c r="E16" s="101"/>
      <c r="F16" s="101"/>
      <c r="G16"/>
    </row>
    <row r="17" spans="1:8">
      <c r="A17" s="102" t="s">
        <v>24</v>
      </c>
      <c r="B17" s="103" t="s">
        <v>25</v>
      </c>
      <c r="C17" s="101"/>
      <c r="D17" s="101"/>
      <c r="E17" s="101"/>
      <c r="F17" s="101"/>
    </row>
    <row r="18" spans="1:8">
      <c r="A18" s="106"/>
      <c r="B18" s="107" t="s">
        <v>26</v>
      </c>
      <c r="C18" s="108">
        <v>2000</v>
      </c>
      <c r="D18" s="108">
        <v>2000</v>
      </c>
      <c r="E18" s="108">
        <v>0</v>
      </c>
      <c r="F18" s="108">
        <v>0</v>
      </c>
    </row>
    <row r="19" spans="1:8">
      <c r="A19" s="110"/>
      <c r="B19" s="111" t="s">
        <v>27</v>
      </c>
      <c r="C19" s="112">
        <v>139159</v>
      </c>
      <c r="D19" s="112">
        <v>132943</v>
      </c>
      <c r="E19" s="112">
        <v>6216</v>
      </c>
      <c r="F19" s="112">
        <v>0</v>
      </c>
    </row>
    <row r="20" spans="1:8">
      <c r="A20" s="99" t="s">
        <v>28</v>
      </c>
      <c r="B20" s="100" t="s">
        <v>29</v>
      </c>
      <c r="C20" s="113"/>
      <c r="D20" s="113"/>
      <c r="E20" s="113"/>
      <c r="F20" s="113"/>
    </row>
    <row r="21" spans="1:8">
      <c r="A21" s="99"/>
      <c r="B21" s="103" t="s">
        <v>30</v>
      </c>
      <c r="C21" s="113"/>
      <c r="D21" s="113"/>
      <c r="E21" s="113"/>
      <c r="F21" s="113"/>
    </row>
    <row r="22" spans="1:8">
      <c r="A22" s="99"/>
      <c r="B22" s="103" t="s">
        <v>31</v>
      </c>
      <c r="C22" s="113"/>
      <c r="D22" s="113"/>
      <c r="E22" s="113"/>
      <c r="F22" s="113"/>
    </row>
    <row r="23" spans="1:8">
      <c r="A23" s="110"/>
      <c r="B23" s="111" t="s">
        <v>32</v>
      </c>
      <c r="C23" s="112">
        <v>0</v>
      </c>
      <c r="D23" s="112">
        <v>0</v>
      </c>
      <c r="E23" s="112">
        <v>0</v>
      </c>
      <c r="F23" s="112">
        <v>0</v>
      </c>
    </row>
    <row r="24" spans="1:8">
      <c r="A24" s="114"/>
      <c r="B24" s="115" t="s">
        <v>33</v>
      </c>
      <c r="C24" s="116">
        <v>139159</v>
      </c>
      <c r="D24" s="116">
        <v>132943</v>
      </c>
      <c r="E24" s="116">
        <v>6216</v>
      </c>
      <c r="F24" s="116">
        <v>0</v>
      </c>
      <c r="H24" s="3"/>
    </row>
    <row r="25" spans="1:8">
      <c r="A25" s="110"/>
      <c r="B25" s="100" t="s">
        <v>34</v>
      </c>
      <c r="C25" s="109"/>
      <c r="D25" s="109"/>
      <c r="E25" s="109"/>
      <c r="F25" s="109"/>
      <c r="G25" s="4"/>
    </row>
    <row r="26" spans="1:8" ht="25.5">
      <c r="A26" s="110" t="s">
        <v>35</v>
      </c>
      <c r="B26" s="117" t="s">
        <v>36</v>
      </c>
      <c r="C26" s="109"/>
      <c r="D26" s="109"/>
      <c r="E26" s="109"/>
      <c r="F26" s="109"/>
    </row>
    <row r="27" spans="1:8">
      <c r="A27" s="110"/>
      <c r="B27" s="118" t="s">
        <v>37</v>
      </c>
      <c r="C27" s="105"/>
      <c r="D27" s="105"/>
      <c r="E27" s="105"/>
      <c r="F27" s="105"/>
    </row>
    <row r="28" spans="1:8">
      <c r="A28" s="110"/>
      <c r="B28" s="118" t="s">
        <v>38</v>
      </c>
      <c r="C28" s="105"/>
      <c r="D28" s="105"/>
      <c r="E28" s="105"/>
      <c r="F28" s="105"/>
    </row>
    <row r="29" spans="1:8">
      <c r="A29" s="110"/>
      <c r="B29" s="119" t="s">
        <v>39</v>
      </c>
      <c r="C29" s="120"/>
      <c r="D29" s="120"/>
      <c r="E29" s="120"/>
      <c r="F29" s="120"/>
    </row>
    <row r="30" spans="1:8">
      <c r="A30" s="110"/>
      <c r="B30" s="119" t="s">
        <v>40</v>
      </c>
      <c r="C30" s="120"/>
      <c r="D30" s="120"/>
      <c r="E30" s="120"/>
      <c r="F30" s="120"/>
    </row>
    <row r="31" spans="1:8">
      <c r="A31" s="110"/>
      <c r="B31" s="119" t="s">
        <v>41</v>
      </c>
      <c r="C31" s="120"/>
      <c r="D31" s="120"/>
      <c r="E31" s="120"/>
      <c r="F31" s="120"/>
    </row>
    <row r="32" spans="1:8">
      <c r="A32" s="110" t="s">
        <v>42</v>
      </c>
      <c r="B32" s="121" t="s">
        <v>43</v>
      </c>
      <c r="C32" s="109"/>
      <c r="D32" s="109"/>
      <c r="E32" s="109"/>
      <c r="F32" s="109"/>
    </row>
    <row r="33" spans="1:7">
      <c r="A33" s="110"/>
      <c r="B33" s="121" t="s">
        <v>44</v>
      </c>
      <c r="C33" s="101"/>
      <c r="D33" s="101"/>
      <c r="E33" s="101"/>
      <c r="F33" s="101"/>
      <c r="G33"/>
    </row>
    <row r="34" spans="1:7">
      <c r="A34" s="110"/>
      <c r="B34" s="103" t="s">
        <v>45</v>
      </c>
      <c r="C34" s="109"/>
      <c r="D34" s="109"/>
      <c r="E34" s="109"/>
      <c r="F34" s="109"/>
      <c r="G34"/>
    </row>
    <row r="35" spans="1:7">
      <c r="A35" s="110"/>
      <c r="B35" s="118" t="s">
        <v>46</v>
      </c>
      <c r="C35" s="105"/>
      <c r="D35" s="105"/>
      <c r="E35" s="105"/>
      <c r="F35" s="105"/>
      <c r="G35"/>
    </row>
    <row r="36" spans="1:7">
      <c r="A36" s="110"/>
      <c r="B36" s="118" t="s">
        <v>47</v>
      </c>
      <c r="C36" s="105"/>
      <c r="D36" s="105"/>
      <c r="E36" s="105"/>
      <c r="F36" s="105"/>
      <c r="G36"/>
    </row>
    <row r="37" spans="1:7">
      <c r="A37" s="110"/>
      <c r="B37" s="118" t="s">
        <v>48</v>
      </c>
      <c r="C37" s="105"/>
      <c r="D37" s="105"/>
      <c r="E37" s="105"/>
      <c r="F37" s="105"/>
      <c r="G37"/>
    </row>
    <row r="38" spans="1:7">
      <c r="A38" s="110"/>
      <c r="B38" s="103" t="s">
        <v>49</v>
      </c>
      <c r="C38" s="109"/>
      <c r="D38" s="109"/>
      <c r="E38" s="109"/>
      <c r="F38" s="109"/>
      <c r="G38"/>
    </row>
    <row r="39" spans="1:7">
      <c r="A39" s="110"/>
      <c r="B39" s="118" t="s">
        <v>50</v>
      </c>
      <c r="C39" s="105"/>
      <c r="D39" s="105"/>
      <c r="E39" s="105"/>
      <c r="F39" s="105"/>
      <c r="G39"/>
    </row>
    <row r="40" spans="1:7">
      <c r="A40" s="110"/>
      <c r="B40" s="118" t="s">
        <v>51</v>
      </c>
      <c r="C40" s="105"/>
      <c r="D40" s="105"/>
      <c r="E40" s="105"/>
      <c r="F40" s="105"/>
      <c r="G40"/>
    </row>
    <row r="41" spans="1:7">
      <c r="A41" s="110"/>
      <c r="B41" s="118" t="s">
        <v>52</v>
      </c>
      <c r="C41" s="105"/>
      <c r="D41" s="105"/>
      <c r="E41" s="105"/>
      <c r="F41" s="105"/>
      <c r="G41"/>
    </row>
    <row r="42" spans="1:7">
      <c r="A42" s="110"/>
      <c r="B42" s="103" t="s">
        <v>53</v>
      </c>
      <c r="C42" s="109"/>
      <c r="D42" s="109"/>
      <c r="E42" s="109"/>
      <c r="F42" s="109"/>
      <c r="G42"/>
    </row>
    <row r="43" spans="1:7">
      <c r="A43" s="110"/>
      <c r="B43" s="118" t="s">
        <v>54</v>
      </c>
      <c r="C43" s="105"/>
      <c r="D43" s="105"/>
      <c r="E43" s="105"/>
      <c r="F43" s="105"/>
      <c r="G43"/>
    </row>
    <row r="44" spans="1:7">
      <c r="A44" s="110"/>
      <c r="B44" s="118" t="s">
        <v>55</v>
      </c>
      <c r="C44" s="105"/>
      <c r="D44" s="105"/>
      <c r="E44" s="105"/>
      <c r="F44" s="105"/>
      <c r="G44"/>
    </row>
    <row r="45" spans="1:7">
      <c r="A45" s="110"/>
      <c r="B45" s="118" t="s">
        <v>56</v>
      </c>
      <c r="C45" s="105"/>
      <c r="D45" s="105"/>
      <c r="E45" s="105"/>
      <c r="F45" s="105"/>
      <c r="G45"/>
    </row>
    <row r="46" spans="1:7">
      <c r="A46" s="102" t="s">
        <v>57</v>
      </c>
      <c r="B46" s="103" t="s">
        <v>58</v>
      </c>
      <c r="C46" s="109">
        <v>11883</v>
      </c>
      <c r="D46" s="109">
        <v>10788</v>
      </c>
      <c r="E46" s="109">
        <v>1095</v>
      </c>
      <c r="F46" s="109"/>
      <c r="G46"/>
    </row>
    <row r="47" spans="1:7">
      <c r="A47" s="102"/>
      <c r="B47" s="118" t="s">
        <v>59</v>
      </c>
      <c r="C47" s="105"/>
      <c r="D47" s="105"/>
      <c r="E47" s="105"/>
      <c r="F47" s="105"/>
      <c r="G47"/>
    </row>
    <row r="48" spans="1:7">
      <c r="A48" s="102"/>
      <c r="B48" s="118" t="s">
        <v>60</v>
      </c>
      <c r="C48" s="105">
        <v>7136</v>
      </c>
      <c r="D48" s="105">
        <f>+C48-E48</f>
        <v>6274</v>
      </c>
      <c r="E48" s="105">
        <v>862</v>
      </c>
      <c r="F48" s="105"/>
      <c r="G48"/>
    </row>
    <row r="49" spans="1:8">
      <c r="A49" s="102"/>
      <c r="B49" s="118" t="s">
        <v>61</v>
      </c>
      <c r="C49" s="105"/>
      <c r="D49" s="105"/>
      <c r="E49" s="105"/>
      <c r="F49" s="105"/>
    </row>
    <row r="50" spans="1:8">
      <c r="A50" s="102"/>
      <c r="B50" s="118" t="s">
        <v>315</v>
      </c>
      <c r="C50" s="105">
        <v>4747</v>
      </c>
      <c r="D50" s="105">
        <f>+C50-E50</f>
        <v>4514</v>
      </c>
      <c r="E50" s="105">
        <v>233</v>
      </c>
      <c r="F50" s="105"/>
    </row>
    <row r="51" spans="1:8">
      <c r="A51" s="102" t="s">
        <v>62</v>
      </c>
      <c r="B51" s="103" t="s">
        <v>63</v>
      </c>
      <c r="C51" s="109"/>
      <c r="D51" s="109"/>
      <c r="E51" s="109"/>
      <c r="F51" s="109"/>
    </row>
    <row r="52" spans="1:8">
      <c r="A52" s="110"/>
      <c r="B52" s="107" t="s">
        <v>64</v>
      </c>
      <c r="C52" s="108"/>
      <c r="D52" s="108"/>
      <c r="E52" s="108"/>
      <c r="F52" s="108"/>
      <c r="G52" s="4"/>
    </row>
    <row r="53" spans="1:8">
      <c r="A53" s="102"/>
      <c r="B53" s="100" t="s">
        <v>65</v>
      </c>
      <c r="C53" s="101"/>
      <c r="D53" s="101"/>
      <c r="E53" s="101"/>
      <c r="F53" s="101"/>
    </row>
    <row r="54" spans="1:8" ht="25.5">
      <c r="A54" s="102" t="s">
        <v>66</v>
      </c>
      <c r="B54" s="117" t="s">
        <v>67</v>
      </c>
      <c r="C54" s="101"/>
      <c r="D54" s="101"/>
      <c r="E54" s="101"/>
      <c r="F54" s="101"/>
    </row>
    <row r="55" spans="1:8">
      <c r="A55" s="102" t="s">
        <v>68</v>
      </c>
      <c r="B55" s="121" t="s">
        <v>69</v>
      </c>
      <c r="C55" s="101"/>
      <c r="D55" s="101"/>
      <c r="E55" s="101"/>
      <c r="F55" s="101"/>
    </row>
    <row r="56" spans="1:8">
      <c r="A56" s="102" t="s">
        <v>70</v>
      </c>
      <c r="B56" s="121" t="s">
        <v>71</v>
      </c>
      <c r="C56" s="101"/>
      <c r="D56" s="101"/>
      <c r="E56" s="101"/>
      <c r="F56" s="101"/>
    </row>
    <row r="57" spans="1:8">
      <c r="A57" s="102"/>
      <c r="B57" s="107" t="s">
        <v>72</v>
      </c>
      <c r="C57" s="108"/>
      <c r="D57" s="108"/>
      <c r="E57" s="108"/>
      <c r="F57" s="108"/>
    </row>
    <row r="58" spans="1:8">
      <c r="A58" s="102" t="s">
        <v>73</v>
      </c>
      <c r="B58" s="111" t="s">
        <v>74</v>
      </c>
      <c r="C58" s="122">
        <v>11883</v>
      </c>
      <c r="D58" s="122">
        <v>10788</v>
      </c>
      <c r="E58" s="122">
        <v>1095</v>
      </c>
      <c r="F58" s="122">
        <v>0</v>
      </c>
    </row>
    <row r="59" spans="1:8">
      <c r="A59" s="102" t="s">
        <v>75</v>
      </c>
      <c r="B59" s="100" t="s">
        <v>76</v>
      </c>
      <c r="C59" s="109"/>
      <c r="D59" s="109"/>
      <c r="E59" s="109"/>
      <c r="F59" s="109"/>
    </row>
    <row r="60" spans="1:8">
      <c r="A60" s="102"/>
      <c r="B60" s="123" t="s">
        <v>86</v>
      </c>
      <c r="C60" s="124">
        <v>127276</v>
      </c>
      <c r="D60" s="124">
        <v>122155</v>
      </c>
      <c r="E60" s="124">
        <v>5121</v>
      </c>
      <c r="F60" s="124"/>
      <c r="G60" s="125"/>
    </row>
    <row r="61" spans="1:8">
      <c r="A61" s="102"/>
      <c r="B61" s="158" t="s">
        <v>312</v>
      </c>
      <c r="C61" s="124"/>
      <c r="D61" s="124"/>
      <c r="E61" s="124"/>
      <c r="F61" s="124"/>
      <c r="G61" s="125"/>
    </row>
    <row r="62" spans="1:8">
      <c r="A62" s="110" t="s">
        <v>77</v>
      </c>
      <c r="B62" s="111" t="s">
        <v>78</v>
      </c>
      <c r="C62" s="112">
        <v>127276</v>
      </c>
      <c r="D62" s="112">
        <v>122155</v>
      </c>
      <c r="E62" s="112">
        <v>5121</v>
      </c>
      <c r="F62" s="112">
        <v>0</v>
      </c>
    </row>
    <row r="63" spans="1:8">
      <c r="A63" s="126"/>
      <c r="B63" s="127" t="s">
        <v>79</v>
      </c>
      <c r="C63" s="128">
        <v>139159</v>
      </c>
      <c r="D63" s="128">
        <v>132943</v>
      </c>
      <c r="E63" s="128">
        <v>6216</v>
      </c>
      <c r="F63" s="128">
        <v>0</v>
      </c>
      <c r="H63" s="3"/>
    </row>
    <row r="64" spans="1:8">
      <c r="C64" s="3">
        <f>+C63-C24</f>
        <v>0</v>
      </c>
      <c r="D64" s="3">
        <f t="shared" ref="D64:F64" si="0">+D63-D24</f>
        <v>0</v>
      </c>
      <c r="E64" s="3">
        <f t="shared" si="0"/>
        <v>0</v>
      </c>
      <c r="F64" s="3">
        <f t="shared" si="0"/>
        <v>0</v>
      </c>
    </row>
  </sheetData>
  <pageMargins left="1.1417322834645669" right="0.15748031496062992" top="0.89" bottom="0.27559055118110237" header="0.34" footer="0.15748031496062992"/>
  <pageSetup paperSize="9" scale="87" orientation="portrait" r:id="rId1"/>
  <headerFooter>
    <oddHeader xml:space="preserve">&amp;CMese-Vár óvoda és bölcsöde 2015. évi költségvetési
kiadásai és bevételei kiemelt előirányzatok, működési és felhalmozási költségvetés  szerinti bontásban &amp;R3. melléklet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H62"/>
  <sheetViews>
    <sheetView view="pageBreakPreview" zoomScale="60" workbookViewId="0">
      <selection activeCell="E1" sqref="E1"/>
    </sheetView>
  </sheetViews>
  <sheetFormatPr defaultRowHeight="12.75"/>
  <cols>
    <col min="1" max="1" width="3.28515625" bestFit="1" customWidth="1"/>
    <col min="2" max="2" width="38.5703125" customWidth="1"/>
    <col min="3" max="3" width="13.5703125" customWidth="1"/>
    <col min="4" max="4" width="12.42578125" customWidth="1"/>
    <col min="5" max="5" width="12" customWidth="1"/>
    <col min="6" max="6" width="10.28515625" customWidth="1"/>
    <col min="7" max="7" width="10.7109375" style="1" bestFit="1" customWidth="1"/>
    <col min="8" max="8" width="9.28515625" bestFit="1" customWidth="1"/>
    <col min="256" max="256" width="3.28515625" bestFit="1" customWidth="1"/>
    <col min="257" max="257" width="38.5703125" customWidth="1"/>
    <col min="258" max="258" width="11.28515625" customWidth="1"/>
    <col min="259" max="259" width="11.7109375" customWidth="1"/>
    <col min="260" max="260" width="10.140625" customWidth="1"/>
    <col min="261" max="261" width="9.5703125" customWidth="1"/>
    <col min="262" max="262" width="10.28515625" customWidth="1"/>
    <col min="263" max="263" width="10.7109375" bestFit="1" customWidth="1"/>
    <col min="264" max="264" width="9.28515625" bestFit="1" customWidth="1"/>
    <col min="512" max="512" width="3.28515625" bestFit="1" customWidth="1"/>
    <col min="513" max="513" width="38.5703125" customWidth="1"/>
    <col min="514" max="514" width="11.28515625" customWidth="1"/>
    <col min="515" max="515" width="11.7109375" customWidth="1"/>
    <col min="516" max="516" width="10.140625" customWidth="1"/>
    <col min="517" max="517" width="9.5703125" customWidth="1"/>
    <col min="518" max="518" width="10.28515625" customWidth="1"/>
    <col min="519" max="519" width="10.7109375" bestFit="1" customWidth="1"/>
    <col min="520" max="520" width="9.28515625" bestFit="1" customWidth="1"/>
    <col min="768" max="768" width="3.28515625" bestFit="1" customWidth="1"/>
    <col min="769" max="769" width="38.5703125" customWidth="1"/>
    <col min="770" max="770" width="11.28515625" customWidth="1"/>
    <col min="771" max="771" width="11.7109375" customWidth="1"/>
    <col min="772" max="772" width="10.140625" customWidth="1"/>
    <col min="773" max="773" width="9.5703125" customWidth="1"/>
    <col min="774" max="774" width="10.28515625" customWidth="1"/>
    <col min="775" max="775" width="10.7109375" bestFit="1" customWidth="1"/>
    <col min="776" max="776" width="9.28515625" bestFit="1" customWidth="1"/>
    <col min="1024" max="1024" width="3.28515625" bestFit="1" customWidth="1"/>
    <col min="1025" max="1025" width="38.5703125" customWidth="1"/>
    <col min="1026" max="1026" width="11.28515625" customWidth="1"/>
    <col min="1027" max="1027" width="11.7109375" customWidth="1"/>
    <col min="1028" max="1028" width="10.140625" customWidth="1"/>
    <col min="1029" max="1029" width="9.5703125" customWidth="1"/>
    <col min="1030" max="1030" width="10.28515625" customWidth="1"/>
    <col min="1031" max="1031" width="10.7109375" bestFit="1" customWidth="1"/>
    <col min="1032" max="1032" width="9.28515625" bestFit="1" customWidth="1"/>
    <col min="1280" max="1280" width="3.28515625" bestFit="1" customWidth="1"/>
    <col min="1281" max="1281" width="38.5703125" customWidth="1"/>
    <col min="1282" max="1282" width="11.28515625" customWidth="1"/>
    <col min="1283" max="1283" width="11.7109375" customWidth="1"/>
    <col min="1284" max="1284" width="10.140625" customWidth="1"/>
    <col min="1285" max="1285" width="9.5703125" customWidth="1"/>
    <col min="1286" max="1286" width="10.28515625" customWidth="1"/>
    <col min="1287" max="1287" width="10.7109375" bestFit="1" customWidth="1"/>
    <col min="1288" max="1288" width="9.28515625" bestFit="1" customWidth="1"/>
    <col min="1536" max="1536" width="3.28515625" bestFit="1" customWidth="1"/>
    <col min="1537" max="1537" width="38.5703125" customWidth="1"/>
    <col min="1538" max="1538" width="11.28515625" customWidth="1"/>
    <col min="1539" max="1539" width="11.7109375" customWidth="1"/>
    <col min="1540" max="1540" width="10.140625" customWidth="1"/>
    <col min="1541" max="1541" width="9.5703125" customWidth="1"/>
    <col min="1542" max="1542" width="10.28515625" customWidth="1"/>
    <col min="1543" max="1543" width="10.7109375" bestFit="1" customWidth="1"/>
    <col min="1544" max="1544" width="9.28515625" bestFit="1" customWidth="1"/>
    <col min="1792" max="1792" width="3.28515625" bestFit="1" customWidth="1"/>
    <col min="1793" max="1793" width="38.5703125" customWidth="1"/>
    <col min="1794" max="1794" width="11.28515625" customWidth="1"/>
    <col min="1795" max="1795" width="11.7109375" customWidth="1"/>
    <col min="1796" max="1796" width="10.140625" customWidth="1"/>
    <col min="1797" max="1797" width="9.5703125" customWidth="1"/>
    <col min="1798" max="1798" width="10.28515625" customWidth="1"/>
    <col min="1799" max="1799" width="10.7109375" bestFit="1" customWidth="1"/>
    <col min="1800" max="1800" width="9.28515625" bestFit="1" customWidth="1"/>
    <col min="2048" max="2048" width="3.28515625" bestFit="1" customWidth="1"/>
    <col min="2049" max="2049" width="38.5703125" customWidth="1"/>
    <col min="2050" max="2050" width="11.28515625" customWidth="1"/>
    <col min="2051" max="2051" width="11.7109375" customWidth="1"/>
    <col min="2052" max="2052" width="10.140625" customWidth="1"/>
    <col min="2053" max="2053" width="9.5703125" customWidth="1"/>
    <col min="2054" max="2054" width="10.28515625" customWidth="1"/>
    <col min="2055" max="2055" width="10.7109375" bestFit="1" customWidth="1"/>
    <col min="2056" max="2056" width="9.28515625" bestFit="1" customWidth="1"/>
    <col min="2304" max="2304" width="3.28515625" bestFit="1" customWidth="1"/>
    <col min="2305" max="2305" width="38.5703125" customWidth="1"/>
    <col min="2306" max="2306" width="11.28515625" customWidth="1"/>
    <col min="2307" max="2307" width="11.7109375" customWidth="1"/>
    <col min="2308" max="2308" width="10.140625" customWidth="1"/>
    <col min="2309" max="2309" width="9.5703125" customWidth="1"/>
    <col min="2310" max="2310" width="10.28515625" customWidth="1"/>
    <col min="2311" max="2311" width="10.7109375" bestFit="1" customWidth="1"/>
    <col min="2312" max="2312" width="9.28515625" bestFit="1" customWidth="1"/>
    <col min="2560" max="2560" width="3.28515625" bestFit="1" customWidth="1"/>
    <col min="2561" max="2561" width="38.5703125" customWidth="1"/>
    <col min="2562" max="2562" width="11.28515625" customWidth="1"/>
    <col min="2563" max="2563" width="11.7109375" customWidth="1"/>
    <col min="2564" max="2564" width="10.140625" customWidth="1"/>
    <col min="2565" max="2565" width="9.5703125" customWidth="1"/>
    <col min="2566" max="2566" width="10.28515625" customWidth="1"/>
    <col min="2567" max="2567" width="10.7109375" bestFit="1" customWidth="1"/>
    <col min="2568" max="2568" width="9.28515625" bestFit="1" customWidth="1"/>
    <col min="2816" max="2816" width="3.28515625" bestFit="1" customWidth="1"/>
    <col min="2817" max="2817" width="38.5703125" customWidth="1"/>
    <col min="2818" max="2818" width="11.28515625" customWidth="1"/>
    <col min="2819" max="2819" width="11.7109375" customWidth="1"/>
    <col min="2820" max="2820" width="10.140625" customWidth="1"/>
    <col min="2821" max="2821" width="9.5703125" customWidth="1"/>
    <col min="2822" max="2822" width="10.28515625" customWidth="1"/>
    <col min="2823" max="2823" width="10.7109375" bestFit="1" customWidth="1"/>
    <col min="2824" max="2824" width="9.28515625" bestFit="1" customWidth="1"/>
    <col min="3072" max="3072" width="3.28515625" bestFit="1" customWidth="1"/>
    <col min="3073" max="3073" width="38.5703125" customWidth="1"/>
    <col min="3074" max="3074" width="11.28515625" customWidth="1"/>
    <col min="3075" max="3075" width="11.7109375" customWidth="1"/>
    <col min="3076" max="3076" width="10.140625" customWidth="1"/>
    <col min="3077" max="3077" width="9.5703125" customWidth="1"/>
    <col min="3078" max="3078" width="10.28515625" customWidth="1"/>
    <col min="3079" max="3079" width="10.7109375" bestFit="1" customWidth="1"/>
    <col min="3080" max="3080" width="9.28515625" bestFit="1" customWidth="1"/>
    <col min="3328" max="3328" width="3.28515625" bestFit="1" customWidth="1"/>
    <col min="3329" max="3329" width="38.5703125" customWidth="1"/>
    <col min="3330" max="3330" width="11.28515625" customWidth="1"/>
    <col min="3331" max="3331" width="11.7109375" customWidth="1"/>
    <col min="3332" max="3332" width="10.140625" customWidth="1"/>
    <col min="3333" max="3333" width="9.5703125" customWidth="1"/>
    <col min="3334" max="3334" width="10.28515625" customWidth="1"/>
    <col min="3335" max="3335" width="10.7109375" bestFit="1" customWidth="1"/>
    <col min="3336" max="3336" width="9.28515625" bestFit="1" customWidth="1"/>
    <col min="3584" max="3584" width="3.28515625" bestFit="1" customWidth="1"/>
    <col min="3585" max="3585" width="38.5703125" customWidth="1"/>
    <col min="3586" max="3586" width="11.28515625" customWidth="1"/>
    <col min="3587" max="3587" width="11.7109375" customWidth="1"/>
    <col min="3588" max="3588" width="10.140625" customWidth="1"/>
    <col min="3589" max="3589" width="9.5703125" customWidth="1"/>
    <col min="3590" max="3590" width="10.28515625" customWidth="1"/>
    <col min="3591" max="3591" width="10.7109375" bestFit="1" customWidth="1"/>
    <col min="3592" max="3592" width="9.28515625" bestFit="1" customWidth="1"/>
    <col min="3840" max="3840" width="3.28515625" bestFit="1" customWidth="1"/>
    <col min="3841" max="3841" width="38.5703125" customWidth="1"/>
    <col min="3842" max="3842" width="11.28515625" customWidth="1"/>
    <col min="3843" max="3843" width="11.7109375" customWidth="1"/>
    <col min="3844" max="3844" width="10.140625" customWidth="1"/>
    <col min="3845" max="3845" width="9.5703125" customWidth="1"/>
    <col min="3846" max="3846" width="10.28515625" customWidth="1"/>
    <col min="3847" max="3847" width="10.7109375" bestFit="1" customWidth="1"/>
    <col min="3848" max="3848" width="9.28515625" bestFit="1" customWidth="1"/>
    <col min="4096" max="4096" width="3.28515625" bestFit="1" customWidth="1"/>
    <col min="4097" max="4097" width="38.5703125" customWidth="1"/>
    <col min="4098" max="4098" width="11.28515625" customWidth="1"/>
    <col min="4099" max="4099" width="11.7109375" customWidth="1"/>
    <col min="4100" max="4100" width="10.140625" customWidth="1"/>
    <col min="4101" max="4101" width="9.5703125" customWidth="1"/>
    <col min="4102" max="4102" width="10.28515625" customWidth="1"/>
    <col min="4103" max="4103" width="10.7109375" bestFit="1" customWidth="1"/>
    <col min="4104" max="4104" width="9.28515625" bestFit="1" customWidth="1"/>
    <col min="4352" max="4352" width="3.28515625" bestFit="1" customWidth="1"/>
    <col min="4353" max="4353" width="38.5703125" customWidth="1"/>
    <col min="4354" max="4354" width="11.28515625" customWidth="1"/>
    <col min="4355" max="4355" width="11.7109375" customWidth="1"/>
    <col min="4356" max="4356" width="10.140625" customWidth="1"/>
    <col min="4357" max="4357" width="9.5703125" customWidth="1"/>
    <col min="4358" max="4358" width="10.28515625" customWidth="1"/>
    <col min="4359" max="4359" width="10.7109375" bestFit="1" customWidth="1"/>
    <col min="4360" max="4360" width="9.28515625" bestFit="1" customWidth="1"/>
    <col min="4608" max="4608" width="3.28515625" bestFit="1" customWidth="1"/>
    <col min="4609" max="4609" width="38.5703125" customWidth="1"/>
    <col min="4610" max="4610" width="11.28515625" customWidth="1"/>
    <col min="4611" max="4611" width="11.7109375" customWidth="1"/>
    <col min="4612" max="4612" width="10.140625" customWidth="1"/>
    <col min="4613" max="4613" width="9.5703125" customWidth="1"/>
    <col min="4614" max="4614" width="10.28515625" customWidth="1"/>
    <col min="4615" max="4615" width="10.7109375" bestFit="1" customWidth="1"/>
    <col min="4616" max="4616" width="9.28515625" bestFit="1" customWidth="1"/>
    <col min="4864" max="4864" width="3.28515625" bestFit="1" customWidth="1"/>
    <col min="4865" max="4865" width="38.5703125" customWidth="1"/>
    <col min="4866" max="4866" width="11.28515625" customWidth="1"/>
    <col min="4867" max="4867" width="11.7109375" customWidth="1"/>
    <col min="4868" max="4868" width="10.140625" customWidth="1"/>
    <col min="4869" max="4869" width="9.5703125" customWidth="1"/>
    <col min="4870" max="4870" width="10.28515625" customWidth="1"/>
    <col min="4871" max="4871" width="10.7109375" bestFit="1" customWidth="1"/>
    <col min="4872" max="4872" width="9.28515625" bestFit="1" customWidth="1"/>
    <col min="5120" max="5120" width="3.28515625" bestFit="1" customWidth="1"/>
    <col min="5121" max="5121" width="38.5703125" customWidth="1"/>
    <col min="5122" max="5122" width="11.28515625" customWidth="1"/>
    <col min="5123" max="5123" width="11.7109375" customWidth="1"/>
    <col min="5124" max="5124" width="10.140625" customWidth="1"/>
    <col min="5125" max="5125" width="9.5703125" customWidth="1"/>
    <col min="5126" max="5126" width="10.28515625" customWidth="1"/>
    <col min="5127" max="5127" width="10.7109375" bestFit="1" customWidth="1"/>
    <col min="5128" max="5128" width="9.28515625" bestFit="1" customWidth="1"/>
    <col min="5376" max="5376" width="3.28515625" bestFit="1" customWidth="1"/>
    <col min="5377" max="5377" width="38.5703125" customWidth="1"/>
    <col min="5378" max="5378" width="11.28515625" customWidth="1"/>
    <col min="5379" max="5379" width="11.7109375" customWidth="1"/>
    <col min="5380" max="5380" width="10.140625" customWidth="1"/>
    <col min="5381" max="5381" width="9.5703125" customWidth="1"/>
    <col min="5382" max="5382" width="10.28515625" customWidth="1"/>
    <col min="5383" max="5383" width="10.7109375" bestFit="1" customWidth="1"/>
    <col min="5384" max="5384" width="9.28515625" bestFit="1" customWidth="1"/>
    <col min="5632" max="5632" width="3.28515625" bestFit="1" customWidth="1"/>
    <col min="5633" max="5633" width="38.5703125" customWidth="1"/>
    <col min="5634" max="5634" width="11.28515625" customWidth="1"/>
    <col min="5635" max="5635" width="11.7109375" customWidth="1"/>
    <col min="5636" max="5636" width="10.140625" customWidth="1"/>
    <col min="5637" max="5637" width="9.5703125" customWidth="1"/>
    <col min="5638" max="5638" width="10.28515625" customWidth="1"/>
    <col min="5639" max="5639" width="10.7109375" bestFit="1" customWidth="1"/>
    <col min="5640" max="5640" width="9.28515625" bestFit="1" customWidth="1"/>
    <col min="5888" max="5888" width="3.28515625" bestFit="1" customWidth="1"/>
    <col min="5889" max="5889" width="38.5703125" customWidth="1"/>
    <col min="5890" max="5890" width="11.28515625" customWidth="1"/>
    <col min="5891" max="5891" width="11.7109375" customWidth="1"/>
    <col min="5892" max="5892" width="10.140625" customWidth="1"/>
    <col min="5893" max="5893" width="9.5703125" customWidth="1"/>
    <col min="5894" max="5894" width="10.28515625" customWidth="1"/>
    <col min="5895" max="5895" width="10.7109375" bestFit="1" customWidth="1"/>
    <col min="5896" max="5896" width="9.28515625" bestFit="1" customWidth="1"/>
    <col min="6144" max="6144" width="3.28515625" bestFit="1" customWidth="1"/>
    <col min="6145" max="6145" width="38.5703125" customWidth="1"/>
    <col min="6146" max="6146" width="11.28515625" customWidth="1"/>
    <col min="6147" max="6147" width="11.7109375" customWidth="1"/>
    <col min="6148" max="6148" width="10.140625" customWidth="1"/>
    <col min="6149" max="6149" width="9.5703125" customWidth="1"/>
    <col min="6150" max="6150" width="10.28515625" customWidth="1"/>
    <col min="6151" max="6151" width="10.7109375" bestFit="1" customWidth="1"/>
    <col min="6152" max="6152" width="9.28515625" bestFit="1" customWidth="1"/>
    <col min="6400" max="6400" width="3.28515625" bestFit="1" customWidth="1"/>
    <col min="6401" max="6401" width="38.5703125" customWidth="1"/>
    <col min="6402" max="6402" width="11.28515625" customWidth="1"/>
    <col min="6403" max="6403" width="11.7109375" customWidth="1"/>
    <col min="6404" max="6404" width="10.140625" customWidth="1"/>
    <col min="6405" max="6405" width="9.5703125" customWidth="1"/>
    <col min="6406" max="6406" width="10.28515625" customWidth="1"/>
    <col min="6407" max="6407" width="10.7109375" bestFit="1" customWidth="1"/>
    <col min="6408" max="6408" width="9.28515625" bestFit="1" customWidth="1"/>
    <col min="6656" max="6656" width="3.28515625" bestFit="1" customWidth="1"/>
    <col min="6657" max="6657" width="38.5703125" customWidth="1"/>
    <col min="6658" max="6658" width="11.28515625" customWidth="1"/>
    <col min="6659" max="6659" width="11.7109375" customWidth="1"/>
    <col min="6660" max="6660" width="10.140625" customWidth="1"/>
    <col min="6661" max="6661" width="9.5703125" customWidth="1"/>
    <col min="6662" max="6662" width="10.28515625" customWidth="1"/>
    <col min="6663" max="6663" width="10.7109375" bestFit="1" customWidth="1"/>
    <col min="6664" max="6664" width="9.28515625" bestFit="1" customWidth="1"/>
    <col min="6912" max="6912" width="3.28515625" bestFit="1" customWidth="1"/>
    <col min="6913" max="6913" width="38.5703125" customWidth="1"/>
    <col min="6914" max="6914" width="11.28515625" customWidth="1"/>
    <col min="6915" max="6915" width="11.7109375" customWidth="1"/>
    <col min="6916" max="6916" width="10.140625" customWidth="1"/>
    <col min="6917" max="6917" width="9.5703125" customWidth="1"/>
    <col min="6918" max="6918" width="10.28515625" customWidth="1"/>
    <col min="6919" max="6919" width="10.7109375" bestFit="1" customWidth="1"/>
    <col min="6920" max="6920" width="9.28515625" bestFit="1" customWidth="1"/>
    <col min="7168" max="7168" width="3.28515625" bestFit="1" customWidth="1"/>
    <col min="7169" max="7169" width="38.5703125" customWidth="1"/>
    <col min="7170" max="7170" width="11.28515625" customWidth="1"/>
    <col min="7171" max="7171" width="11.7109375" customWidth="1"/>
    <col min="7172" max="7172" width="10.140625" customWidth="1"/>
    <col min="7173" max="7173" width="9.5703125" customWidth="1"/>
    <col min="7174" max="7174" width="10.28515625" customWidth="1"/>
    <col min="7175" max="7175" width="10.7109375" bestFit="1" customWidth="1"/>
    <col min="7176" max="7176" width="9.28515625" bestFit="1" customWidth="1"/>
    <col min="7424" max="7424" width="3.28515625" bestFit="1" customWidth="1"/>
    <col min="7425" max="7425" width="38.5703125" customWidth="1"/>
    <col min="7426" max="7426" width="11.28515625" customWidth="1"/>
    <col min="7427" max="7427" width="11.7109375" customWidth="1"/>
    <col min="7428" max="7428" width="10.140625" customWidth="1"/>
    <col min="7429" max="7429" width="9.5703125" customWidth="1"/>
    <col min="7430" max="7430" width="10.28515625" customWidth="1"/>
    <col min="7431" max="7431" width="10.7109375" bestFit="1" customWidth="1"/>
    <col min="7432" max="7432" width="9.28515625" bestFit="1" customWidth="1"/>
    <col min="7680" max="7680" width="3.28515625" bestFit="1" customWidth="1"/>
    <col min="7681" max="7681" width="38.5703125" customWidth="1"/>
    <col min="7682" max="7682" width="11.28515625" customWidth="1"/>
    <col min="7683" max="7683" width="11.7109375" customWidth="1"/>
    <col min="7684" max="7684" width="10.140625" customWidth="1"/>
    <col min="7685" max="7685" width="9.5703125" customWidth="1"/>
    <col min="7686" max="7686" width="10.28515625" customWidth="1"/>
    <col min="7687" max="7687" width="10.7109375" bestFit="1" customWidth="1"/>
    <col min="7688" max="7688" width="9.28515625" bestFit="1" customWidth="1"/>
    <col min="7936" max="7936" width="3.28515625" bestFit="1" customWidth="1"/>
    <col min="7937" max="7937" width="38.5703125" customWidth="1"/>
    <col min="7938" max="7938" width="11.28515625" customWidth="1"/>
    <col min="7939" max="7939" width="11.7109375" customWidth="1"/>
    <col min="7940" max="7940" width="10.140625" customWidth="1"/>
    <col min="7941" max="7941" width="9.5703125" customWidth="1"/>
    <col min="7942" max="7942" width="10.28515625" customWidth="1"/>
    <col min="7943" max="7943" width="10.7109375" bestFit="1" customWidth="1"/>
    <col min="7944" max="7944" width="9.28515625" bestFit="1" customWidth="1"/>
    <col min="8192" max="8192" width="3.28515625" bestFit="1" customWidth="1"/>
    <col min="8193" max="8193" width="38.5703125" customWidth="1"/>
    <col min="8194" max="8194" width="11.28515625" customWidth="1"/>
    <col min="8195" max="8195" width="11.7109375" customWidth="1"/>
    <col min="8196" max="8196" width="10.140625" customWidth="1"/>
    <col min="8197" max="8197" width="9.5703125" customWidth="1"/>
    <col min="8198" max="8198" width="10.28515625" customWidth="1"/>
    <col min="8199" max="8199" width="10.7109375" bestFit="1" customWidth="1"/>
    <col min="8200" max="8200" width="9.28515625" bestFit="1" customWidth="1"/>
    <col min="8448" max="8448" width="3.28515625" bestFit="1" customWidth="1"/>
    <col min="8449" max="8449" width="38.5703125" customWidth="1"/>
    <col min="8450" max="8450" width="11.28515625" customWidth="1"/>
    <col min="8451" max="8451" width="11.7109375" customWidth="1"/>
    <col min="8452" max="8452" width="10.140625" customWidth="1"/>
    <col min="8453" max="8453" width="9.5703125" customWidth="1"/>
    <col min="8454" max="8454" width="10.28515625" customWidth="1"/>
    <col min="8455" max="8455" width="10.7109375" bestFit="1" customWidth="1"/>
    <col min="8456" max="8456" width="9.28515625" bestFit="1" customWidth="1"/>
    <col min="8704" max="8704" width="3.28515625" bestFit="1" customWidth="1"/>
    <col min="8705" max="8705" width="38.5703125" customWidth="1"/>
    <col min="8706" max="8706" width="11.28515625" customWidth="1"/>
    <col min="8707" max="8707" width="11.7109375" customWidth="1"/>
    <col min="8708" max="8708" width="10.140625" customWidth="1"/>
    <col min="8709" max="8709" width="9.5703125" customWidth="1"/>
    <col min="8710" max="8710" width="10.28515625" customWidth="1"/>
    <col min="8711" max="8711" width="10.7109375" bestFit="1" customWidth="1"/>
    <col min="8712" max="8712" width="9.28515625" bestFit="1" customWidth="1"/>
    <col min="8960" max="8960" width="3.28515625" bestFit="1" customWidth="1"/>
    <col min="8961" max="8961" width="38.5703125" customWidth="1"/>
    <col min="8962" max="8962" width="11.28515625" customWidth="1"/>
    <col min="8963" max="8963" width="11.7109375" customWidth="1"/>
    <col min="8964" max="8964" width="10.140625" customWidth="1"/>
    <col min="8965" max="8965" width="9.5703125" customWidth="1"/>
    <col min="8966" max="8966" width="10.28515625" customWidth="1"/>
    <col min="8967" max="8967" width="10.7109375" bestFit="1" customWidth="1"/>
    <col min="8968" max="8968" width="9.28515625" bestFit="1" customWidth="1"/>
    <col min="9216" max="9216" width="3.28515625" bestFit="1" customWidth="1"/>
    <col min="9217" max="9217" width="38.5703125" customWidth="1"/>
    <col min="9218" max="9218" width="11.28515625" customWidth="1"/>
    <col min="9219" max="9219" width="11.7109375" customWidth="1"/>
    <col min="9220" max="9220" width="10.140625" customWidth="1"/>
    <col min="9221" max="9221" width="9.5703125" customWidth="1"/>
    <col min="9222" max="9222" width="10.28515625" customWidth="1"/>
    <col min="9223" max="9223" width="10.7109375" bestFit="1" customWidth="1"/>
    <col min="9224" max="9224" width="9.28515625" bestFit="1" customWidth="1"/>
    <col min="9472" max="9472" width="3.28515625" bestFit="1" customWidth="1"/>
    <col min="9473" max="9473" width="38.5703125" customWidth="1"/>
    <col min="9474" max="9474" width="11.28515625" customWidth="1"/>
    <col min="9475" max="9475" width="11.7109375" customWidth="1"/>
    <col min="9476" max="9476" width="10.140625" customWidth="1"/>
    <col min="9477" max="9477" width="9.5703125" customWidth="1"/>
    <col min="9478" max="9478" width="10.28515625" customWidth="1"/>
    <col min="9479" max="9479" width="10.7109375" bestFit="1" customWidth="1"/>
    <col min="9480" max="9480" width="9.28515625" bestFit="1" customWidth="1"/>
    <col min="9728" max="9728" width="3.28515625" bestFit="1" customWidth="1"/>
    <col min="9729" max="9729" width="38.5703125" customWidth="1"/>
    <col min="9730" max="9730" width="11.28515625" customWidth="1"/>
    <col min="9731" max="9731" width="11.7109375" customWidth="1"/>
    <col min="9732" max="9732" width="10.140625" customWidth="1"/>
    <col min="9733" max="9733" width="9.5703125" customWidth="1"/>
    <col min="9734" max="9734" width="10.28515625" customWidth="1"/>
    <col min="9735" max="9735" width="10.7109375" bestFit="1" customWidth="1"/>
    <col min="9736" max="9736" width="9.28515625" bestFit="1" customWidth="1"/>
    <col min="9984" max="9984" width="3.28515625" bestFit="1" customWidth="1"/>
    <col min="9985" max="9985" width="38.5703125" customWidth="1"/>
    <col min="9986" max="9986" width="11.28515625" customWidth="1"/>
    <col min="9987" max="9987" width="11.7109375" customWidth="1"/>
    <col min="9988" max="9988" width="10.140625" customWidth="1"/>
    <col min="9989" max="9989" width="9.5703125" customWidth="1"/>
    <col min="9990" max="9990" width="10.28515625" customWidth="1"/>
    <col min="9991" max="9991" width="10.7109375" bestFit="1" customWidth="1"/>
    <col min="9992" max="9992" width="9.28515625" bestFit="1" customWidth="1"/>
    <col min="10240" max="10240" width="3.28515625" bestFit="1" customWidth="1"/>
    <col min="10241" max="10241" width="38.5703125" customWidth="1"/>
    <col min="10242" max="10242" width="11.28515625" customWidth="1"/>
    <col min="10243" max="10243" width="11.7109375" customWidth="1"/>
    <col min="10244" max="10244" width="10.140625" customWidth="1"/>
    <col min="10245" max="10245" width="9.5703125" customWidth="1"/>
    <col min="10246" max="10246" width="10.28515625" customWidth="1"/>
    <col min="10247" max="10247" width="10.7109375" bestFit="1" customWidth="1"/>
    <col min="10248" max="10248" width="9.28515625" bestFit="1" customWidth="1"/>
    <col min="10496" max="10496" width="3.28515625" bestFit="1" customWidth="1"/>
    <col min="10497" max="10497" width="38.5703125" customWidth="1"/>
    <col min="10498" max="10498" width="11.28515625" customWidth="1"/>
    <col min="10499" max="10499" width="11.7109375" customWidth="1"/>
    <col min="10500" max="10500" width="10.140625" customWidth="1"/>
    <col min="10501" max="10501" width="9.5703125" customWidth="1"/>
    <col min="10502" max="10502" width="10.28515625" customWidth="1"/>
    <col min="10503" max="10503" width="10.7109375" bestFit="1" customWidth="1"/>
    <col min="10504" max="10504" width="9.28515625" bestFit="1" customWidth="1"/>
    <col min="10752" max="10752" width="3.28515625" bestFit="1" customWidth="1"/>
    <col min="10753" max="10753" width="38.5703125" customWidth="1"/>
    <col min="10754" max="10754" width="11.28515625" customWidth="1"/>
    <col min="10755" max="10755" width="11.7109375" customWidth="1"/>
    <col min="10756" max="10756" width="10.140625" customWidth="1"/>
    <col min="10757" max="10757" width="9.5703125" customWidth="1"/>
    <col min="10758" max="10758" width="10.28515625" customWidth="1"/>
    <col min="10759" max="10759" width="10.7109375" bestFit="1" customWidth="1"/>
    <col min="10760" max="10760" width="9.28515625" bestFit="1" customWidth="1"/>
    <col min="11008" max="11008" width="3.28515625" bestFit="1" customWidth="1"/>
    <col min="11009" max="11009" width="38.5703125" customWidth="1"/>
    <col min="11010" max="11010" width="11.28515625" customWidth="1"/>
    <col min="11011" max="11011" width="11.7109375" customWidth="1"/>
    <col min="11012" max="11012" width="10.140625" customWidth="1"/>
    <col min="11013" max="11013" width="9.5703125" customWidth="1"/>
    <col min="11014" max="11014" width="10.28515625" customWidth="1"/>
    <col min="11015" max="11015" width="10.7109375" bestFit="1" customWidth="1"/>
    <col min="11016" max="11016" width="9.28515625" bestFit="1" customWidth="1"/>
    <col min="11264" max="11264" width="3.28515625" bestFit="1" customWidth="1"/>
    <col min="11265" max="11265" width="38.5703125" customWidth="1"/>
    <col min="11266" max="11266" width="11.28515625" customWidth="1"/>
    <col min="11267" max="11267" width="11.7109375" customWidth="1"/>
    <col min="11268" max="11268" width="10.140625" customWidth="1"/>
    <col min="11269" max="11269" width="9.5703125" customWidth="1"/>
    <col min="11270" max="11270" width="10.28515625" customWidth="1"/>
    <col min="11271" max="11271" width="10.7109375" bestFit="1" customWidth="1"/>
    <col min="11272" max="11272" width="9.28515625" bestFit="1" customWidth="1"/>
    <col min="11520" max="11520" width="3.28515625" bestFit="1" customWidth="1"/>
    <col min="11521" max="11521" width="38.5703125" customWidth="1"/>
    <col min="11522" max="11522" width="11.28515625" customWidth="1"/>
    <col min="11523" max="11523" width="11.7109375" customWidth="1"/>
    <col min="11524" max="11524" width="10.140625" customWidth="1"/>
    <col min="11525" max="11525" width="9.5703125" customWidth="1"/>
    <col min="11526" max="11526" width="10.28515625" customWidth="1"/>
    <col min="11527" max="11527" width="10.7109375" bestFit="1" customWidth="1"/>
    <col min="11528" max="11528" width="9.28515625" bestFit="1" customWidth="1"/>
    <col min="11776" max="11776" width="3.28515625" bestFit="1" customWidth="1"/>
    <col min="11777" max="11777" width="38.5703125" customWidth="1"/>
    <col min="11778" max="11778" width="11.28515625" customWidth="1"/>
    <col min="11779" max="11779" width="11.7109375" customWidth="1"/>
    <col min="11780" max="11780" width="10.140625" customWidth="1"/>
    <col min="11781" max="11781" width="9.5703125" customWidth="1"/>
    <col min="11782" max="11782" width="10.28515625" customWidth="1"/>
    <col min="11783" max="11783" width="10.7109375" bestFit="1" customWidth="1"/>
    <col min="11784" max="11784" width="9.28515625" bestFit="1" customWidth="1"/>
    <col min="12032" max="12032" width="3.28515625" bestFit="1" customWidth="1"/>
    <col min="12033" max="12033" width="38.5703125" customWidth="1"/>
    <col min="12034" max="12034" width="11.28515625" customWidth="1"/>
    <col min="12035" max="12035" width="11.7109375" customWidth="1"/>
    <col min="12036" max="12036" width="10.140625" customWidth="1"/>
    <col min="12037" max="12037" width="9.5703125" customWidth="1"/>
    <col min="12038" max="12038" width="10.28515625" customWidth="1"/>
    <col min="12039" max="12039" width="10.7109375" bestFit="1" customWidth="1"/>
    <col min="12040" max="12040" width="9.28515625" bestFit="1" customWidth="1"/>
    <col min="12288" max="12288" width="3.28515625" bestFit="1" customWidth="1"/>
    <col min="12289" max="12289" width="38.5703125" customWidth="1"/>
    <col min="12290" max="12290" width="11.28515625" customWidth="1"/>
    <col min="12291" max="12291" width="11.7109375" customWidth="1"/>
    <col min="12292" max="12292" width="10.140625" customWidth="1"/>
    <col min="12293" max="12293" width="9.5703125" customWidth="1"/>
    <col min="12294" max="12294" width="10.28515625" customWidth="1"/>
    <col min="12295" max="12295" width="10.7109375" bestFit="1" customWidth="1"/>
    <col min="12296" max="12296" width="9.28515625" bestFit="1" customWidth="1"/>
    <col min="12544" max="12544" width="3.28515625" bestFit="1" customWidth="1"/>
    <col min="12545" max="12545" width="38.5703125" customWidth="1"/>
    <col min="12546" max="12546" width="11.28515625" customWidth="1"/>
    <col min="12547" max="12547" width="11.7109375" customWidth="1"/>
    <col min="12548" max="12548" width="10.140625" customWidth="1"/>
    <col min="12549" max="12549" width="9.5703125" customWidth="1"/>
    <col min="12550" max="12550" width="10.28515625" customWidth="1"/>
    <col min="12551" max="12551" width="10.7109375" bestFit="1" customWidth="1"/>
    <col min="12552" max="12552" width="9.28515625" bestFit="1" customWidth="1"/>
    <col min="12800" max="12800" width="3.28515625" bestFit="1" customWidth="1"/>
    <col min="12801" max="12801" width="38.5703125" customWidth="1"/>
    <col min="12802" max="12802" width="11.28515625" customWidth="1"/>
    <col min="12803" max="12803" width="11.7109375" customWidth="1"/>
    <col min="12804" max="12804" width="10.140625" customWidth="1"/>
    <col min="12805" max="12805" width="9.5703125" customWidth="1"/>
    <col min="12806" max="12806" width="10.28515625" customWidth="1"/>
    <col min="12807" max="12807" width="10.7109375" bestFit="1" customWidth="1"/>
    <col min="12808" max="12808" width="9.28515625" bestFit="1" customWidth="1"/>
    <col min="13056" max="13056" width="3.28515625" bestFit="1" customWidth="1"/>
    <col min="13057" max="13057" width="38.5703125" customWidth="1"/>
    <col min="13058" max="13058" width="11.28515625" customWidth="1"/>
    <col min="13059" max="13059" width="11.7109375" customWidth="1"/>
    <col min="13060" max="13060" width="10.140625" customWidth="1"/>
    <col min="13061" max="13061" width="9.5703125" customWidth="1"/>
    <col min="13062" max="13062" width="10.28515625" customWidth="1"/>
    <col min="13063" max="13063" width="10.7109375" bestFit="1" customWidth="1"/>
    <col min="13064" max="13064" width="9.28515625" bestFit="1" customWidth="1"/>
    <col min="13312" max="13312" width="3.28515625" bestFit="1" customWidth="1"/>
    <col min="13313" max="13313" width="38.5703125" customWidth="1"/>
    <col min="13314" max="13314" width="11.28515625" customWidth="1"/>
    <col min="13315" max="13315" width="11.7109375" customWidth="1"/>
    <col min="13316" max="13316" width="10.140625" customWidth="1"/>
    <col min="13317" max="13317" width="9.5703125" customWidth="1"/>
    <col min="13318" max="13318" width="10.28515625" customWidth="1"/>
    <col min="13319" max="13319" width="10.7109375" bestFit="1" customWidth="1"/>
    <col min="13320" max="13320" width="9.28515625" bestFit="1" customWidth="1"/>
    <col min="13568" max="13568" width="3.28515625" bestFit="1" customWidth="1"/>
    <col min="13569" max="13569" width="38.5703125" customWidth="1"/>
    <col min="13570" max="13570" width="11.28515625" customWidth="1"/>
    <col min="13571" max="13571" width="11.7109375" customWidth="1"/>
    <col min="13572" max="13572" width="10.140625" customWidth="1"/>
    <col min="13573" max="13573" width="9.5703125" customWidth="1"/>
    <col min="13574" max="13574" width="10.28515625" customWidth="1"/>
    <col min="13575" max="13575" width="10.7109375" bestFit="1" customWidth="1"/>
    <col min="13576" max="13576" width="9.28515625" bestFit="1" customWidth="1"/>
    <col min="13824" max="13824" width="3.28515625" bestFit="1" customWidth="1"/>
    <col min="13825" max="13825" width="38.5703125" customWidth="1"/>
    <col min="13826" max="13826" width="11.28515625" customWidth="1"/>
    <col min="13827" max="13827" width="11.7109375" customWidth="1"/>
    <col min="13828" max="13828" width="10.140625" customWidth="1"/>
    <col min="13829" max="13829" width="9.5703125" customWidth="1"/>
    <col min="13830" max="13830" width="10.28515625" customWidth="1"/>
    <col min="13831" max="13831" width="10.7109375" bestFit="1" customWidth="1"/>
    <col min="13832" max="13832" width="9.28515625" bestFit="1" customWidth="1"/>
    <col min="14080" max="14080" width="3.28515625" bestFit="1" customWidth="1"/>
    <col min="14081" max="14081" width="38.5703125" customWidth="1"/>
    <col min="14082" max="14082" width="11.28515625" customWidth="1"/>
    <col min="14083" max="14083" width="11.7109375" customWidth="1"/>
    <col min="14084" max="14084" width="10.140625" customWidth="1"/>
    <col min="14085" max="14085" width="9.5703125" customWidth="1"/>
    <col min="14086" max="14086" width="10.28515625" customWidth="1"/>
    <col min="14087" max="14087" width="10.7109375" bestFit="1" customWidth="1"/>
    <col min="14088" max="14088" width="9.28515625" bestFit="1" customWidth="1"/>
    <col min="14336" max="14336" width="3.28515625" bestFit="1" customWidth="1"/>
    <col min="14337" max="14337" width="38.5703125" customWidth="1"/>
    <col min="14338" max="14338" width="11.28515625" customWidth="1"/>
    <col min="14339" max="14339" width="11.7109375" customWidth="1"/>
    <col min="14340" max="14340" width="10.140625" customWidth="1"/>
    <col min="14341" max="14341" width="9.5703125" customWidth="1"/>
    <col min="14342" max="14342" width="10.28515625" customWidth="1"/>
    <col min="14343" max="14343" width="10.7109375" bestFit="1" customWidth="1"/>
    <col min="14344" max="14344" width="9.28515625" bestFit="1" customWidth="1"/>
    <col min="14592" max="14592" width="3.28515625" bestFit="1" customWidth="1"/>
    <col min="14593" max="14593" width="38.5703125" customWidth="1"/>
    <col min="14594" max="14594" width="11.28515625" customWidth="1"/>
    <col min="14595" max="14595" width="11.7109375" customWidth="1"/>
    <col min="14596" max="14596" width="10.140625" customWidth="1"/>
    <col min="14597" max="14597" width="9.5703125" customWidth="1"/>
    <col min="14598" max="14598" width="10.28515625" customWidth="1"/>
    <col min="14599" max="14599" width="10.7109375" bestFit="1" customWidth="1"/>
    <col min="14600" max="14600" width="9.28515625" bestFit="1" customWidth="1"/>
    <col min="14848" max="14848" width="3.28515625" bestFit="1" customWidth="1"/>
    <col min="14849" max="14849" width="38.5703125" customWidth="1"/>
    <col min="14850" max="14850" width="11.28515625" customWidth="1"/>
    <col min="14851" max="14851" width="11.7109375" customWidth="1"/>
    <col min="14852" max="14852" width="10.140625" customWidth="1"/>
    <col min="14853" max="14853" width="9.5703125" customWidth="1"/>
    <col min="14854" max="14854" width="10.28515625" customWidth="1"/>
    <col min="14855" max="14855" width="10.7109375" bestFit="1" customWidth="1"/>
    <col min="14856" max="14856" width="9.28515625" bestFit="1" customWidth="1"/>
    <col min="15104" max="15104" width="3.28515625" bestFit="1" customWidth="1"/>
    <col min="15105" max="15105" width="38.5703125" customWidth="1"/>
    <col min="15106" max="15106" width="11.28515625" customWidth="1"/>
    <col min="15107" max="15107" width="11.7109375" customWidth="1"/>
    <col min="15108" max="15108" width="10.140625" customWidth="1"/>
    <col min="15109" max="15109" width="9.5703125" customWidth="1"/>
    <col min="15110" max="15110" width="10.28515625" customWidth="1"/>
    <col min="15111" max="15111" width="10.7109375" bestFit="1" customWidth="1"/>
    <col min="15112" max="15112" width="9.28515625" bestFit="1" customWidth="1"/>
    <col min="15360" max="15360" width="3.28515625" bestFit="1" customWidth="1"/>
    <col min="15361" max="15361" width="38.5703125" customWidth="1"/>
    <col min="15362" max="15362" width="11.28515625" customWidth="1"/>
    <col min="15363" max="15363" width="11.7109375" customWidth="1"/>
    <col min="15364" max="15364" width="10.140625" customWidth="1"/>
    <col min="15365" max="15365" width="9.5703125" customWidth="1"/>
    <col min="15366" max="15366" width="10.28515625" customWidth="1"/>
    <col min="15367" max="15367" width="10.7109375" bestFit="1" customWidth="1"/>
    <col min="15368" max="15368" width="9.28515625" bestFit="1" customWidth="1"/>
    <col min="15616" max="15616" width="3.28515625" bestFit="1" customWidth="1"/>
    <col min="15617" max="15617" width="38.5703125" customWidth="1"/>
    <col min="15618" max="15618" width="11.28515625" customWidth="1"/>
    <col min="15619" max="15619" width="11.7109375" customWidth="1"/>
    <col min="15620" max="15620" width="10.140625" customWidth="1"/>
    <col min="15621" max="15621" width="9.5703125" customWidth="1"/>
    <col min="15622" max="15622" width="10.28515625" customWidth="1"/>
    <col min="15623" max="15623" width="10.7109375" bestFit="1" customWidth="1"/>
    <col min="15624" max="15624" width="9.28515625" bestFit="1" customWidth="1"/>
    <col min="15872" max="15872" width="3.28515625" bestFit="1" customWidth="1"/>
    <col min="15873" max="15873" width="38.5703125" customWidth="1"/>
    <col min="15874" max="15874" width="11.28515625" customWidth="1"/>
    <col min="15875" max="15875" width="11.7109375" customWidth="1"/>
    <col min="15876" max="15876" width="10.140625" customWidth="1"/>
    <col min="15877" max="15877" width="9.5703125" customWidth="1"/>
    <col min="15878" max="15878" width="10.28515625" customWidth="1"/>
    <col min="15879" max="15879" width="10.7109375" bestFit="1" customWidth="1"/>
    <col min="15880" max="15880" width="9.28515625" bestFit="1" customWidth="1"/>
    <col min="16128" max="16128" width="3.28515625" bestFit="1" customWidth="1"/>
    <col min="16129" max="16129" width="38.5703125" customWidth="1"/>
    <col min="16130" max="16130" width="11.28515625" customWidth="1"/>
    <col min="16131" max="16131" width="11.7109375" customWidth="1"/>
    <col min="16132" max="16132" width="10.140625" customWidth="1"/>
    <col min="16133" max="16133" width="9.5703125" customWidth="1"/>
    <col min="16134" max="16134" width="10.28515625" customWidth="1"/>
    <col min="16135" max="16135" width="10.7109375" bestFit="1" customWidth="1"/>
    <col min="16136" max="16136" width="9.28515625" bestFit="1" customWidth="1"/>
  </cols>
  <sheetData>
    <row r="1" spans="1:7" s="164" customFormat="1" ht="39.75" customHeight="1">
      <c r="A1" s="162"/>
      <c r="B1" s="163"/>
      <c r="C1" s="98" t="s">
        <v>287</v>
      </c>
      <c r="D1" s="98" t="s">
        <v>0</v>
      </c>
      <c r="E1" s="98" t="s">
        <v>327</v>
      </c>
      <c r="F1" s="98" t="s">
        <v>1</v>
      </c>
      <c r="G1" s="165"/>
    </row>
    <row r="2" spans="1:7">
      <c r="A2" s="99" t="s">
        <v>2</v>
      </c>
      <c r="B2" s="100" t="s">
        <v>3</v>
      </c>
      <c r="C2" s="101"/>
      <c r="D2" s="101"/>
      <c r="E2" s="101"/>
      <c r="F2" s="101"/>
    </row>
    <row r="3" spans="1:7">
      <c r="A3" s="102" t="s">
        <v>4</v>
      </c>
      <c r="B3" s="103" t="s">
        <v>5</v>
      </c>
      <c r="C3" s="101">
        <v>6532</v>
      </c>
      <c r="D3" s="101">
        <v>5044</v>
      </c>
      <c r="E3" s="101">
        <v>1488</v>
      </c>
      <c r="F3" s="101"/>
    </row>
    <row r="4" spans="1:7">
      <c r="A4" s="102" t="s">
        <v>6</v>
      </c>
      <c r="B4" s="103" t="s">
        <v>7</v>
      </c>
      <c r="C4" s="101">
        <v>1770</v>
      </c>
      <c r="D4" s="101">
        <v>1368</v>
      </c>
      <c r="E4" s="101">
        <v>402</v>
      </c>
      <c r="F4" s="101"/>
    </row>
    <row r="5" spans="1:7">
      <c r="A5" s="102" t="s">
        <v>8</v>
      </c>
      <c r="B5" s="103" t="s">
        <v>9</v>
      </c>
      <c r="C5" s="101">
        <v>5424</v>
      </c>
      <c r="D5" s="101">
        <v>5348</v>
      </c>
      <c r="E5" s="101">
        <v>76</v>
      </c>
      <c r="F5" s="101"/>
    </row>
    <row r="6" spans="1:7">
      <c r="A6" s="102"/>
      <c r="B6" s="104" t="s">
        <v>10</v>
      </c>
      <c r="C6" s="101"/>
      <c r="D6" s="105"/>
      <c r="E6" s="105"/>
      <c r="F6" s="105"/>
    </row>
    <row r="7" spans="1:7">
      <c r="A7" s="102" t="s">
        <v>11</v>
      </c>
      <c r="B7" s="103" t="s">
        <v>12</v>
      </c>
      <c r="C7" s="101">
        <v>0</v>
      </c>
      <c r="D7" s="101"/>
      <c r="E7" s="101"/>
      <c r="F7" s="101"/>
    </row>
    <row r="8" spans="1:7">
      <c r="A8" s="102" t="s">
        <v>13</v>
      </c>
      <c r="B8" s="103" t="s">
        <v>14</v>
      </c>
      <c r="C8" s="101">
        <v>0</v>
      </c>
      <c r="D8" s="101"/>
      <c r="E8" s="101"/>
      <c r="F8" s="101"/>
    </row>
    <row r="9" spans="1:7">
      <c r="A9" s="102"/>
      <c r="B9" s="104" t="s">
        <v>15</v>
      </c>
      <c r="C9" s="104"/>
      <c r="D9" s="104"/>
      <c r="E9" s="104"/>
      <c r="F9" s="104"/>
    </row>
    <row r="10" spans="1:7">
      <c r="A10" s="102"/>
      <c r="B10" s="104" t="s">
        <v>16</v>
      </c>
      <c r="C10" s="105">
        <v>0</v>
      </c>
      <c r="D10" s="105"/>
      <c r="E10" s="105"/>
      <c r="F10" s="105"/>
    </row>
    <row r="11" spans="1:7">
      <c r="A11" s="102"/>
      <c r="B11" s="104" t="s">
        <v>17</v>
      </c>
      <c r="C11" s="105"/>
      <c r="D11" s="105"/>
      <c r="E11" s="105"/>
      <c r="F11" s="105"/>
    </row>
    <row r="12" spans="1:7">
      <c r="A12" s="106"/>
      <c r="B12" s="107" t="s">
        <v>18</v>
      </c>
      <c r="C12" s="108">
        <v>13726</v>
      </c>
      <c r="D12" s="108">
        <v>11760</v>
      </c>
      <c r="E12" s="108">
        <v>1966</v>
      </c>
      <c r="F12" s="108">
        <v>0</v>
      </c>
    </row>
    <row r="13" spans="1:7">
      <c r="A13" s="102"/>
      <c r="B13" s="100" t="s">
        <v>19</v>
      </c>
      <c r="C13" s="109"/>
      <c r="D13" s="109"/>
      <c r="E13" s="109"/>
      <c r="F13" s="109"/>
    </row>
    <row r="14" spans="1:7">
      <c r="A14" s="102" t="s">
        <v>20</v>
      </c>
      <c r="B14" s="103" t="s">
        <v>21</v>
      </c>
      <c r="C14" s="101"/>
      <c r="D14" s="101"/>
      <c r="E14" s="101"/>
      <c r="F14" s="101"/>
    </row>
    <row r="15" spans="1:7">
      <c r="A15" s="102" t="s">
        <v>22</v>
      </c>
      <c r="B15" s="103" t="s">
        <v>23</v>
      </c>
      <c r="C15" s="101"/>
      <c r="D15" s="101"/>
      <c r="E15" s="101"/>
      <c r="F15" s="101"/>
    </row>
    <row r="16" spans="1:7">
      <c r="A16" s="102" t="s">
        <v>24</v>
      </c>
      <c r="B16" s="103" t="s">
        <v>25</v>
      </c>
      <c r="C16" s="101"/>
      <c r="D16" s="101"/>
      <c r="E16" s="101"/>
      <c r="F16" s="101"/>
    </row>
    <row r="17" spans="1:8">
      <c r="A17" s="106"/>
      <c r="B17" s="107" t="s">
        <v>26</v>
      </c>
      <c r="C17" s="108">
        <v>0</v>
      </c>
      <c r="D17" s="108">
        <v>0</v>
      </c>
      <c r="E17" s="108">
        <v>0</v>
      </c>
      <c r="F17" s="108">
        <v>0</v>
      </c>
    </row>
    <row r="18" spans="1:8">
      <c r="A18" s="110"/>
      <c r="B18" s="111" t="s">
        <v>27</v>
      </c>
      <c r="C18" s="112">
        <v>13726</v>
      </c>
      <c r="D18" s="112">
        <v>11760</v>
      </c>
      <c r="E18" s="112">
        <v>1966</v>
      </c>
      <c r="F18" s="112">
        <v>0</v>
      </c>
    </row>
    <row r="19" spans="1:8">
      <c r="A19" s="99" t="s">
        <v>28</v>
      </c>
      <c r="B19" s="100" t="s">
        <v>29</v>
      </c>
      <c r="C19" s="113"/>
      <c r="D19" s="113"/>
      <c r="E19" s="113"/>
      <c r="F19" s="113"/>
    </row>
    <row r="20" spans="1:8">
      <c r="A20" s="99"/>
      <c r="B20" s="103" t="s">
        <v>30</v>
      </c>
      <c r="C20" s="113"/>
      <c r="D20" s="113"/>
      <c r="E20" s="113"/>
      <c r="F20" s="113"/>
    </row>
    <row r="21" spans="1:8">
      <c r="A21" s="99"/>
      <c r="B21" s="103" t="s">
        <v>31</v>
      </c>
      <c r="C21" s="113"/>
      <c r="D21" s="113"/>
      <c r="E21" s="113"/>
      <c r="F21" s="113"/>
    </row>
    <row r="22" spans="1:8">
      <c r="A22" s="110"/>
      <c r="B22" s="111" t="s">
        <v>32</v>
      </c>
      <c r="C22" s="112">
        <v>0</v>
      </c>
      <c r="D22" s="112">
        <v>0</v>
      </c>
      <c r="E22" s="112">
        <v>0</v>
      </c>
      <c r="F22" s="112">
        <v>0</v>
      </c>
    </row>
    <row r="23" spans="1:8">
      <c r="A23" s="114"/>
      <c r="B23" s="115" t="s">
        <v>33</v>
      </c>
      <c r="C23" s="116">
        <v>13726</v>
      </c>
      <c r="D23" s="116">
        <v>11760</v>
      </c>
      <c r="E23" s="116">
        <v>1966</v>
      </c>
      <c r="F23" s="116">
        <v>0</v>
      </c>
      <c r="H23" s="3"/>
    </row>
    <row r="24" spans="1:8">
      <c r="A24" s="110"/>
      <c r="B24" s="100" t="s">
        <v>34</v>
      </c>
      <c r="C24" s="109"/>
      <c r="D24" s="109"/>
      <c r="E24" s="109"/>
      <c r="F24" s="109"/>
      <c r="G24" s="4"/>
    </row>
    <row r="25" spans="1:8" ht="25.5">
      <c r="A25" s="110" t="s">
        <v>35</v>
      </c>
      <c r="B25" s="117" t="s">
        <v>36</v>
      </c>
      <c r="C25" s="109"/>
      <c r="D25" s="109"/>
      <c r="E25" s="109"/>
      <c r="F25" s="109"/>
    </row>
    <row r="26" spans="1:8">
      <c r="A26" s="110"/>
      <c r="B26" s="118" t="s">
        <v>37</v>
      </c>
      <c r="C26" s="105"/>
      <c r="D26" s="105"/>
      <c r="E26" s="105"/>
      <c r="F26" s="105"/>
    </row>
    <row r="27" spans="1:8">
      <c r="A27" s="110"/>
      <c r="B27" s="118" t="s">
        <v>38</v>
      </c>
      <c r="C27" s="105"/>
      <c r="D27" s="105"/>
      <c r="E27" s="105"/>
      <c r="F27" s="105"/>
    </row>
    <row r="28" spans="1:8">
      <c r="A28" s="110"/>
      <c r="B28" s="119" t="s">
        <v>39</v>
      </c>
      <c r="C28" s="120"/>
      <c r="D28" s="120"/>
      <c r="E28" s="120"/>
      <c r="F28" s="120"/>
    </row>
    <row r="29" spans="1:8">
      <c r="A29" s="110"/>
      <c r="B29" s="119" t="s">
        <v>40</v>
      </c>
      <c r="C29" s="120"/>
      <c r="D29" s="120"/>
      <c r="E29" s="120"/>
      <c r="F29" s="120"/>
    </row>
    <row r="30" spans="1:8">
      <c r="A30" s="110"/>
      <c r="B30" s="119" t="s">
        <v>41</v>
      </c>
      <c r="C30" s="120"/>
      <c r="D30" s="120"/>
      <c r="E30" s="120"/>
      <c r="F30" s="120"/>
    </row>
    <row r="31" spans="1:8">
      <c r="A31" s="110" t="s">
        <v>42</v>
      </c>
      <c r="B31" s="121" t="s">
        <v>43</v>
      </c>
      <c r="C31" s="109"/>
      <c r="D31" s="109"/>
      <c r="E31" s="109"/>
      <c r="F31" s="109"/>
    </row>
    <row r="32" spans="1:8">
      <c r="A32" s="110"/>
      <c r="B32" s="121" t="s">
        <v>44</v>
      </c>
      <c r="C32" s="101"/>
      <c r="D32" s="101"/>
      <c r="E32" s="101"/>
      <c r="F32" s="101"/>
    </row>
    <row r="33" spans="1:6">
      <c r="A33" s="110"/>
      <c r="B33" s="103" t="s">
        <v>45</v>
      </c>
      <c r="C33" s="109"/>
      <c r="D33" s="109"/>
      <c r="E33" s="109"/>
      <c r="F33" s="109"/>
    </row>
    <row r="34" spans="1:6">
      <c r="A34" s="110"/>
      <c r="B34" s="118" t="s">
        <v>46</v>
      </c>
      <c r="C34" s="105"/>
      <c r="D34" s="105"/>
      <c r="E34" s="105"/>
      <c r="F34" s="105"/>
    </row>
    <row r="35" spans="1:6">
      <c r="A35" s="110"/>
      <c r="B35" s="118" t="s">
        <v>47</v>
      </c>
      <c r="C35" s="105"/>
      <c r="D35" s="105"/>
      <c r="E35" s="105"/>
      <c r="F35" s="105"/>
    </row>
    <row r="36" spans="1:6">
      <c r="A36" s="110"/>
      <c r="B36" s="118" t="s">
        <v>48</v>
      </c>
      <c r="C36" s="105"/>
      <c r="D36" s="105"/>
      <c r="E36" s="105"/>
      <c r="F36" s="105"/>
    </row>
    <row r="37" spans="1:6">
      <c r="A37" s="110"/>
      <c r="B37" s="103" t="s">
        <v>49</v>
      </c>
      <c r="C37" s="109"/>
      <c r="D37" s="109"/>
      <c r="E37" s="109"/>
      <c r="F37" s="109"/>
    </row>
    <row r="38" spans="1:6">
      <c r="A38" s="110"/>
      <c r="B38" s="118" t="s">
        <v>50</v>
      </c>
      <c r="C38" s="105"/>
      <c r="D38" s="105"/>
      <c r="E38" s="105"/>
      <c r="F38" s="105"/>
    </row>
    <row r="39" spans="1:6">
      <c r="A39" s="110"/>
      <c r="B39" s="118" t="s">
        <v>51</v>
      </c>
      <c r="C39" s="105"/>
      <c r="D39" s="105"/>
      <c r="E39" s="105"/>
      <c r="F39" s="105"/>
    </row>
    <row r="40" spans="1:6">
      <c r="A40" s="110"/>
      <c r="B40" s="118" t="s">
        <v>52</v>
      </c>
      <c r="C40" s="105"/>
      <c r="D40" s="105"/>
      <c r="E40" s="105"/>
      <c r="F40" s="105"/>
    </row>
    <row r="41" spans="1:6">
      <c r="A41" s="110"/>
      <c r="B41" s="103" t="s">
        <v>53</v>
      </c>
      <c r="C41" s="109"/>
      <c r="D41" s="109"/>
      <c r="E41" s="109"/>
      <c r="F41" s="109"/>
    </row>
    <row r="42" spans="1:6">
      <c r="A42" s="110"/>
      <c r="B42" s="118" t="s">
        <v>54</v>
      </c>
      <c r="C42" s="105"/>
      <c r="D42" s="105"/>
      <c r="E42" s="105"/>
      <c r="F42" s="105"/>
    </row>
    <row r="43" spans="1:6">
      <c r="A43" s="110"/>
      <c r="B43" s="118" t="s">
        <v>55</v>
      </c>
      <c r="C43" s="105"/>
      <c r="D43" s="105"/>
      <c r="E43" s="105"/>
      <c r="F43" s="105"/>
    </row>
    <row r="44" spans="1:6">
      <c r="A44" s="110"/>
      <c r="B44" s="118" t="s">
        <v>56</v>
      </c>
      <c r="C44" s="105"/>
      <c r="D44" s="105"/>
      <c r="E44" s="105"/>
      <c r="F44" s="105"/>
    </row>
    <row r="45" spans="1:6">
      <c r="A45" s="102" t="s">
        <v>57</v>
      </c>
      <c r="B45" s="103" t="s">
        <v>58</v>
      </c>
      <c r="C45" s="109">
        <v>357</v>
      </c>
      <c r="D45" s="109">
        <v>117</v>
      </c>
      <c r="E45" s="109">
        <v>240</v>
      </c>
      <c r="F45" s="109"/>
    </row>
    <row r="46" spans="1:6">
      <c r="A46" s="102"/>
      <c r="B46" s="118" t="s">
        <v>59</v>
      </c>
      <c r="C46" s="105"/>
      <c r="D46" s="105"/>
      <c r="E46" s="105"/>
      <c r="F46" s="105"/>
    </row>
    <row r="47" spans="1:6">
      <c r="A47" s="102"/>
      <c r="B47" s="118" t="s">
        <v>60</v>
      </c>
      <c r="C47" s="105">
        <v>357</v>
      </c>
      <c r="D47" s="105">
        <v>117</v>
      </c>
      <c r="E47" s="105">
        <v>240</v>
      </c>
      <c r="F47" s="105"/>
    </row>
    <row r="48" spans="1:6">
      <c r="A48" s="102"/>
      <c r="B48" s="118" t="s">
        <v>61</v>
      </c>
      <c r="C48" s="105"/>
      <c r="D48" s="105"/>
      <c r="E48" s="105"/>
      <c r="F48" s="105"/>
    </row>
    <row r="49" spans="1:8">
      <c r="A49" s="102" t="s">
        <v>62</v>
      </c>
      <c r="B49" s="103" t="s">
        <v>63</v>
      </c>
      <c r="C49" s="109"/>
      <c r="D49" s="109"/>
      <c r="E49" s="109"/>
      <c r="F49" s="109"/>
    </row>
    <row r="50" spans="1:8">
      <c r="A50" s="110"/>
      <c r="B50" s="107" t="s">
        <v>64</v>
      </c>
      <c r="C50" s="108"/>
      <c r="D50" s="108"/>
      <c r="E50" s="108"/>
      <c r="F50" s="108"/>
      <c r="G50" s="4"/>
    </row>
    <row r="51" spans="1:8">
      <c r="A51" s="102"/>
      <c r="B51" s="100" t="s">
        <v>65</v>
      </c>
      <c r="C51" s="101"/>
      <c r="D51" s="101"/>
      <c r="E51" s="101"/>
      <c r="F51" s="101"/>
    </row>
    <row r="52" spans="1:8" ht="25.5">
      <c r="A52" s="102" t="s">
        <v>66</v>
      </c>
      <c r="B52" s="117" t="s">
        <v>67</v>
      </c>
      <c r="C52" s="101"/>
      <c r="D52" s="101"/>
      <c r="E52" s="101"/>
      <c r="F52" s="101"/>
    </row>
    <row r="53" spans="1:8">
      <c r="A53" s="102" t="s">
        <v>68</v>
      </c>
      <c r="B53" s="121" t="s">
        <v>69</v>
      </c>
      <c r="C53" s="101"/>
      <c r="D53" s="101"/>
      <c r="E53" s="101"/>
      <c r="F53" s="101"/>
    </row>
    <row r="54" spans="1:8">
      <c r="A54" s="102" t="s">
        <v>70</v>
      </c>
      <c r="B54" s="121" t="s">
        <v>71</v>
      </c>
      <c r="C54" s="101"/>
      <c r="D54" s="101"/>
      <c r="E54" s="101"/>
      <c r="F54" s="101"/>
    </row>
    <row r="55" spans="1:8">
      <c r="A55" s="102"/>
      <c r="B55" s="107" t="s">
        <v>72</v>
      </c>
      <c r="C55" s="108"/>
      <c r="D55" s="108"/>
      <c r="E55" s="108"/>
      <c r="F55" s="108"/>
    </row>
    <row r="56" spans="1:8">
      <c r="A56" s="102" t="s">
        <v>73</v>
      </c>
      <c r="B56" s="111" t="s">
        <v>74</v>
      </c>
      <c r="C56" s="122">
        <v>357</v>
      </c>
      <c r="D56" s="122">
        <v>117</v>
      </c>
      <c r="E56" s="122">
        <v>240</v>
      </c>
      <c r="F56" s="122">
        <v>0</v>
      </c>
    </row>
    <row r="57" spans="1:8">
      <c r="A57" s="102" t="s">
        <v>75</v>
      </c>
      <c r="B57" s="100" t="s">
        <v>76</v>
      </c>
      <c r="C57" s="109"/>
      <c r="D57" s="109"/>
      <c r="E57" s="109"/>
      <c r="F57" s="109"/>
    </row>
    <row r="58" spans="1:8">
      <c r="A58" s="102"/>
      <c r="B58" s="123" t="s">
        <v>86</v>
      </c>
      <c r="C58" s="124">
        <v>13369</v>
      </c>
      <c r="D58" s="124">
        <v>11643</v>
      </c>
      <c r="E58" s="124">
        <v>1726</v>
      </c>
      <c r="F58" s="124"/>
      <c r="G58" s="125"/>
    </row>
    <row r="59" spans="1:8">
      <c r="A59" s="102"/>
      <c r="B59" s="123" t="s">
        <v>314</v>
      </c>
      <c r="C59" s="124">
        <v>0</v>
      </c>
      <c r="D59" s="124"/>
      <c r="E59" s="124"/>
      <c r="F59" s="124"/>
      <c r="G59" s="125"/>
    </row>
    <row r="60" spans="1:8">
      <c r="A60" s="110" t="s">
        <v>77</v>
      </c>
      <c r="B60" s="111" t="s">
        <v>78</v>
      </c>
      <c r="C60" s="112">
        <v>13369</v>
      </c>
      <c r="D60" s="112">
        <v>11643</v>
      </c>
      <c r="E60" s="112">
        <v>1726</v>
      </c>
      <c r="F60" s="112">
        <v>0</v>
      </c>
    </row>
    <row r="61" spans="1:8">
      <c r="A61" s="126"/>
      <c r="B61" s="127" t="s">
        <v>79</v>
      </c>
      <c r="C61" s="128">
        <v>13726</v>
      </c>
      <c r="D61" s="128">
        <v>11760</v>
      </c>
      <c r="E61" s="128">
        <v>1966</v>
      </c>
      <c r="F61" s="128">
        <v>0</v>
      </c>
      <c r="H61" s="3"/>
    </row>
    <row r="62" spans="1:8" s="1" customFormat="1">
      <c r="A62"/>
      <c r="B62"/>
      <c r="C62" s="3">
        <f>+C61-C23</f>
        <v>0</v>
      </c>
      <c r="D62" s="3">
        <f t="shared" ref="D62:F62" si="0">+D61-D23</f>
        <v>0</v>
      </c>
      <c r="E62" s="3">
        <f t="shared" si="0"/>
        <v>0</v>
      </c>
      <c r="F62" s="3">
        <f t="shared" si="0"/>
        <v>0</v>
      </c>
      <c r="H62"/>
    </row>
  </sheetData>
  <pageMargins left="0.82677165354330717" right="0.15748031496062992" top="0.9055118110236221" bottom="0.27559055118110237" header="0.19685039370078741" footer="0.15748031496062992"/>
  <pageSetup paperSize="9" scale="87" orientation="portrait" r:id="rId1"/>
  <headerFooter>
    <oddHeader xml:space="preserve">&amp;C
Floriana Könyvtár és Közösségi Tér 2015. évi költségvetési 
kiadásai és bevételei kiemelt előirányzatok, működési és felhalmozási költségvetés  szerinti bontásban &amp;R4. melléklet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61"/>
  <sheetViews>
    <sheetView view="pageBreakPreview" topLeftCell="A33" zoomScale="60" workbookViewId="0">
      <selection activeCell="C61" sqref="C61"/>
    </sheetView>
  </sheetViews>
  <sheetFormatPr defaultRowHeight="12.75"/>
  <cols>
    <col min="1" max="1" width="3.28515625" bestFit="1" customWidth="1"/>
    <col min="2" max="2" width="38.5703125" customWidth="1"/>
    <col min="3" max="3" width="14.140625" customWidth="1"/>
    <col min="4" max="4" width="12.28515625" customWidth="1"/>
    <col min="5" max="5" width="12.140625" customWidth="1"/>
    <col min="6" max="6" width="12.5703125" customWidth="1"/>
    <col min="7" max="7" width="9.28515625" bestFit="1" customWidth="1"/>
    <col min="256" max="256" width="3.28515625" bestFit="1" customWidth="1"/>
    <col min="257" max="257" width="38.5703125" customWidth="1"/>
    <col min="258" max="258" width="11.28515625" customWidth="1"/>
    <col min="259" max="259" width="11.7109375" customWidth="1"/>
    <col min="260" max="260" width="10.140625" customWidth="1"/>
    <col min="261" max="261" width="12.140625" customWidth="1"/>
    <col min="262" max="262" width="10.28515625" customWidth="1"/>
    <col min="263" max="263" width="9.28515625" bestFit="1" customWidth="1"/>
    <col min="512" max="512" width="3.28515625" bestFit="1" customWidth="1"/>
    <col min="513" max="513" width="38.5703125" customWidth="1"/>
    <col min="514" max="514" width="11.28515625" customWidth="1"/>
    <col min="515" max="515" width="11.7109375" customWidth="1"/>
    <col min="516" max="516" width="10.140625" customWidth="1"/>
    <col min="517" max="517" width="12.140625" customWidth="1"/>
    <col min="518" max="518" width="10.28515625" customWidth="1"/>
    <col min="519" max="519" width="9.28515625" bestFit="1" customWidth="1"/>
    <col min="768" max="768" width="3.28515625" bestFit="1" customWidth="1"/>
    <col min="769" max="769" width="38.5703125" customWidth="1"/>
    <col min="770" max="770" width="11.28515625" customWidth="1"/>
    <col min="771" max="771" width="11.7109375" customWidth="1"/>
    <col min="772" max="772" width="10.140625" customWidth="1"/>
    <col min="773" max="773" width="12.140625" customWidth="1"/>
    <col min="774" max="774" width="10.28515625" customWidth="1"/>
    <col min="775" max="775" width="9.28515625" bestFit="1" customWidth="1"/>
    <col min="1024" max="1024" width="3.28515625" bestFit="1" customWidth="1"/>
    <col min="1025" max="1025" width="38.5703125" customWidth="1"/>
    <col min="1026" max="1026" width="11.28515625" customWidth="1"/>
    <col min="1027" max="1027" width="11.7109375" customWidth="1"/>
    <col min="1028" max="1028" width="10.140625" customWidth="1"/>
    <col min="1029" max="1029" width="12.140625" customWidth="1"/>
    <col min="1030" max="1030" width="10.28515625" customWidth="1"/>
    <col min="1031" max="1031" width="9.28515625" bestFit="1" customWidth="1"/>
    <col min="1280" max="1280" width="3.28515625" bestFit="1" customWidth="1"/>
    <col min="1281" max="1281" width="38.5703125" customWidth="1"/>
    <col min="1282" max="1282" width="11.28515625" customWidth="1"/>
    <col min="1283" max="1283" width="11.7109375" customWidth="1"/>
    <col min="1284" max="1284" width="10.140625" customWidth="1"/>
    <col min="1285" max="1285" width="12.140625" customWidth="1"/>
    <col min="1286" max="1286" width="10.28515625" customWidth="1"/>
    <col min="1287" max="1287" width="9.28515625" bestFit="1" customWidth="1"/>
    <col min="1536" max="1536" width="3.28515625" bestFit="1" customWidth="1"/>
    <col min="1537" max="1537" width="38.5703125" customWidth="1"/>
    <col min="1538" max="1538" width="11.28515625" customWidth="1"/>
    <col min="1539" max="1539" width="11.7109375" customWidth="1"/>
    <col min="1540" max="1540" width="10.140625" customWidth="1"/>
    <col min="1541" max="1541" width="12.140625" customWidth="1"/>
    <col min="1542" max="1542" width="10.28515625" customWidth="1"/>
    <col min="1543" max="1543" width="9.28515625" bestFit="1" customWidth="1"/>
    <col min="1792" max="1792" width="3.28515625" bestFit="1" customWidth="1"/>
    <col min="1793" max="1793" width="38.5703125" customWidth="1"/>
    <col min="1794" max="1794" width="11.28515625" customWidth="1"/>
    <col min="1795" max="1795" width="11.7109375" customWidth="1"/>
    <col min="1796" max="1796" width="10.140625" customWidth="1"/>
    <col min="1797" max="1797" width="12.140625" customWidth="1"/>
    <col min="1798" max="1798" width="10.28515625" customWidth="1"/>
    <col min="1799" max="1799" width="9.28515625" bestFit="1" customWidth="1"/>
    <col min="2048" max="2048" width="3.28515625" bestFit="1" customWidth="1"/>
    <col min="2049" max="2049" width="38.5703125" customWidth="1"/>
    <col min="2050" max="2050" width="11.28515625" customWidth="1"/>
    <col min="2051" max="2051" width="11.7109375" customWidth="1"/>
    <col min="2052" max="2052" width="10.140625" customWidth="1"/>
    <col min="2053" max="2053" width="12.140625" customWidth="1"/>
    <col min="2054" max="2054" width="10.28515625" customWidth="1"/>
    <col min="2055" max="2055" width="9.28515625" bestFit="1" customWidth="1"/>
    <col min="2304" max="2304" width="3.28515625" bestFit="1" customWidth="1"/>
    <col min="2305" max="2305" width="38.5703125" customWidth="1"/>
    <col min="2306" max="2306" width="11.28515625" customWidth="1"/>
    <col min="2307" max="2307" width="11.7109375" customWidth="1"/>
    <col min="2308" max="2308" width="10.140625" customWidth="1"/>
    <col min="2309" max="2309" width="12.140625" customWidth="1"/>
    <col min="2310" max="2310" width="10.28515625" customWidth="1"/>
    <col min="2311" max="2311" width="9.28515625" bestFit="1" customWidth="1"/>
    <col min="2560" max="2560" width="3.28515625" bestFit="1" customWidth="1"/>
    <col min="2561" max="2561" width="38.5703125" customWidth="1"/>
    <col min="2562" max="2562" width="11.28515625" customWidth="1"/>
    <col min="2563" max="2563" width="11.7109375" customWidth="1"/>
    <col min="2564" max="2564" width="10.140625" customWidth="1"/>
    <col min="2565" max="2565" width="12.140625" customWidth="1"/>
    <col min="2566" max="2566" width="10.28515625" customWidth="1"/>
    <col min="2567" max="2567" width="9.28515625" bestFit="1" customWidth="1"/>
    <col min="2816" max="2816" width="3.28515625" bestFit="1" customWidth="1"/>
    <col min="2817" max="2817" width="38.5703125" customWidth="1"/>
    <col min="2818" max="2818" width="11.28515625" customWidth="1"/>
    <col min="2819" max="2819" width="11.7109375" customWidth="1"/>
    <col min="2820" max="2820" width="10.140625" customWidth="1"/>
    <col min="2821" max="2821" width="12.140625" customWidth="1"/>
    <col min="2822" max="2822" width="10.28515625" customWidth="1"/>
    <col min="2823" max="2823" width="9.28515625" bestFit="1" customWidth="1"/>
    <col min="3072" max="3072" width="3.28515625" bestFit="1" customWidth="1"/>
    <col min="3073" max="3073" width="38.5703125" customWidth="1"/>
    <col min="3074" max="3074" width="11.28515625" customWidth="1"/>
    <col min="3075" max="3075" width="11.7109375" customWidth="1"/>
    <col min="3076" max="3076" width="10.140625" customWidth="1"/>
    <col min="3077" max="3077" width="12.140625" customWidth="1"/>
    <col min="3078" max="3078" width="10.28515625" customWidth="1"/>
    <col min="3079" max="3079" width="9.28515625" bestFit="1" customWidth="1"/>
    <col min="3328" max="3328" width="3.28515625" bestFit="1" customWidth="1"/>
    <col min="3329" max="3329" width="38.5703125" customWidth="1"/>
    <col min="3330" max="3330" width="11.28515625" customWidth="1"/>
    <col min="3331" max="3331" width="11.7109375" customWidth="1"/>
    <col min="3332" max="3332" width="10.140625" customWidth="1"/>
    <col min="3333" max="3333" width="12.140625" customWidth="1"/>
    <col min="3334" max="3334" width="10.28515625" customWidth="1"/>
    <col min="3335" max="3335" width="9.28515625" bestFit="1" customWidth="1"/>
    <col min="3584" max="3584" width="3.28515625" bestFit="1" customWidth="1"/>
    <col min="3585" max="3585" width="38.5703125" customWidth="1"/>
    <col min="3586" max="3586" width="11.28515625" customWidth="1"/>
    <col min="3587" max="3587" width="11.7109375" customWidth="1"/>
    <col min="3588" max="3588" width="10.140625" customWidth="1"/>
    <col min="3589" max="3589" width="12.140625" customWidth="1"/>
    <col min="3590" max="3590" width="10.28515625" customWidth="1"/>
    <col min="3591" max="3591" width="9.28515625" bestFit="1" customWidth="1"/>
    <col min="3840" max="3840" width="3.28515625" bestFit="1" customWidth="1"/>
    <col min="3841" max="3841" width="38.5703125" customWidth="1"/>
    <col min="3842" max="3842" width="11.28515625" customWidth="1"/>
    <col min="3843" max="3843" width="11.7109375" customWidth="1"/>
    <col min="3844" max="3844" width="10.140625" customWidth="1"/>
    <col min="3845" max="3845" width="12.140625" customWidth="1"/>
    <col min="3846" max="3846" width="10.28515625" customWidth="1"/>
    <col min="3847" max="3847" width="9.28515625" bestFit="1" customWidth="1"/>
    <col min="4096" max="4096" width="3.28515625" bestFit="1" customWidth="1"/>
    <col min="4097" max="4097" width="38.5703125" customWidth="1"/>
    <col min="4098" max="4098" width="11.28515625" customWidth="1"/>
    <col min="4099" max="4099" width="11.7109375" customWidth="1"/>
    <col min="4100" max="4100" width="10.140625" customWidth="1"/>
    <col min="4101" max="4101" width="12.140625" customWidth="1"/>
    <col min="4102" max="4102" width="10.28515625" customWidth="1"/>
    <col min="4103" max="4103" width="9.28515625" bestFit="1" customWidth="1"/>
    <col min="4352" max="4352" width="3.28515625" bestFit="1" customWidth="1"/>
    <col min="4353" max="4353" width="38.5703125" customWidth="1"/>
    <col min="4354" max="4354" width="11.28515625" customWidth="1"/>
    <col min="4355" max="4355" width="11.7109375" customWidth="1"/>
    <col min="4356" max="4356" width="10.140625" customWidth="1"/>
    <col min="4357" max="4357" width="12.140625" customWidth="1"/>
    <col min="4358" max="4358" width="10.28515625" customWidth="1"/>
    <col min="4359" max="4359" width="9.28515625" bestFit="1" customWidth="1"/>
    <col min="4608" max="4608" width="3.28515625" bestFit="1" customWidth="1"/>
    <col min="4609" max="4609" width="38.5703125" customWidth="1"/>
    <col min="4610" max="4610" width="11.28515625" customWidth="1"/>
    <col min="4611" max="4611" width="11.7109375" customWidth="1"/>
    <col min="4612" max="4612" width="10.140625" customWidth="1"/>
    <col min="4613" max="4613" width="12.140625" customWidth="1"/>
    <col min="4614" max="4614" width="10.28515625" customWidth="1"/>
    <col min="4615" max="4615" width="9.28515625" bestFit="1" customWidth="1"/>
    <col min="4864" max="4864" width="3.28515625" bestFit="1" customWidth="1"/>
    <col min="4865" max="4865" width="38.5703125" customWidth="1"/>
    <col min="4866" max="4866" width="11.28515625" customWidth="1"/>
    <col min="4867" max="4867" width="11.7109375" customWidth="1"/>
    <col min="4868" max="4868" width="10.140625" customWidth="1"/>
    <col min="4869" max="4869" width="12.140625" customWidth="1"/>
    <col min="4870" max="4870" width="10.28515625" customWidth="1"/>
    <col min="4871" max="4871" width="9.28515625" bestFit="1" customWidth="1"/>
    <col min="5120" max="5120" width="3.28515625" bestFit="1" customWidth="1"/>
    <col min="5121" max="5121" width="38.5703125" customWidth="1"/>
    <col min="5122" max="5122" width="11.28515625" customWidth="1"/>
    <col min="5123" max="5123" width="11.7109375" customWidth="1"/>
    <col min="5124" max="5124" width="10.140625" customWidth="1"/>
    <col min="5125" max="5125" width="12.140625" customWidth="1"/>
    <col min="5126" max="5126" width="10.28515625" customWidth="1"/>
    <col min="5127" max="5127" width="9.28515625" bestFit="1" customWidth="1"/>
    <col min="5376" max="5376" width="3.28515625" bestFit="1" customWidth="1"/>
    <col min="5377" max="5377" width="38.5703125" customWidth="1"/>
    <col min="5378" max="5378" width="11.28515625" customWidth="1"/>
    <col min="5379" max="5379" width="11.7109375" customWidth="1"/>
    <col min="5380" max="5380" width="10.140625" customWidth="1"/>
    <col min="5381" max="5381" width="12.140625" customWidth="1"/>
    <col min="5382" max="5382" width="10.28515625" customWidth="1"/>
    <col min="5383" max="5383" width="9.28515625" bestFit="1" customWidth="1"/>
    <col min="5632" max="5632" width="3.28515625" bestFit="1" customWidth="1"/>
    <col min="5633" max="5633" width="38.5703125" customWidth="1"/>
    <col min="5634" max="5634" width="11.28515625" customWidth="1"/>
    <col min="5635" max="5635" width="11.7109375" customWidth="1"/>
    <col min="5636" max="5636" width="10.140625" customWidth="1"/>
    <col min="5637" max="5637" width="12.140625" customWidth="1"/>
    <col min="5638" max="5638" width="10.28515625" customWidth="1"/>
    <col min="5639" max="5639" width="9.28515625" bestFit="1" customWidth="1"/>
    <col min="5888" max="5888" width="3.28515625" bestFit="1" customWidth="1"/>
    <col min="5889" max="5889" width="38.5703125" customWidth="1"/>
    <col min="5890" max="5890" width="11.28515625" customWidth="1"/>
    <col min="5891" max="5891" width="11.7109375" customWidth="1"/>
    <col min="5892" max="5892" width="10.140625" customWidth="1"/>
    <col min="5893" max="5893" width="12.140625" customWidth="1"/>
    <col min="5894" max="5894" width="10.28515625" customWidth="1"/>
    <col min="5895" max="5895" width="9.28515625" bestFit="1" customWidth="1"/>
    <col min="6144" max="6144" width="3.28515625" bestFit="1" customWidth="1"/>
    <col min="6145" max="6145" width="38.5703125" customWidth="1"/>
    <col min="6146" max="6146" width="11.28515625" customWidth="1"/>
    <col min="6147" max="6147" width="11.7109375" customWidth="1"/>
    <col min="6148" max="6148" width="10.140625" customWidth="1"/>
    <col min="6149" max="6149" width="12.140625" customWidth="1"/>
    <col min="6150" max="6150" width="10.28515625" customWidth="1"/>
    <col min="6151" max="6151" width="9.28515625" bestFit="1" customWidth="1"/>
    <col min="6400" max="6400" width="3.28515625" bestFit="1" customWidth="1"/>
    <col min="6401" max="6401" width="38.5703125" customWidth="1"/>
    <col min="6402" max="6402" width="11.28515625" customWidth="1"/>
    <col min="6403" max="6403" width="11.7109375" customWidth="1"/>
    <col min="6404" max="6404" width="10.140625" customWidth="1"/>
    <col min="6405" max="6405" width="12.140625" customWidth="1"/>
    <col min="6406" max="6406" width="10.28515625" customWidth="1"/>
    <col min="6407" max="6407" width="9.28515625" bestFit="1" customWidth="1"/>
    <col min="6656" max="6656" width="3.28515625" bestFit="1" customWidth="1"/>
    <col min="6657" max="6657" width="38.5703125" customWidth="1"/>
    <col min="6658" max="6658" width="11.28515625" customWidth="1"/>
    <col min="6659" max="6659" width="11.7109375" customWidth="1"/>
    <col min="6660" max="6660" width="10.140625" customWidth="1"/>
    <col min="6661" max="6661" width="12.140625" customWidth="1"/>
    <col min="6662" max="6662" width="10.28515625" customWidth="1"/>
    <col min="6663" max="6663" width="9.28515625" bestFit="1" customWidth="1"/>
    <col min="6912" max="6912" width="3.28515625" bestFit="1" customWidth="1"/>
    <col min="6913" max="6913" width="38.5703125" customWidth="1"/>
    <col min="6914" max="6914" width="11.28515625" customWidth="1"/>
    <col min="6915" max="6915" width="11.7109375" customWidth="1"/>
    <col min="6916" max="6916" width="10.140625" customWidth="1"/>
    <col min="6917" max="6917" width="12.140625" customWidth="1"/>
    <col min="6918" max="6918" width="10.28515625" customWidth="1"/>
    <col min="6919" max="6919" width="9.28515625" bestFit="1" customWidth="1"/>
    <col min="7168" max="7168" width="3.28515625" bestFit="1" customWidth="1"/>
    <col min="7169" max="7169" width="38.5703125" customWidth="1"/>
    <col min="7170" max="7170" width="11.28515625" customWidth="1"/>
    <col min="7171" max="7171" width="11.7109375" customWidth="1"/>
    <col min="7172" max="7172" width="10.140625" customWidth="1"/>
    <col min="7173" max="7173" width="12.140625" customWidth="1"/>
    <col min="7174" max="7174" width="10.28515625" customWidth="1"/>
    <col min="7175" max="7175" width="9.28515625" bestFit="1" customWidth="1"/>
    <col min="7424" max="7424" width="3.28515625" bestFit="1" customWidth="1"/>
    <col min="7425" max="7425" width="38.5703125" customWidth="1"/>
    <col min="7426" max="7426" width="11.28515625" customWidth="1"/>
    <col min="7427" max="7427" width="11.7109375" customWidth="1"/>
    <col min="7428" max="7428" width="10.140625" customWidth="1"/>
    <col min="7429" max="7429" width="12.140625" customWidth="1"/>
    <col min="7430" max="7430" width="10.28515625" customWidth="1"/>
    <col min="7431" max="7431" width="9.28515625" bestFit="1" customWidth="1"/>
    <col min="7680" max="7680" width="3.28515625" bestFit="1" customWidth="1"/>
    <col min="7681" max="7681" width="38.5703125" customWidth="1"/>
    <col min="7682" max="7682" width="11.28515625" customWidth="1"/>
    <col min="7683" max="7683" width="11.7109375" customWidth="1"/>
    <col min="7684" max="7684" width="10.140625" customWidth="1"/>
    <col min="7685" max="7685" width="12.140625" customWidth="1"/>
    <col min="7686" max="7686" width="10.28515625" customWidth="1"/>
    <col min="7687" max="7687" width="9.28515625" bestFit="1" customWidth="1"/>
    <col min="7936" max="7936" width="3.28515625" bestFit="1" customWidth="1"/>
    <col min="7937" max="7937" width="38.5703125" customWidth="1"/>
    <col min="7938" max="7938" width="11.28515625" customWidth="1"/>
    <col min="7939" max="7939" width="11.7109375" customWidth="1"/>
    <col min="7940" max="7940" width="10.140625" customWidth="1"/>
    <col min="7941" max="7941" width="12.140625" customWidth="1"/>
    <col min="7942" max="7942" width="10.28515625" customWidth="1"/>
    <col min="7943" max="7943" width="9.28515625" bestFit="1" customWidth="1"/>
    <col min="8192" max="8192" width="3.28515625" bestFit="1" customWidth="1"/>
    <col min="8193" max="8193" width="38.5703125" customWidth="1"/>
    <col min="8194" max="8194" width="11.28515625" customWidth="1"/>
    <col min="8195" max="8195" width="11.7109375" customWidth="1"/>
    <col min="8196" max="8196" width="10.140625" customWidth="1"/>
    <col min="8197" max="8197" width="12.140625" customWidth="1"/>
    <col min="8198" max="8198" width="10.28515625" customWidth="1"/>
    <col min="8199" max="8199" width="9.28515625" bestFit="1" customWidth="1"/>
    <col min="8448" max="8448" width="3.28515625" bestFit="1" customWidth="1"/>
    <col min="8449" max="8449" width="38.5703125" customWidth="1"/>
    <col min="8450" max="8450" width="11.28515625" customWidth="1"/>
    <col min="8451" max="8451" width="11.7109375" customWidth="1"/>
    <col min="8452" max="8452" width="10.140625" customWidth="1"/>
    <col min="8453" max="8453" width="12.140625" customWidth="1"/>
    <col min="8454" max="8454" width="10.28515625" customWidth="1"/>
    <col min="8455" max="8455" width="9.28515625" bestFit="1" customWidth="1"/>
    <col min="8704" max="8704" width="3.28515625" bestFit="1" customWidth="1"/>
    <col min="8705" max="8705" width="38.5703125" customWidth="1"/>
    <col min="8706" max="8706" width="11.28515625" customWidth="1"/>
    <col min="8707" max="8707" width="11.7109375" customWidth="1"/>
    <col min="8708" max="8708" width="10.140625" customWidth="1"/>
    <col min="8709" max="8709" width="12.140625" customWidth="1"/>
    <col min="8710" max="8710" width="10.28515625" customWidth="1"/>
    <col min="8711" max="8711" width="9.28515625" bestFit="1" customWidth="1"/>
    <col min="8960" max="8960" width="3.28515625" bestFit="1" customWidth="1"/>
    <col min="8961" max="8961" width="38.5703125" customWidth="1"/>
    <col min="8962" max="8962" width="11.28515625" customWidth="1"/>
    <col min="8963" max="8963" width="11.7109375" customWidth="1"/>
    <col min="8964" max="8964" width="10.140625" customWidth="1"/>
    <col min="8965" max="8965" width="12.140625" customWidth="1"/>
    <col min="8966" max="8966" width="10.28515625" customWidth="1"/>
    <col min="8967" max="8967" width="9.28515625" bestFit="1" customWidth="1"/>
    <col min="9216" max="9216" width="3.28515625" bestFit="1" customWidth="1"/>
    <col min="9217" max="9217" width="38.5703125" customWidth="1"/>
    <col min="9218" max="9218" width="11.28515625" customWidth="1"/>
    <col min="9219" max="9219" width="11.7109375" customWidth="1"/>
    <col min="9220" max="9220" width="10.140625" customWidth="1"/>
    <col min="9221" max="9221" width="12.140625" customWidth="1"/>
    <col min="9222" max="9222" width="10.28515625" customWidth="1"/>
    <col min="9223" max="9223" width="9.28515625" bestFit="1" customWidth="1"/>
    <col min="9472" max="9472" width="3.28515625" bestFit="1" customWidth="1"/>
    <col min="9473" max="9473" width="38.5703125" customWidth="1"/>
    <col min="9474" max="9474" width="11.28515625" customWidth="1"/>
    <col min="9475" max="9475" width="11.7109375" customWidth="1"/>
    <col min="9476" max="9476" width="10.140625" customWidth="1"/>
    <col min="9477" max="9477" width="12.140625" customWidth="1"/>
    <col min="9478" max="9478" width="10.28515625" customWidth="1"/>
    <col min="9479" max="9479" width="9.28515625" bestFit="1" customWidth="1"/>
    <col min="9728" max="9728" width="3.28515625" bestFit="1" customWidth="1"/>
    <col min="9729" max="9729" width="38.5703125" customWidth="1"/>
    <col min="9730" max="9730" width="11.28515625" customWidth="1"/>
    <col min="9731" max="9731" width="11.7109375" customWidth="1"/>
    <col min="9732" max="9732" width="10.140625" customWidth="1"/>
    <col min="9733" max="9733" width="12.140625" customWidth="1"/>
    <col min="9734" max="9734" width="10.28515625" customWidth="1"/>
    <col min="9735" max="9735" width="9.28515625" bestFit="1" customWidth="1"/>
    <col min="9984" max="9984" width="3.28515625" bestFit="1" customWidth="1"/>
    <col min="9985" max="9985" width="38.5703125" customWidth="1"/>
    <col min="9986" max="9986" width="11.28515625" customWidth="1"/>
    <col min="9987" max="9987" width="11.7109375" customWidth="1"/>
    <col min="9988" max="9988" width="10.140625" customWidth="1"/>
    <col min="9989" max="9989" width="12.140625" customWidth="1"/>
    <col min="9990" max="9990" width="10.28515625" customWidth="1"/>
    <col min="9991" max="9991" width="9.28515625" bestFit="1" customWidth="1"/>
    <col min="10240" max="10240" width="3.28515625" bestFit="1" customWidth="1"/>
    <col min="10241" max="10241" width="38.5703125" customWidth="1"/>
    <col min="10242" max="10242" width="11.28515625" customWidth="1"/>
    <col min="10243" max="10243" width="11.7109375" customWidth="1"/>
    <col min="10244" max="10244" width="10.140625" customWidth="1"/>
    <col min="10245" max="10245" width="12.140625" customWidth="1"/>
    <col min="10246" max="10246" width="10.28515625" customWidth="1"/>
    <col min="10247" max="10247" width="9.28515625" bestFit="1" customWidth="1"/>
    <col min="10496" max="10496" width="3.28515625" bestFit="1" customWidth="1"/>
    <col min="10497" max="10497" width="38.5703125" customWidth="1"/>
    <col min="10498" max="10498" width="11.28515625" customWidth="1"/>
    <col min="10499" max="10499" width="11.7109375" customWidth="1"/>
    <col min="10500" max="10500" width="10.140625" customWidth="1"/>
    <col min="10501" max="10501" width="12.140625" customWidth="1"/>
    <col min="10502" max="10502" width="10.28515625" customWidth="1"/>
    <col min="10503" max="10503" width="9.28515625" bestFit="1" customWidth="1"/>
    <col min="10752" max="10752" width="3.28515625" bestFit="1" customWidth="1"/>
    <col min="10753" max="10753" width="38.5703125" customWidth="1"/>
    <col min="10754" max="10754" width="11.28515625" customWidth="1"/>
    <col min="10755" max="10755" width="11.7109375" customWidth="1"/>
    <col min="10756" max="10756" width="10.140625" customWidth="1"/>
    <col min="10757" max="10757" width="12.140625" customWidth="1"/>
    <col min="10758" max="10758" width="10.28515625" customWidth="1"/>
    <col min="10759" max="10759" width="9.28515625" bestFit="1" customWidth="1"/>
    <col min="11008" max="11008" width="3.28515625" bestFit="1" customWidth="1"/>
    <col min="11009" max="11009" width="38.5703125" customWidth="1"/>
    <col min="11010" max="11010" width="11.28515625" customWidth="1"/>
    <col min="11011" max="11011" width="11.7109375" customWidth="1"/>
    <col min="11012" max="11012" width="10.140625" customWidth="1"/>
    <col min="11013" max="11013" width="12.140625" customWidth="1"/>
    <col min="11014" max="11014" width="10.28515625" customWidth="1"/>
    <col min="11015" max="11015" width="9.28515625" bestFit="1" customWidth="1"/>
    <col min="11264" max="11264" width="3.28515625" bestFit="1" customWidth="1"/>
    <col min="11265" max="11265" width="38.5703125" customWidth="1"/>
    <col min="11266" max="11266" width="11.28515625" customWidth="1"/>
    <col min="11267" max="11267" width="11.7109375" customWidth="1"/>
    <col min="11268" max="11268" width="10.140625" customWidth="1"/>
    <col min="11269" max="11269" width="12.140625" customWidth="1"/>
    <col min="11270" max="11270" width="10.28515625" customWidth="1"/>
    <col min="11271" max="11271" width="9.28515625" bestFit="1" customWidth="1"/>
    <col min="11520" max="11520" width="3.28515625" bestFit="1" customWidth="1"/>
    <col min="11521" max="11521" width="38.5703125" customWidth="1"/>
    <col min="11522" max="11522" width="11.28515625" customWidth="1"/>
    <col min="11523" max="11523" width="11.7109375" customWidth="1"/>
    <col min="11524" max="11524" width="10.140625" customWidth="1"/>
    <col min="11525" max="11525" width="12.140625" customWidth="1"/>
    <col min="11526" max="11526" width="10.28515625" customWidth="1"/>
    <col min="11527" max="11527" width="9.28515625" bestFit="1" customWidth="1"/>
    <col min="11776" max="11776" width="3.28515625" bestFit="1" customWidth="1"/>
    <col min="11777" max="11777" width="38.5703125" customWidth="1"/>
    <col min="11778" max="11778" width="11.28515625" customWidth="1"/>
    <col min="11779" max="11779" width="11.7109375" customWidth="1"/>
    <col min="11780" max="11780" width="10.140625" customWidth="1"/>
    <col min="11781" max="11781" width="12.140625" customWidth="1"/>
    <col min="11782" max="11782" width="10.28515625" customWidth="1"/>
    <col min="11783" max="11783" width="9.28515625" bestFit="1" customWidth="1"/>
    <col min="12032" max="12032" width="3.28515625" bestFit="1" customWidth="1"/>
    <col min="12033" max="12033" width="38.5703125" customWidth="1"/>
    <col min="12034" max="12034" width="11.28515625" customWidth="1"/>
    <col min="12035" max="12035" width="11.7109375" customWidth="1"/>
    <col min="12036" max="12036" width="10.140625" customWidth="1"/>
    <col min="12037" max="12037" width="12.140625" customWidth="1"/>
    <col min="12038" max="12038" width="10.28515625" customWidth="1"/>
    <col min="12039" max="12039" width="9.28515625" bestFit="1" customWidth="1"/>
    <col min="12288" max="12288" width="3.28515625" bestFit="1" customWidth="1"/>
    <col min="12289" max="12289" width="38.5703125" customWidth="1"/>
    <col min="12290" max="12290" width="11.28515625" customWidth="1"/>
    <col min="12291" max="12291" width="11.7109375" customWidth="1"/>
    <col min="12292" max="12292" width="10.140625" customWidth="1"/>
    <col min="12293" max="12293" width="12.140625" customWidth="1"/>
    <col min="12294" max="12294" width="10.28515625" customWidth="1"/>
    <col min="12295" max="12295" width="9.28515625" bestFit="1" customWidth="1"/>
    <col min="12544" max="12544" width="3.28515625" bestFit="1" customWidth="1"/>
    <col min="12545" max="12545" width="38.5703125" customWidth="1"/>
    <col min="12546" max="12546" width="11.28515625" customWidth="1"/>
    <col min="12547" max="12547" width="11.7109375" customWidth="1"/>
    <col min="12548" max="12548" width="10.140625" customWidth="1"/>
    <col min="12549" max="12549" width="12.140625" customWidth="1"/>
    <col min="12550" max="12550" width="10.28515625" customWidth="1"/>
    <col min="12551" max="12551" width="9.28515625" bestFit="1" customWidth="1"/>
    <col min="12800" max="12800" width="3.28515625" bestFit="1" customWidth="1"/>
    <col min="12801" max="12801" width="38.5703125" customWidth="1"/>
    <col min="12802" max="12802" width="11.28515625" customWidth="1"/>
    <col min="12803" max="12803" width="11.7109375" customWidth="1"/>
    <col min="12804" max="12804" width="10.140625" customWidth="1"/>
    <col min="12805" max="12805" width="12.140625" customWidth="1"/>
    <col min="12806" max="12806" width="10.28515625" customWidth="1"/>
    <col min="12807" max="12807" width="9.28515625" bestFit="1" customWidth="1"/>
    <col min="13056" max="13056" width="3.28515625" bestFit="1" customWidth="1"/>
    <col min="13057" max="13057" width="38.5703125" customWidth="1"/>
    <col min="13058" max="13058" width="11.28515625" customWidth="1"/>
    <col min="13059" max="13059" width="11.7109375" customWidth="1"/>
    <col min="13060" max="13060" width="10.140625" customWidth="1"/>
    <col min="13061" max="13061" width="12.140625" customWidth="1"/>
    <col min="13062" max="13062" width="10.28515625" customWidth="1"/>
    <col min="13063" max="13063" width="9.28515625" bestFit="1" customWidth="1"/>
    <col min="13312" max="13312" width="3.28515625" bestFit="1" customWidth="1"/>
    <col min="13313" max="13313" width="38.5703125" customWidth="1"/>
    <col min="13314" max="13314" width="11.28515625" customWidth="1"/>
    <col min="13315" max="13315" width="11.7109375" customWidth="1"/>
    <col min="13316" max="13316" width="10.140625" customWidth="1"/>
    <col min="13317" max="13317" width="12.140625" customWidth="1"/>
    <col min="13318" max="13318" width="10.28515625" customWidth="1"/>
    <col min="13319" max="13319" width="9.28515625" bestFit="1" customWidth="1"/>
    <col min="13568" max="13568" width="3.28515625" bestFit="1" customWidth="1"/>
    <col min="13569" max="13569" width="38.5703125" customWidth="1"/>
    <col min="13570" max="13570" width="11.28515625" customWidth="1"/>
    <col min="13571" max="13571" width="11.7109375" customWidth="1"/>
    <col min="13572" max="13572" width="10.140625" customWidth="1"/>
    <col min="13573" max="13573" width="12.140625" customWidth="1"/>
    <col min="13574" max="13574" width="10.28515625" customWidth="1"/>
    <col min="13575" max="13575" width="9.28515625" bestFit="1" customWidth="1"/>
    <col min="13824" max="13824" width="3.28515625" bestFit="1" customWidth="1"/>
    <col min="13825" max="13825" width="38.5703125" customWidth="1"/>
    <col min="13826" max="13826" width="11.28515625" customWidth="1"/>
    <col min="13827" max="13827" width="11.7109375" customWidth="1"/>
    <col min="13828" max="13828" width="10.140625" customWidth="1"/>
    <col min="13829" max="13829" width="12.140625" customWidth="1"/>
    <col min="13830" max="13830" width="10.28515625" customWidth="1"/>
    <col min="13831" max="13831" width="9.28515625" bestFit="1" customWidth="1"/>
    <col min="14080" max="14080" width="3.28515625" bestFit="1" customWidth="1"/>
    <col min="14081" max="14081" width="38.5703125" customWidth="1"/>
    <col min="14082" max="14082" width="11.28515625" customWidth="1"/>
    <col min="14083" max="14083" width="11.7109375" customWidth="1"/>
    <col min="14084" max="14084" width="10.140625" customWidth="1"/>
    <col min="14085" max="14085" width="12.140625" customWidth="1"/>
    <col min="14086" max="14086" width="10.28515625" customWidth="1"/>
    <col min="14087" max="14087" width="9.28515625" bestFit="1" customWidth="1"/>
    <col min="14336" max="14336" width="3.28515625" bestFit="1" customWidth="1"/>
    <col min="14337" max="14337" width="38.5703125" customWidth="1"/>
    <col min="14338" max="14338" width="11.28515625" customWidth="1"/>
    <col min="14339" max="14339" width="11.7109375" customWidth="1"/>
    <col min="14340" max="14340" width="10.140625" customWidth="1"/>
    <col min="14341" max="14341" width="12.140625" customWidth="1"/>
    <col min="14342" max="14342" width="10.28515625" customWidth="1"/>
    <col min="14343" max="14343" width="9.28515625" bestFit="1" customWidth="1"/>
    <col min="14592" max="14592" width="3.28515625" bestFit="1" customWidth="1"/>
    <col min="14593" max="14593" width="38.5703125" customWidth="1"/>
    <col min="14594" max="14594" width="11.28515625" customWidth="1"/>
    <col min="14595" max="14595" width="11.7109375" customWidth="1"/>
    <col min="14596" max="14596" width="10.140625" customWidth="1"/>
    <col min="14597" max="14597" width="12.140625" customWidth="1"/>
    <col min="14598" max="14598" width="10.28515625" customWidth="1"/>
    <col min="14599" max="14599" width="9.28515625" bestFit="1" customWidth="1"/>
    <col min="14848" max="14848" width="3.28515625" bestFit="1" customWidth="1"/>
    <col min="14849" max="14849" width="38.5703125" customWidth="1"/>
    <col min="14850" max="14850" width="11.28515625" customWidth="1"/>
    <col min="14851" max="14851" width="11.7109375" customWidth="1"/>
    <col min="14852" max="14852" width="10.140625" customWidth="1"/>
    <col min="14853" max="14853" width="12.140625" customWidth="1"/>
    <col min="14854" max="14854" width="10.28515625" customWidth="1"/>
    <col min="14855" max="14855" width="9.28515625" bestFit="1" customWidth="1"/>
    <col min="15104" max="15104" width="3.28515625" bestFit="1" customWidth="1"/>
    <col min="15105" max="15105" width="38.5703125" customWidth="1"/>
    <col min="15106" max="15106" width="11.28515625" customWidth="1"/>
    <col min="15107" max="15107" width="11.7109375" customWidth="1"/>
    <col min="15108" max="15108" width="10.140625" customWidth="1"/>
    <col min="15109" max="15109" width="12.140625" customWidth="1"/>
    <col min="15110" max="15110" width="10.28515625" customWidth="1"/>
    <col min="15111" max="15111" width="9.28515625" bestFit="1" customWidth="1"/>
    <col min="15360" max="15360" width="3.28515625" bestFit="1" customWidth="1"/>
    <col min="15361" max="15361" width="38.5703125" customWidth="1"/>
    <col min="15362" max="15362" width="11.28515625" customWidth="1"/>
    <col min="15363" max="15363" width="11.7109375" customWidth="1"/>
    <col min="15364" max="15364" width="10.140625" customWidth="1"/>
    <col min="15365" max="15365" width="12.140625" customWidth="1"/>
    <col min="15366" max="15366" width="10.28515625" customWidth="1"/>
    <col min="15367" max="15367" width="9.28515625" bestFit="1" customWidth="1"/>
    <col min="15616" max="15616" width="3.28515625" bestFit="1" customWidth="1"/>
    <col min="15617" max="15617" width="38.5703125" customWidth="1"/>
    <col min="15618" max="15618" width="11.28515625" customWidth="1"/>
    <col min="15619" max="15619" width="11.7109375" customWidth="1"/>
    <col min="15620" max="15620" width="10.140625" customWidth="1"/>
    <col min="15621" max="15621" width="12.140625" customWidth="1"/>
    <col min="15622" max="15622" width="10.28515625" customWidth="1"/>
    <col min="15623" max="15623" width="9.28515625" bestFit="1" customWidth="1"/>
    <col min="15872" max="15872" width="3.28515625" bestFit="1" customWidth="1"/>
    <col min="15873" max="15873" width="38.5703125" customWidth="1"/>
    <col min="15874" max="15874" width="11.28515625" customWidth="1"/>
    <col min="15875" max="15875" width="11.7109375" customWidth="1"/>
    <col min="15876" max="15876" width="10.140625" customWidth="1"/>
    <col min="15877" max="15877" width="12.140625" customWidth="1"/>
    <col min="15878" max="15878" width="10.28515625" customWidth="1"/>
    <col min="15879" max="15879" width="9.28515625" bestFit="1" customWidth="1"/>
    <col min="16128" max="16128" width="3.28515625" bestFit="1" customWidth="1"/>
    <col min="16129" max="16129" width="38.5703125" customWidth="1"/>
    <col min="16130" max="16130" width="11.28515625" customWidth="1"/>
    <col min="16131" max="16131" width="11.7109375" customWidth="1"/>
    <col min="16132" max="16132" width="10.140625" customWidth="1"/>
    <col min="16133" max="16133" width="12.140625" customWidth="1"/>
    <col min="16134" max="16134" width="10.28515625" customWidth="1"/>
    <col min="16135" max="16135" width="9.28515625" bestFit="1" customWidth="1"/>
  </cols>
  <sheetData>
    <row r="1" spans="1:6" ht="39.75" customHeight="1">
      <c r="A1" s="95"/>
      <c r="B1" s="96"/>
      <c r="C1" s="98" t="s">
        <v>287</v>
      </c>
      <c r="D1" s="97" t="s">
        <v>0</v>
      </c>
      <c r="E1" s="98" t="s">
        <v>327</v>
      </c>
      <c r="F1" s="98" t="s">
        <v>1</v>
      </c>
    </row>
    <row r="2" spans="1:6">
      <c r="A2" s="99" t="s">
        <v>2</v>
      </c>
      <c r="B2" s="100" t="s">
        <v>3</v>
      </c>
      <c r="C2" s="101"/>
      <c r="D2" s="101"/>
      <c r="E2" s="101"/>
      <c r="F2" s="101"/>
    </row>
    <row r="3" spans="1:6">
      <c r="A3" s="102" t="s">
        <v>4</v>
      </c>
      <c r="B3" s="103" t="s">
        <v>5</v>
      </c>
      <c r="C3" s="101">
        <v>72524</v>
      </c>
      <c r="D3" s="101">
        <v>0</v>
      </c>
      <c r="E3" s="101">
        <v>0</v>
      </c>
      <c r="F3" s="101">
        <v>72524</v>
      </c>
    </row>
    <row r="4" spans="1:6">
      <c r="A4" s="102" t="s">
        <v>6</v>
      </c>
      <c r="B4" s="103" t="s">
        <v>7</v>
      </c>
      <c r="C4" s="101">
        <v>19014</v>
      </c>
      <c r="D4" s="101">
        <v>0</v>
      </c>
      <c r="E4" s="101">
        <v>0</v>
      </c>
      <c r="F4" s="101">
        <v>19014</v>
      </c>
    </row>
    <row r="5" spans="1:6">
      <c r="A5" s="102" t="s">
        <v>8</v>
      </c>
      <c r="B5" s="103" t="s">
        <v>9</v>
      </c>
      <c r="C5" s="101">
        <v>19427</v>
      </c>
      <c r="D5" s="101">
        <v>0</v>
      </c>
      <c r="E5" s="101">
        <v>0</v>
      </c>
      <c r="F5" s="101">
        <v>19427</v>
      </c>
    </row>
    <row r="6" spans="1:6">
      <c r="A6" s="102"/>
      <c r="B6" s="104" t="s">
        <v>10</v>
      </c>
      <c r="C6" s="105">
        <v>0</v>
      </c>
      <c r="D6" s="105">
        <v>0</v>
      </c>
      <c r="E6" s="105">
        <v>0</v>
      </c>
      <c r="F6" s="101">
        <v>0</v>
      </c>
    </row>
    <row r="7" spans="1:6">
      <c r="A7" s="102" t="s">
        <v>11</v>
      </c>
      <c r="B7" s="103" t="s">
        <v>12</v>
      </c>
      <c r="C7" s="105">
        <v>0</v>
      </c>
      <c r="D7" s="101">
        <v>0</v>
      </c>
      <c r="E7" s="101">
        <v>0</v>
      </c>
      <c r="F7" s="101">
        <v>0</v>
      </c>
    </row>
    <row r="8" spans="1:6">
      <c r="A8" s="102" t="s">
        <v>13</v>
      </c>
      <c r="B8" s="103" t="s">
        <v>14</v>
      </c>
      <c r="C8" s="105">
        <v>0</v>
      </c>
      <c r="D8" s="101">
        <v>0</v>
      </c>
      <c r="E8" s="101">
        <v>0</v>
      </c>
      <c r="F8" s="101">
        <v>0</v>
      </c>
    </row>
    <row r="9" spans="1:6">
      <c r="A9" s="102"/>
      <c r="B9" s="104" t="s">
        <v>15</v>
      </c>
      <c r="C9" s="104">
        <v>0</v>
      </c>
      <c r="D9" s="104">
        <v>0</v>
      </c>
      <c r="E9" s="104">
        <v>0</v>
      </c>
      <c r="F9" s="101">
        <v>0</v>
      </c>
    </row>
    <row r="10" spans="1:6">
      <c r="A10" s="102"/>
      <c r="B10" s="104" t="s">
        <v>16</v>
      </c>
      <c r="C10" s="104">
        <v>0</v>
      </c>
      <c r="D10" s="105">
        <v>0</v>
      </c>
      <c r="E10" s="105">
        <v>0</v>
      </c>
      <c r="F10" s="101">
        <v>0</v>
      </c>
    </row>
    <row r="11" spans="1:6">
      <c r="A11" s="102"/>
      <c r="B11" s="104" t="s">
        <v>17</v>
      </c>
      <c r="C11" s="104">
        <v>0</v>
      </c>
      <c r="D11" s="105">
        <v>0</v>
      </c>
      <c r="E11" s="105">
        <v>0</v>
      </c>
      <c r="F11" s="101">
        <v>0</v>
      </c>
    </row>
    <row r="12" spans="1:6">
      <c r="A12" s="106"/>
      <c r="B12" s="107" t="s">
        <v>18</v>
      </c>
      <c r="C12" s="108">
        <v>110965</v>
      </c>
      <c r="D12" s="108">
        <v>0</v>
      </c>
      <c r="E12" s="108">
        <v>0</v>
      </c>
      <c r="F12" s="108">
        <v>110965</v>
      </c>
    </row>
    <row r="13" spans="1:6">
      <c r="A13" s="102"/>
      <c r="B13" s="100" t="s">
        <v>19</v>
      </c>
      <c r="C13" s="109"/>
      <c r="D13" s="109"/>
      <c r="E13" s="109"/>
      <c r="F13" s="101">
        <v>0</v>
      </c>
    </row>
    <row r="14" spans="1:6">
      <c r="A14" s="102" t="s">
        <v>20</v>
      </c>
      <c r="B14" s="103" t="s">
        <v>21</v>
      </c>
      <c r="C14" s="101">
        <v>1715</v>
      </c>
      <c r="D14" s="101">
        <v>0</v>
      </c>
      <c r="E14" s="101">
        <v>0</v>
      </c>
      <c r="F14" s="101">
        <v>1715</v>
      </c>
    </row>
    <row r="15" spans="1:6">
      <c r="A15" s="102" t="s">
        <v>22</v>
      </c>
      <c r="B15" s="103" t="s">
        <v>23</v>
      </c>
      <c r="C15" s="101"/>
      <c r="D15" s="101">
        <v>0</v>
      </c>
      <c r="E15" s="101">
        <v>0</v>
      </c>
      <c r="F15" s="101">
        <v>0</v>
      </c>
    </row>
    <row r="16" spans="1:6">
      <c r="A16" s="102" t="s">
        <v>24</v>
      </c>
      <c r="B16" s="103" t="s">
        <v>25</v>
      </c>
      <c r="C16" s="101">
        <v>0</v>
      </c>
      <c r="D16" s="101">
        <v>0</v>
      </c>
      <c r="E16" s="101">
        <v>0</v>
      </c>
      <c r="F16" s="101">
        <v>0</v>
      </c>
    </row>
    <row r="17" spans="1:7">
      <c r="A17" s="106"/>
      <c r="B17" s="107" t="s">
        <v>26</v>
      </c>
      <c r="C17" s="108">
        <v>1715</v>
      </c>
      <c r="D17" s="108">
        <v>0</v>
      </c>
      <c r="E17" s="108">
        <v>0</v>
      </c>
      <c r="F17" s="108">
        <v>1715</v>
      </c>
    </row>
    <row r="18" spans="1:7">
      <c r="A18" s="110"/>
      <c r="B18" s="111" t="s">
        <v>27</v>
      </c>
      <c r="C18" s="112">
        <v>112680</v>
      </c>
      <c r="D18" s="112">
        <v>0</v>
      </c>
      <c r="E18" s="112">
        <v>0</v>
      </c>
      <c r="F18" s="112">
        <v>112680</v>
      </c>
    </row>
    <row r="19" spans="1:7">
      <c r="A19" s="99" t="s">
        <v>28</v>
      </c>
      <c r="B19" s="100" t="s">
        <v>29</v>
      </c>
      <c r="C19" s="113"/>
      <c r="D19" s="113"/>
      <c r="E19" s="113"/>
      <c r="F19" s="113"/>
    </row>
    <row r="20" spans="1:7">
      <c r="A20" s="99"/>
      <c r="B20" s="103" t="s">
        <v>30</v>
      </c>
      <c r="C20" s="113"/>
      <c r="D20" s="113"/>
      <c r="E20" s="113"/>
      <c r="F20" s="113"/>
    </row>
    <row r="21" spans="1:7">
      <c r="A21" s="99"/>
      <c r="B21" s="103" t="s">
        <v>31</v>
      </c>
      <c r="C21" s="113"/>
      <c r="D21" s="113"/>
      <c r="E21" s="113"/>
      <c r="F21" s="113"/>
    </row>
    <row r="22" spans="1:7">
      <c r="A22" s="110"/>
      <c r="B22" s="111" t="s">
        <v>32</v>
      </c>
      <c r="C22" s="112">
        <v>0</v>
      </c>
      <c r="D22" s="112">
        <v>0</v>
      </c>
      <c r="E22" s="112">
        <v>0</v>
      </c>
      <c r="F22" s="112">
        <v>0</v>
      </c>
    </row>
    <row r="23" spans="1:7">
      <c r="A23" s="114"/>
      <c r="B23" s="115" t="s">
        <v>33</v>
      </c>
      <c r="C23" s="116">
        <v>112680</v>
      </c>
      <c r="D23" s="116">
        <v>0</v>
      </c>
      <c r="E23" s="116">
        <v>0</v>
      </c>
      <c r="F23" s="116">
        <v>112680</v>
      </c>
      <c r="G23" s="3"/>
    </row>
    <row r="24" spans="1:7">
      <c r="A24" s="110"/>
      <c r="B24" s="100" t="s">
        <v>34</v>
      </c>
      <c r="C24" s="109"/>
      <c r="D24" s="109"/>
      <c r="E24" s="109"/>
      <c r="F24" s="109"/>
    </row>
    <row r="25" spans="1:7" ht="25.5">
      <c r="A25" s="110" t="s">
        <v>35</v>
      </c>
      <c r="B25" s="117" t="s">
        <v>36</v>
      </c>
      <c r="C25" s="109">
        <v>10521</v>
      </c>
      <c r="D25" s="109">
        <v>0</v>
      </c>
      <c r="E25" s="109">
        <v>0</v>
      </c>
      <c r="F25" s="109">
        <v>10521</v>
      </c>
    </row>
    <row r="26" spans="1:7">
      <c r="A26" s="110"/>
      <c r="B26" s="118" t="s">
        <v>37</v>
      </c>
      <c r="C26" s="105"/>
      <c r="D26" s="105"/>
      <c r="E26" s="105"/>
      <c r="F26" s="105"/>
    </row>
    <row r="27" spans="1:7">
      <c r="A27" s="110"/>
      <c r="B27" s="118" t="s">
        <v>38</v>
      </c>
      <c r="C27" s="105"/>
      <c r="D27" s="105"/>
      <c r="E27" s="105"/>
      <c r="F27" s="105"/>
    </row>
    <row r="28" spans="1:7">
      <c r="A28" s="110"/>
      <c r="B28" s="119" t="s">
        <v>39</v>
      </c>
      <c r="C28" s="120"/>
      <c r="D28" s="120"/>
      <c r="E28" s="120"/>
      <c r="F28" s="120"/>
    </row>
    <row r="29" spans="1:7">
      <c r="A29" s="110"/>
      <c r="B29" s="119" t="s">
        <v>40</v>
      </c>
      <c r="C29" s="120"/>
      <c r="D29" s="120"/>
      <c r="E29" s="120"/>
      <c r="F29" s="120"/>
    </row>
    <row r="30" spans="1:7">
      <c r="A30" s="110"/>
      <c r="B30" s="119" t="s">
        <v>41</v>
      </c>
      <c r="C30" s="120">
        <v>10521</v>
      </c>
      <c r="D30" s="120"/>
      <c r="E30" s="120"/>
      <c r="F30" s="120">
        <v>10521</v>
      </c>
    </row>
    <row r="31" spans="1:7">
      <c r="A31" s="110" t="s">
        <v>42</v>
      </c>
      <c r="B31" s="121" t="s">
        <v>43</v>
      </c>
      <c r="C31" s="109"/>
      <c r="D31" s="109"/>
      <c r="E31" s="109"/>
      <c r="F31" s="109"/>
    </row>
    <row r="32" spans="1:7">
      <c r="A32" s="110"/>
      <c r="B32" s="121" t="s">
        <v>44</v>
      </c>
      <c r="C32" s="101">
        <v>0</v>
      </c>
      <c r="D32" s="101"/>
      <c r="E32" s="101"/>
      <c r="F32" s="101"/>
    </row>
    <row r="33" spans="1:6">
      <c r="A33" s="110"/>
      <c r="B33" s="103" t="s">
        <v>45</v>
      </c>
      <c r="C33" s="109"/>
      <c r="D33" s="109"/>
      <c r="E33" s="109"/>
      <c r="F33" s="109"/>
    </row>
    <row r="34" spans="1:6">
      <c r="A34" s="110"/>
      <c r="B34" s="118" t="s">
        <v>46</v>
      </c>
      <c r="C34" s="105"/>
      <c r="D34" s="105"/>
      <c r="E34" s="105"/>
      <c r="F34" s="105"/>
    </row>
    <row r="35" spans="1:6">
      <c r="A35" s="110"/>
      <c r="B35" s="118" t="s">
        <v>47</v>
      </c>
      <c r="C35" s="105"/>
      <c r="D35" s="105"/>
      <c r="E35" s="105"/>
      <c r="F35" s="105"/>
    </row>
    <row r="36" spans="1:6">
      <c r="A36" s="110"/>
      <c r="B36" s="118" t="s">
        <v>48</v>
      </c>
      <c r="C36" s="105"/>
      <c r="D36" s="105"/>
      <c r="E36" s="105"/>
      <c r="F36" s="105"/>
    </row>
    <row r="37" spans="1:6">
      <c r="A37" s="110"/>
      <c r="B37" s="103" t="s">
        <v>49</v>
      </c>
      <c r="C37" s="109"/>
      <c r="D37" s="109"/>
      <c r="E37" s="109"/>
      <c r="F37" s="109"/>
    </row>
    <row r="38" spans="1:6">
      <c r="A38" s="110"/>
      <c r="B38" s="118" t="s">
        <v>50</v>
      </c>
      <c r="C38" s="105"/>
      <c r="D38" s="105"/>
      <c r="E38" s="105"/>
      <c r="F38" s="105"/>
    </row>
    <row r="39" spans="1:6">
      <c r="A39" s="110"/>
      <c r="B39" s="118" t="s">
        <v>51</v>
      </c>
      <c r="C39" s="105"/>
      <c r="D39" s="105"/>
      <c r="E39" s="105"/>
      <c r="F39" s="105"/>
    </row>
    <row r="40" spans="1:6">
      <c r="A40" s="110"/>
      <c r="B40" s="118" t="s">
        <v>52</v>
      </c>
      <c r="C40" s="105"/>
      <c r="D40" s="105"/>
      <c r="E40" s="105"/>
      <c r="F40" s="105"/>
    </row>
    <row r="41" spans="1:6">
      <c r="A41" s="110"/>
      <c r="B41" s="103" t="s">
        <v>53</v>
      </c>
      <c r="C41" s="109">
        <v>200</v>
      </c>
      <c r="D41" s="109">
        <v>0</v>
      </c>
      <c r="E41" s="109">
        <v>0</v>
      </c>
      <c r="F41" s="109">
        <v>200</v>
      </c>
    </row>
    <row r="42" spans="1:6">
      <c r="A42" s="110"/>
      <c r="B42" s="118" t="s">
        <v>54</v>
      </c>
      <c r="C42" s="105">
        <v>200</v>
      </c>
      <c r="D42" s="105">
        <v>0</v>
      </c>
      <c r="E42" s="105">
        <v>0</v>
      </c>
      <c r="F42" s="105">
        <v>200</v>
      </c>
    </row>
    <row r="43" spans="1:6">
      <c r="A43" s="110"/>
      <c r="B43" s="118" t="s">
        <v>55</v>
      </c>
      <c r="C43" s="105"/>
      <c r="D43" s="105"/>
      <c r="E43" s="105"/>
      <c r="F43" s="105"/>
    </row>
    <row r="44" spans="1:6">
      <c r="A44" s="110"/>
      <c r="B44" s="118" t="s">
        <v>56</v>
      </c>
      <c r="C44" s="105"/>
      <c r="D44" s="105"/>
      <c r="E44" s="105"/>
      <c r="F44" s="105"/>
    </row>
    <row r="45" spans="1:6">
      <c r="A45" s="102" t="s">
        <v>57</v>
      </c>
      <c r="B45" s="103" t="s">
        <v>58</v>
      </c>
      <c r="C45" s="109">
        <v>100</v>
      </c>
      <c r="D45" s="109">
        <v>0</v>
      </c>
      <c r="E45" s="109">
        <v>0</v>
      </c>
      <c r="F45" s="109">
        <v>100</v>
      </c>
    </row>
    <row r="46" spans="1:6">
      <c r="A46" s="102"/>
      <c r="B46" s="118" t="s">
        <v>59</v>
      </c>
      <c r="C46" s="105"/>
      <c r="D46" s="105"/>
      <c r="E46" s="105"/>
      <c r="F46" s="105"/>
    </row>
    <row r="47" spans="1:6">
      <c r="A47" s="102"/>
      <c r="B47" s="118" t="s">
        <v>60</v>
      </c>
      <c r="C47" s="105">
        <v>100</v>
      </c>
      <c r="D47" s="105">
        <v>0</v>
      </c>
      <c r="E47" s="105">
        <v>0</v>
      </c>
      <c r="F47" s="105">
        <v>100</v>
      </c>
    </row>
    <row r="48" spans="1:6">
      <c r="A48" s="102"/>
      <c r="B48" s="118" t="s">
        <v>61</v>
      </c>
      <c r="C48" s="105"/>
      <c r="D48" s="105">
        <v>0</v>
      </c>
      <c r="E48" s="105"/>
      <c r="F48" s="105">
        <v>0</v>
      </c>
    </row>
    <row r="49" spans="1:7">
      <c r="A49" s="102" t="s">
        <v>62</v>
      </c>
      <c r="B49" s="103" t="s">
        <v>63</v>
      </c>
      <c r="C49" s="109"/>
      <c r="D49" s="109">
        <v>0</v>
      </c>
      <c r="E49" s="109">
        <v>0</v>
      </c>
      <c r="F49" s="109">
        <v>0</v>
      </c>
    </row>
    <row r="50" spans="1:7">
      <c r="A50" s="110"/>
      <c r="B50" s="107" t="s">
        <v>64</v>
      </c>
      <c r="C50" s="108">
        <v>10821</v>
      </c>
      <c r="D50" s="108">
        <v>0</v>
      </c>
      <c r="E50" s="108">
        <v>0</v>
      </c>
      <c r="F50" s="108">
        <v>10821</v>
      </c>
    </row>
    <row r="51" spans="1:7">
      <c r="A51" s="102"/>
      <c r="B51" s="100" t="s">
        <v>65</v>
      </c>
      <c r="C51" s="101"/>
      <c r="D51" s="101">
        <v>0</v>
      </c>
      <c r="E51" s="101">
        <v>0</v>
      </c>
      <c r="F51" s="101">
        <v>0</v>
      </c>
    </row>
    <row r="52" spans="1:7" ht="25.5">
      <c r="A52" s="102" t="s">
        <v>66</v>
      </c>
      <c r="B52" s="117" t="s">
        <v>67</v>
      </c>
      <c r="C52" s="101">
        <v>0</v>
      </c>
      <c r="D52" s="101">
        <v>0</v>
      </c>
      <c r="E52" s="101">
        <v>0</v>
      </c>
      <c r="F52" s="101">
        <v>0</v>
      </c>
    </row>
    <row r="53" spans="1:7">
      <c r="A53" s="102" t="s">
        <v>68</v>
      </c>
      <c r="B53" s="121" t="s">
        <v>69</v>
      </c>
      <c r="C53" s="101">
        <v>0</v>
      </c>
      <c r="D53" s="101">
        <v>0</v>
      </c>
      <c r="E53" s="101">
        <v>0</v>
      </c>
      <c r="F53" s="101">
        <v>0</v>
      </c>
    </row>
    <row r="54" spans="1:7">
      <c r="A54" s="102" t="s">
        <v>70</v>
      </c>
      <c r="B54" s="121" t="s">
        <v>71</v>
      </c>
      <c r="C54" s="101">
        <v>0</v>
      </c>
      <c r="D54" s="101">
        <v>0</v>
      </c>
      <c r="E54" s="101">
        <v>0</v>
      </c>
      <c r="F54" s="101">
        <v>0</v>
      </c>
    </row>
    <row r="55" spans="1:7">
      <c r="A55" s="102"/>
      <c r="B55" s="107" t="s">
        <v>72</v>
      </c>
      <c r="C55" s="108">
        <v>0</v>
      </c>
      <c r="D55" s="108">
        <v>0</v>
      </c>
      <c r="E55" s="108">
        <v>0</v>
      </c>
      <c r="F55" s="108">
        <v>0</v>
      </c>
    </row>
    <row r="56" spans="1:7">
      <c r="A56" s="102" t="s">
        <v>73</v>
      </c>
      <c r="B56" s="111" t="s">
        <v>74</v>
      </c>
      <c r="C56" s="122">
        <v>10821</v>
      </c>
      <c r="D56" s="122">
        <v>0</v>
      </c>
      <c r="E56" s="122">
        <v>0</v>
      </c>
      <c r="F56" s="122">
        <v>10821</v>
      </c>
    </row>
    <row r="57" spans="1:7">
      <c r="A57" s="102" t="s">
        <v>75</v>
      </c>
      <c r="B57" s="100" t="s">
        <v>76</v>
      </c>
      <c r="C57" s="109">
        <v>0</v>
      </c>
      <c r="D57" s="109">
        <v>0</v>
      </c>
      <c r="E57" s="109">
        <v>0</v>
      </c>
      <c r="F57" s="109">
        <v>0</v>
      </c>
    </row>
    <row r="58" spans="1:7">
      <c r="A58" s="102"/>
      <c r="B58" s="123" t="s">
        <v>86</v>
      </c>
      <c r="C58" s="124">
        <v>101859</v>
      </c>
      <c r="D58" s="124"/>
      <c r="E58" s="124">
        <v>0</v>
      </c>
      <c r="F58" s="124">
        <v>101859</v>
      </c>
    </row>
    <row r="59" spans="1:7">
      <c r="A59" s="110" t="s">
        <v>77</v>
      </c>
      <c r="B59" s="111" t="s">
        <v>78</v>
      </c>
      <c r="C59" s="112">
        <v>101859</v>
      </c>
      <c r="D59" s="112">
        <v>0</v>
      </c>
      <c r="E59" s="112">
        <v>0</v>
      </c>
      <c r="F59" s="112">
        <v>101859</v>
      </c>
    </row>
    <row r="60" spans="1:7">
      <c r="A60" s="126"/>
      <c r="B60" s="127" t="s">
        <v>79</v>
      </c>
      <c r="C60" s="128">
        <v>112680</v>
      </c>
      <c r="D60" s="128">
        <v>0</v>
      </c>
      <c r="E60" s="128">
        <v>0</v>
      </c>
      <c r="F60" s="128">
        <v>112680</v>
      </c>
      <c r="G60" s="3"/>
    </row>
    <row r="61" spans="1:7">
      <c r="C61" s="3">
        <f>+C60-C23</f>
        <v>0</v>
      </c>
      <c r="D61" s="3">
        <f t="shared" ref="D61:F61" si="0">+D60-D23</f>
        <v>0</v>
      </c>
      <c r="E61" s="3">
        <f t="shared" si="0"/>
        <v>0</v>
      </c>
      <c r="F61" s="3">
        <f t="shared" si="0"/>
        <v>0</v>
      </c>
    </row>
  </sheetData>
  <pageMargins left="0.71" right="0.15748031496062992" top="1.18" bottom="0.27559055118110237" header="0.28999999999999998" footer="0.15748031496062992"/>
  <pageSetup paperSize="9" scale="87" orientation="portrait" r:id="rId1"/>
  <headerFooter>
    <oddHeader xml:space="preserve">&amp;CCsákvári Közös Önkormányzati Hivatal
 2015. évi költségvetési 
kiadásai és bevételei kiemelt előirányzatok, működési és felhalmozási költségvetés  szerinti bontásban &amp;R5. melléklet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J300"/>
  <sheetViews>
    <sheetView view="pageBreakPreview" topLeftCell="A285" zoomScaleSheetLayoutView="100" workbookViewId="0">
      <selection activeCell="F291" sqref="F291"/>
    </sheetView>
  </sheetViews>
  <sheetFormatPr defaultRowHeight="12.75"/>
  <cols>
    <col min="1" max="1" width="3.42578125" style="43" customWidth="1"/>
    <col min="2" max="2" width="3.42578125" style="5" customWidth="1"/>
    <col min="3" max="3" width="43.7109375" style="44" customWidth="1"/>
    <col min="4" max="4" width="10.5703125" style="72" customWidth="1"/>
    <col min="5" max="5" width="9" style="72" customWidth="1"/>
    <col min="6" max="6" width="8.7109375" style="72" customWidth="1"/>
    <col min="7" max="7" width="9.140625" style="72" customWidth="1"/>
    <col min="8" max="8" width="9.140625" style="44" hidden="1" customWidth="1"/>
    <col min="9" max="9" width="9.140625" style="5"/>
    <col min="10" max="10" width="9.140625" style="5" customWidth="1"/>
    <col min="11" max="254" width="9.140625" style="5"/>
    <col min="255" max="256" width="3.42578125" style="5" customWidth="1"/>
    <col min="257" max="257" width="48.28515625" style="5" customWidth="1"/>
    <col min="258" max="258" width="10.5703125" style="5" customWidth="1"/>
    <col min="259" max="259" width="12" style="5" customWidth="1"/>
    <col min="260" max="260" width="8.7109375" style="5" customWidth="1"/>
    <col min="261" max="261" width="9.140625" style="5" customWidth="1"/>
    <col min="262" max="262" width="0" style="5" hidden="1" customWidth="1"/>
    <col min="263" max="265" width="9.140625" style="5"/>
    <col min="266" max="266" width="9.140625" style="5" customWidth="1"/>
    <col min="267" max="510" width="9.140625" style="5"/>
    <col min="511" max="512" width="3.42578125" style="5" customWidth="1"/>
    <col min="513" max="513" width="48.28515625" style="5" customWidth="1"/>
    <col min="514" max="514" width="10.5703125" style="5" customWidth="1"/>
    <col min="515" max="515" width="12" style="5" customWidth="1"/>
    <col min="516" max="516" width="8.7109375" style="5" customWidth="1"/>
    <col min="517" max="517" width="9.140625" style="5" customWidth="1"/>
    <col min="518" max="518" width="0" style="5" hidden="1" customWidth="1"/>
    <col min="519" max="521" width="9.140625" style="5"/>
    <col min="522" max="522" width="9.140625" style="5" customWidth="1"/>
    <col min="523" max="766" width="9.140625" style="5"/>
    <col min="767" max="768" width="3.42578125" style="5" customWidth="1"/>
    <col min="769" max="769" width="48.28515625" style="5" customWidth="1"/>
    <col min="770" max="770" width="10.5703125" style="5" customWidth="1"/>
    <col min="771" max="771" width="12" style="5" customWidth="1"/>
    <col min="772" max="772" width="8.7109375" style="5" customWidth="1"/>
    <col min="773" max="773" width="9.140625" style="5" customWidth="1"/>
    <col min="774" max="774" width="0" style="5" hidden="1" customWidth="1"/>
    <col min="775" max="777" width="9.140625" style="5"/>
    <col min="778" max="778" width="9.140625" style="5" customWidth="1"/>
    <col min="779" max="1022" width="9.140625" style="5"/>
    <col min="1023" max="1024" width="3.42578125" style="5" customWidth="1"/>
    <col min="1025" max="1025" width="48.28515625" style="5" customWidth="1"/>
    <col min="1026" max="1026" width="10.5703125" style="5" customWidth="1"/>
    <col min="1027" max="1027" width="12" style="5" customWidth="1"/>
    <col min="1028" max="1028" width="8.7109375" style="5" customWidth="1"/>
    <col min="1029" max="1029" width="9.140625" style="5" customWidth="1"/>
    <col min="1030" max="1030" width="0" style="5" hidden="1" customWidth="1"/>
    <col min="1031" max="1033" width="9.140625" style="5"/>
    <col min="1034" max="1034" width="9.140625" style="5" customWidth="1"/>
    <col min="1035" max="1278" width="9.140625" style="5"/>
    <col min="1279" max="1280" width="3.42578125" style="5" customWidth="1"/>
    <col min="1281" max="1281" width="48.28515625" style="5" customWidth="1"/>
    <col min="1282" max="1282" width="10.5703125" style="5" customWidth="1"/>
    <col min="1283" max="1283" width="12" style="5" customWidth="1"/>
    <col min="1284" max="1284" width="8.7109375" style="5" customWidth="1"/>
    <col min="1285" max="1285" width="9.140625" style="5" customWidth="1"/>
    <col min="1286" max="1286" width="0" style="5" hidden="1" customWidth="1"/>
    <col min="1287" max="1289" width="9.140625" style="5"/>
    <col min="1290" max="1290" width="9.140625" style="5" customWidth="1"/>
    <col min="1291" max="1534" width="9.140625" style="5"/>
    <col min="1535" max="1536" width="3.42578125" style="5" customWidth="1"/>
    <col min="1537" max="1537" width="48.28515625" style="5" customWidth="1"/>
    <col min="1538" max="1538" width="10.5703125" style="5" customWidth="1"/>
    <col min="1539" max="1539" width="12" style="5" customWidth="1"/>
    <col min="1540" max="1540" width="8.7109375" style="5" customWidth="1"/>
    <col min="1541" max="1541" width="9.140625" style="5" customWidth="1"/>
    <col min="1542" max="1542" width="0" style="5" hidden="1" customWidth="1"/>
    <col min="1543" max="1545" width="9.140625" style="5"/>
    <col min="1546" max="1546" width="9.140625" style="5" customWidth="1"/>
    <col min="1547" max="1790" width="9.140625" style="5"/>
    <col min="1791" max="1792" width="3.42578125" style="5" customWidth="1"/>
    <col min="1793" max="1793" width="48.28515625" style="5" customWidth="1"/>
    <col min="1794" max="1794" width="10.5703125" style="5" customWidth="1"/>
    <col min="1795" max="1795" width="12" style="5" customWidth="1"/>
    <col min="1796" max="1796" width="8.7109375" style="5" customWidth="1"/>
    <col min="1797" max="1797" width="9.140625" style="5" customWidth="1"/>
    <col min="1798" max="1798" width="0" style="5" hidden="1" customWidth="1"/>
    <col min="1799" max="1801" width="9.140625" style="5"/>
    <col min="1802" max="1802" width="9.140625" style="5" customWidth="1"/>
    <col min="1803" max="2046" width="9.140625" style="5"/>
    <col min="2047" max="2048" width="3.42578125" style="5" customWidth="1"/>
    <col min="2049" max="2049" width="48.28515625" style="5" customWidth="1"/>
    <col min="2050" max="2050" width="10.5703125" style="5" customWidth="1"/>
    <col min="2051" max="2051" width="12" style="5" customWidth="1"/>
    <col min="2052" max="2052" width="8.7109375" style="5" customWidth="1"/>
    <col min="2053" max="2053" width="9.140625" style="5" customWidth="1"/>
    <col min="2054" max="2054" width="0" style="5" hidden="1" customWidth="1"/>
    <col min="2055" max="2057" width="9.140625" style="5"/>
    <col min="2058" max="2058" width="9.140625" style="5" customWidth="1"/>
    <col min="2059" max="2302" width="9.140625" style="5"/>
    <col min="2303" max="2304" width="3.42578125" style="5" customWidth="1"/>
    <col min="2305" max="2305" width="48.28515625" style="5" customWidth="1"/>
    <col min="2306" max="2306" width="10.5703125" style="5" customWidth="1"/>
    <col min="2307" max="2307" width="12" style="5" customWidth="1"/>
    <col min="2308" max="2308" width="8.7109375" style="5" customWidth="1"/>
    <col min="2309" max="2309" width="9.140625" style="5" customWidth="1"/>
    <col min="2310" max="2310" width="0" style="5" hidden="1" customWidth="1"/>
    <col min="2311" max="2313" width="9.140625" style="5"/>
    <col min="2314" max="2314" width="9.140625" style="5" customWidth="1"/>
    <col min="2315" max="2558" width="9.140625" style="5"/>
    <col min="2559" max="2560" width="3.42578125" style="5" customWidth="1"/>
    <col min="2561" max="2561" width="48.28515625" style="5" customWidth="1"/>
    <col min="2562" max="2562" width="10.5703125" style="5" customWidth="1"/>
    <col min="2563" max="2563" width="12" style="5" customWidth="1"/>
    <col min="2564" max="2564" width="8.7109375" style="5" customWidth="1"/>
    <col min="2565" max="2565" width="9.140625" style="5" customWidth="1"/>
    <col min="2566" max="2566" width="0" style="5" hidden="1" customWidth="1"/>
    <col min="2567" max="2569" width="9.140625" style="5"/>
    <col min="2570" max="2570" width="9.140625" style="5" customWidth="1"/>
    <col min="2571" max="2814" width="9.140625" style="5"/>
    <col min="2815" max="2816" width="3.42578125" style="5" customWidth="1"/>
    <col min="2817" max="2817" width="48.28515625" style="5" customWidth="1"/>
    <col min="2818" max="2818" width="10.5703125" style="5" customWidth="1"/>
    <col min="2819" max="2819" width="12" style="5" customWidth="1"/>
    <col min="2820" max="2820" width="8.7109375" style="5" customWidth="1"/>
    <col min="2821" max="2821" width="9.140625" style="5" customWidth="1"/>
    <col min="2822" max="2822" width="0" style="5" hidden="1" customWidth="1"/>
    <col min="2823" max="2825" width="9.140625" style="5"/>
    <col min="2826" max="2826" width="9.140625" style="5" customWidth="1"/>
    <col min="2827" max="3070" width="9.140625" style="5"/>
    <col min="3071" max="3072" width="3.42578125" style="5" customWidth="1"/>
    <col min="3073" max="3073" width="48.28515625" style="5" customWidth="1"/>
    <col min="3074" max="3074" width="10.5703125" style="5" customWidth="1"/>
    <col min="3075" max="3075" width="12" style="5" customWidth="1"/>
    <col min="3076" max="3076" width="8.7109375" style="5" customWidth="1"/>
    <col min="3077" max="3077" width="9.140625" style="5" customWidth="1"/>
    <col min="3078" max="3078" width="0" style="5" hidden="1" customWidth="1"/>
    <col min="3079" max="3081" width="9.140625" style="5"/>
    <col min="3082" max="3082" width="9.140625" style="5" customWidth="1"/>
    <col min="3083" max="3326" width="9.140625" style="5"/>
    <col min="3327" max="3328" width="3.42578125" style="5" customWidth="1"/>
    <col min="3329" max="3329" width="48.28515625" style="5" customWidth="1"/>
    <col min="3330" max="3330" width="10.5703125" style="5" customWidth="1"/>
    <col min="3331" max="3331" width="12" style="5" customWidth="1"/>
    <col min="3332" max="3332" width="8.7109375" style="5" customWidth="1"/>
    <col min="3333" max="3333" width="9.140625" style="5" customWidth="1"/>
    <col min="3334" max="3334" width="0" style="5" hidden="1" customWidth="1"/>
    <col min="3335" max="3337" width="9.140625" style="5"/>
    <col min="3338" max="3338" width="9.140625" style="5" customWidth="1"/>
    <col min="3339" max="3582" width="9.140625" style="5"/>
    <col min="3583" max="3584" width="3.42578125" style="5" customWidth="1"/>
    <col min="3585" max="3585" width="48.28515625" style="5" customWidth="1"/>
    <col min="3586" max="3586" width="10.5703125" style="5" customWidth="1"/>
    <col min="3587" max="3587" width="12" style="5" customWidth="1"/>
    <col min="3588" max="3588" width="8.7109375" style="5" customWidth="1"/>
    <col min="3589" max="3589" width="9.140625" style="5" customWidth="1"/>
    <col min="3590" max="3590" width="0" style="5" hidden="1" customWidth="1"/>
    <col min="3591" max="3593" width="9.140625" style="5"/>
    <col min="3594" max="3594" width="9.140625" style="5" customWidth="1"/>
    <col min="3595" max="3838" width="9.140625" style="5"/>
    <col min="3839" max="3840" width="3.42578125" style="5" customWidth="1"/>
    <col min="3841" max="3841" width="48.28515625" style="5" customWidth="1"/>
    <col min="3842" max="3842" width="10.5703125" style="5" customWidth="1"/>
    <col min="3843" max="3843" width="12" style="5" customWidth="1"/>
    <col min="3844" max="3844" width="8.7109375" style="5" customWidth="1"/>
    <col min="3845" max="3845" width="9.140625" style="5" customWidth="1"/>
    <col min="3846" max="3846" width="0" style="5" hidden="1" customWidth="1"/>
    <col min="3847" max="3849" width="9.140625" style="5"/>
    <col min="3850" max="3850" width="9.140625" style="5" customWidth="1"/>
    <col min="3851" max="4094" width="9.140625" style="5"/>
    <col min="4095" max="4096" width="3.42578125" style="5" customWidth="1"/>
    <col min="4097" max="4097" width="48.28515625" style="5" customWidth="1"/>
    <col min="4098" max="4098" width="10.5703125" style="5" customWidth="1"/>
    <col min="4099" max="4099" width="12" style="5" customWidth="1"/>
    <col min="4100" max="4100" width="8.7109375" style="5" customWidth="1"/>
    <col min="4101" max="4101" width="9.140625" style="5" customWidth="1"/>
    <col min="4102" max="4102" width="0" style="5" hidden="1" customWidth="1"/>
    <col min="4103" max="4105" width="9.140625" style="5"/>
    <col min="4106" max="4106" width="9.140625" style="5" customWidth="1"/>
    <col min="4107" max="4350" width="9.140625" style="5"/>
    <col min="4351" max="4352" width="3.42578125" style="5" customWidth="1"/>
    <col min="4353" max="4353" width="48.28515625" style="5" customWidth="1"/>
    <col min="4354" max="4354" width="10.5703125" style="5" customWidth="1"/>
    <col min="4355" max="4355" width="12" style="5" customWidth="1"/>
    <col min="4356" max="4356" width="8.7109375" style="5" customWidth="1"/>
    <col min="4357" max="4357" width="9.140625" style="5" customWidth="1"/>
    <col min="4358" max="4358" width="0" style="5" hidden="1" customWidth="1"/>
    <col min="4359" max="4361" width="9.140625" style="5"/>
    <col min="4362" max="4362" width="9.140625" style="5" customWidth="1"/>
    <col min="4363" max="4606" width="9.140625" style="5"/>
    <col min="4607" max="4608" width="3.42578125" style="5" customWidth="1"/>
    <col min="4609" max="4609" width="48.28515625" style="5" customWidth="1"/>
    <col min="4610" max="4610" width="10.5703125" style="5" customWidth="1"/>
    <col min="4611" max="4611" width="12" style="5" customWidth="1"/>
    <col min="4612" max="4612" width="8.7109375" style="5" customWidth="1"/>
    <col min="4613" max="4613" width="9.140625" style="5" customWidth="1"/>
    <col min="4614" max="4614" width="0" style="5" hidden="1" customWidth="1"/>
    <col min="4615" max="4617" width="9.140625" style="5"/>
    <col min="4618" max="4618" width="9.140625" style="5" customWidth="1"/>
    <col min="4619" max="4862" width="9.140625" style="5"/>
    <col min="4863" max="4864" width="3.42578125" style="5" customWidth="1"/>
    <col min="4865" max="4865" width="48.28515625" style="5" customWidth="1"/>
    <col min="4866" max="4866" width="10.5703125" style="5" customWidth="1"/>
    <col min="4867" max="4867" width="12" style="5" customWidth="1"/>
    <col min="4868" max="4868" width="8.7109375" style="5" customWidth="1"/>
    <col min="4869" max="4869" width="9.140625" style="5" customWidth="1"/>
    <col min="4870" max="4870" width="0" style="5" hidden="1" customWidth="1"/>
    <col min="4871" max="4873" width="9.140625" style="5"/>
    <col min="4874" max="4874" width="9.140625" style="5" customWidth="1"/>
    <col min="4875" max="5118" width="9.140625" style="5"/>
    <col min="5119" max="5120" width="3.42578125" style="5" customWidth="1"/>
    <col min="5121" max="5121" width="48.28515625" style="5" customWidth="1"/>
    <col min="5122" max="5122" width="10.5703125" style="5" customWidth="1"/>
    <col min="5123" max="5123" width="12" style="5" customWidth="1"/>
    <col min="5124" max="5124" width="8.7109375" style="5" customWidth="1"/>
    <col min="5125" max="5125" width="9.140625" style="5" customWidth="1"/>
    <col min="5126" max="5126" width="0" style="5" hidden="1" customWidth="1"/>
    <col min="5127" max="5129" width="9.140625" style="5"/>
    <col min="5130" max="5130" width="9.140625" style="5" customWidth="1"/>
    <col min="5131" max="5374" width="9.140625" style="5"/>
    <col min="5375" max="5376" width="3.42578125" style="5" customWidth="1"/>
    <col min="5377" max="5377" width="48.28515625" style="5" customWidth="1"/>
    <col min="5378" max="5378" width="10.5703125" style="5" customWidth="1"/>
    <col min="5379" max="5379" width="12" style="5" customWidth="1"/>
    <col min="5380" max="5380" width="8.7109375" style="5" customWidth="1"/>
    <col min="5381" max="5381" width="9.140625" style="5" customWidth="1"/>
    <col min="5382" max="5382" width="0" style="5" hidden="1" customWidth="1"/>
    <col min="5383" max="5385" width="9.140625" style="5"/>
    <col min="5386" max="5386" width="9.140625" style="5" customWidth="1"/>
    <col min="5387" max="5630" width="9.140625" style="5"/>
    <col min="5631" max="5632" width="3.42578125" style="5" customWidth="1"/>
    <col min="5633" max="5633" width="48.28515625" style="5" customWidth="1"/>
    <col min="5634" max="5634" width="10.5703125" style="5" customWidth="1"/>
    <col min="5635" max="5635" width="12" style="5" customWidth="1"/>
    <col min="5636" max="5636" width="8.7109375" style="5" customWidth="1"/>
    <col min="5637" max="5637" width="9.140625" style="5" customWidth="1"/>
    <col min="5638" max="5638" width="0" style="5" hidden="1" customWidth="1"/>
    <col min="5639" max="5641" width="9.140625" style="5"/>
    <col min="5642" max="5642" width="9.140625" style="5" customWidth="1"/>
    <col min="5643" max="5886" width="9.140625" style="5"/>
    <col min="5887" max="5888" width="3.42578125" style="5" customWidth="1"/>
    <col min="5889" max="5889" width="48.28515625" style="5" customWidth="1"/>
    <col min="5890" max="5890" width="10.5703125" style="5" customWidth="1"/>
    <col min="5891" max="5891" width="12" style="5" customWidth="1"/>
    <col min="5892" max="5892" width="8.7109375" style="5" customWidth="1"/>
    <col min="5893" max="5893" width="9.140625" style="5" customWidth="1"/>
    <col min="5894" max="5894" width="0" style="5" hidden="1" customWidth="1"/>
    <col min="5895" max="5897" width="9.140625" style="5"/>
    <col min="5898" max="5898" width="9.140625" style="5" customWidth="1"/>
    <col min="5899" max="6142" width="9.140625" style="5"/>
    <col min="6143" max="6144" width="3.42578125" style="5" customWidth="1"/>
    <col min="6145" max="6145" width="48.28515625" style="5" customWidth="1"/>
    <col min="6146" max="6146" width="10.5703125" style="5" customWidth="1"/>
    <col min="6147" max="6147" width="12" style="5" customWidth="1"/>
    <col min="6148" max="6148" width="8.7109375" style="5" customWidth="1"/>
    <col min="6149" max="6149" width="9.140625" style="5" customWidth="1"/>
    <col min="6150" max="6150" width="0" style="5" hidden="1" customWidth="1"/>
    <col min="6151" max="6153" width="9.140625" style="5"/>
    <col min="6154" max="6154" width="9.140625" style="5" customWidth="1"/>
    <col min="6155" max="6398" width="9.140625" style="5"/>
    <col min="6399" max="6400" width="3.42578125" style="5" customWidth="1"/>
    <col min="6401" max="6401" width="48.28515625" style="5" customWidth="1"/>
    <col min="6402" max="6402" width="10.5703125" style="5" customWidth="1"/>
    <col min="6403" max="6403" width="12" style="5" customWidth="1"/>
    <col min="6404" max="6404" width="8.7109375" style="5" customWidth="1"/>
    <col min="6405" max="6405" width="9.140625" style="5" customWidth="1"/>
    <col min="6406" max="6406" width="0" style="5" hidden="1" customWidth="1"/>
    <col min="6407" max="6409" width="9.140625" style="5"/>
    <col min="6410" max="6410" width="9.140625" style="5" customWidth="1"/>
    <col min="6411" max="6654" width="9.140625" style="5"/>
    <col min="6655" max="6656" width="3.42578125" style="5" customWidth="1"/>
    <col min="6657" max="6657" width="48.28515625" style="5" customWidth="1"/>
    <col min="6658" max="6658" width="10.5703125" style="5" customWidth="1"/>
    <col min="6659" max="6659" width="12" style="5" customWidth="1"/>
    <col min="6660" max="6660" width="8.7109375" style="5" customWidth="1"/>
    <col min="6661" max="6661" width="9.140625" style="5" customWidth="1"/>
    <col min="6662" max="6662" width="0" style="5" hidden="1" customWidth="1"/>
    <col min="6663" max="6665" width="9.140625" style="5"/>
    <col min="6666" max="6666" width="9.140625" style="5" customWidth="1"/>
    <col min="6667" max="6910" width="9.140625" style="5"/>
    <col min="6911" max="6912" width="3.42578125" style="5" customWidth="1"/>
    <col min="6913" max="6913" width="48.28515625" style="5" customWidth="1"/>
    <col min="6914" max="6914" width="10.5703125" style="5" customWidth="1"/>
    <col min="6915" max="6915" width="12" style="5" customWidth="1"/>
    <col min="6916" max="6916" width="8.7109375" style="5" customWidth="1"/>
    <col min="6917" max="6917" width="9.140625" style="5" customWidth="1"/>
    <col min="6918" max="6918" width="0" style="5" hidden="1" customWidth="1"/>
    <col min="6919" max="6921" width="9.140625" style="5"/>
    <col min="6922" max="6922" width="9.140625" style="5" customWidth="1"/>
    <col min="6923" max="7166" width="9.140625" style="5"/>
    <col min="7167" max="7168" width="3.42578125" style="5" customWidth="1"/>
    <col min="7169" max="7169" width="48.28515625" style="5" customWidth="1"/>
    <col min="7170" max="7170" width="10.5703125" style="5" customWidth="1"/>
    <col min="7171" max="7171" width="12" style="5" customWidth="1"/>
    <col min="7172" max="7172" width="8.7109375" style="5" customWidth="1"/>
    <col min="7173" max="7173" width="9.140625" style="5" customWidth="1"/>
    <col min="7174" max="7174" width="0" style="5" hidden="1" customWidth="1"/>
    <col min="7175" max="7177" width="9.140625" style="5"/>
    <col min="7178" max="7178" width="9.140625" style="5" customWidth="1"/>
    <col min="7179" max="7422" width="9.140625" style="5"/>
    <col min="7423" max="7424" width="3.42578125" style="5" customWidth="1"/>
    <col min="7425" max="7425" width="48.28515625" style="5" customWidth="1"/>
    <col min="7426" max="7426" width="10.5703125" style="5" customWidth="1"/>
    <col min="7427" max="7427" width="12" style="5" customWidth="1"/>
    <col min="7428" max="7428" width="8.7109375" style="5" customWidth="1"/>
    <col min="7429" max="7429" width="9.140625" style="5" customWidth="1"/>
    <col min="7430" max="7430" width="0" style="5" hidden="1" customWidth="1"/>
    <col min="7431" max="7433" width="9.140625" style="5"/>
    <col min="7434" max="7434" width="9.140625" style="5" customWidth="1"/>
    <col min="7435" max="7678" width="9.140625" style="5"/>
    <col min="7679" max="7680" width="3.42578125" style="5" customWidth="1"/>
    <col min="7681" max="7681" width="48.28515625" style="5" customWidth="1"/>
    <col min="7682" max="7682" width="10.5703125" style="5" customWidth="1"/>
    <col min="7683" max="7683" width="12" style="5" customWidth="1"/>
    <col min="7684" max="7684" width="8.7109375" style="5" customWidth="1"/>
    <col min="7685" max="7685" width="9.140625" style="5" customWidth="1"/>
    <col min="7686" max="7686" width="0" style="5" hidden="1" customWidth="1"/>
    <col min="7687" max="7689" width="9.140625" style="5"/>
    <col min="7690" max="7690" width="9.140625" style="5" customWidth="1"/>
    <col min="7691" max="7934" width="9.140625" style="5"/>
    <col min="7935" max="7936" width="3.42578125" style="5" customWidth="1"/>
    <col min="7937" max="7937" width="48.28515625" style="5" customWidth="1"/>
    <col min="7938" max="7938" width="10.5703125" style="5" customWidth="1"/>
    <col min="7939" max="7939" width="12" style="5" customWidth="1"/>
    <col min="7940" max="7940" width="8.7109375" style="5" customWidth="1"/>
    <col min="7941" max="7941" width="9.140625" style="5" customWidth="1"/>
    <col min="7942" max="7942" width="0" style="5" hidden="1" customWidth="1"/>
    <col min="7943" max="7945" width="9.140625" style="5"/>
    <col min="7946" max="7946" width="9.140625" style="5" customWidth="1"/>
    <col min="7947" max="8190" width="9.140625" style="5"/>
    <col min="8191" max="8192" width="3.42578125" style="5" customWidth="1"/>
    <col min="8193" max="8193" width="48.28515625" style="5" customWidth="1"/>
    <col min="8194" max="8194" width="10.5703125" style="5" customWidth="1"/>
    <col min="8195" max="8195" width="12" style="5" customWidth="1"/>
    <col min="8196" max="8196" width="8.7109375" style="5" customWidth="1"/>
    <col min="8197" max="8197" width="9.140625" style="5" customWidth="1"/>
    <col min="8198" max="8198" width="0" style="5" hidden="1" customWidth="1"/>
    <col min="8199" max="8201" width="9.140625" style="5"/>
    <col min="8202" max="8202" width="9.140625" style="5" customWidth="1"/>
    <col min="8203" max="8446" width="9.140625" style="5"/>
    <col min="8447" max="8448" width="3.42578125" style="5" customWidth="1"/>
    <col min="8449" max="8449" width="48.28515625" style="5" customWidth="1"/>
    <col min="8450" max="8450" width="10.5703125" style="5" customWidth="1"/>
    <col min="8451" max="8451" width="12" style="5" customWidth="1"/>
    <col min="8452" max="8452" width="8.7109375" style="5" customWidth="1"/>
    <col min="8453" max="8453" width="9.140625" style="5" customWidth="1"/>
    <col min="8454" max="8454" width="0" style="5" hidden="1" customWidth="1"/>
    <col min="8455" max="8457" width="9.140625" style="5"/>
    <col min="8458" max="8458" width="9.140625" style="5" customWidth="1"/>
    <col min="8459" max="8702" width="9.140625" style="5"/>
    <col min="8703" max="8704" width="3.42578125" style="5" customWidth="1"/>
    <col min="8705" max="8705" width="48.28515625" style="5" customWidth="1"/>
    <col min="8706" max="8706" width="10.5703125" style="5" customWidth="1"/>
    <col min="8707" max="8707" width="12" style="5" customWidth="1"/>
    <col min="8708" max="8708" width="8.7109375" style="5" customWidth="1"/>
    <col min="8709" max="8709" width="9.140625" style="5" customWidth="1"/>
    <col min="8710" max="8710" width="0" style="5" hidden="1" customWidth="1"/>
    <col min="8711" max="8713" width="9.140625" style="5"/>
    <col min="8714" max="8714" width="9.140625" style="5" customWidth="1"/>
    <col min="8715" max="8958" width="9.140625" style="5"/>
    <col min="8959" max="8960" width="3.42578125" style="5" customWidth="1"/>
    <col min="8961" max="8961" width="48.28515625" style="5" customWidth="1"/>
    <col min="8962" max="8962" width="10.5703125" style="5" customWidth="1"/>
    <col min="8963" max="8963" width="12" style="5" customWidth="1"/>
    <col min="8964" max="8964" width="8.7109375" style="5" customWidth="1"/>
    <col min="8965" max="8965" width="9.140625" style="5" customWidth="1"/>
    <col min="8966" max="8966" width="0" style="5" hidden="1" customWidth="1"/>
    <col min="8967" max="8969" width="9.140625" style="5"/>
    <col min="8970" max="8970" width="9.140625" style="5" customWidth="1"/>
    <col min="8971" max="9214" width="9.140625" style="5"/>
    <col min="9215" max="9216" width="3.42578125" style="5" customWidth="1"/>
    <col min="9217" max="9217" width="48.28515625" style="5" customWidth="1"/>
    <col min="9218" max="9218" width="10.5703125" style="5" customWidth="1"/>
    <col min="9219" max="9219" width="12" style="5" customWidth="1"/>
    <col min="9220" max="9220" width="8.7109375" style="5" customWidth="1"/>
    <col min="9221" max="9221" width="9.140625" style="5" customWidth="1"/>
    <col min="9222" max="9222" width="0" style="5" hidden="1" customWidth="1"/>
    <col min="9223" max="9225" width="9.140625" style="5"/>
    <col min="9226" max="9226" width="9.140625" style="5" customWidth="1"/>
    <col min="9227" max="9470" width="9.140625" style="5"/>
    <col min="9471" max="9472" width="3.42578125" style="5" customWidth="1"/>
    <col min="9473" max="9473" width="48.28515625" style="5" customWidth="1"/>
    <col min="9474" max="9474" width="10.5703125" style="5" customWidth="1"/>
    <col min="9475" max="9475" width="12" style="5" customWidth="1"/>
    <col min="9476" max="9476" width="8.7109375" style="5" customWidth="1"/>
    <col min="9477" max="9477" width="9.140625" style="5" customWidth="1"/>
    <col min="9478" max="9478" width="0" style="5" hidden="1" customWidth="1"/>
    <col min="9479" max="9481" width="9.140625" style="5"/>
    <col min="9482" max="9482" width="9.140625" style="5" customWidth="1"/>
    <col min="9483" max="9726" width="9.140625" style="5"/>
    <col min="9727" max="9728" width="3.42578125" style="5" customWidth="1"/>
    <col min="9729" max="9729" width="48.28515625" style="5" customWidth="1"/>
    <col min="9730" max="9730" width="10.5703125" style="5" customWidth="1"/>
    <col min="9731" max="9731" width="12" style="5" customWidth="1"/>
    <col min="9732" max="9732" width="8.7109375" style="5" customWidth="1"/>
    <col min="9733" max="9733" width="9.140625" style="5" customWidth="1"/>
    <col min="9734" max="9734" width="0" style="5" hidden="1" customWidth="1"/>
    <col min="9735" max="9737" width="9.140625" style="5"/>
    <col min="9738" max="9738" width="9.140625" style="5" customWidth="1"/>
    <col min="9739" max="9982" width="9.140625" style="5"/>
    <col min="9983" max="9984" width="3.42578125" style="5" customWidth="1"/>
    <col min="9985" max="9985" width="48.28515625" style="5" customWidth="1"/>
    <col min="9986" max="9986" width="10.5703125" style="5" customWidth="1"/>
    <col min="9987" max="9987" width="12" style="5" customWidth="1"/>
    <col min="9988" max="9988" width="8.7109375" style="5" customWidth="1"/>
    <col min="9989" max="9989" width="9.140625" style="5" customWidth="1"/>
    <col min="9990" max="9990" width="0" style="5" hidden="1" customWidth="1"/>
    <col min="9991" max="9993" width="9.140625" style="5"/>
    <col min="9994" max="9994" width="9.140625" style="5" customWidth="1"/>
    <col min="9995" max="10238" width="9.140625" style="5"/>
    <col min="10239" max="10240" width="3.42578125" style="5" customWidth="1"/>
    <col min="10241" max="10241" width="48.28515625" style="5" customWidth="1"/>
    <col min="10242" max="10242" width="10.5703125" style="5" customWidth="1"/>
    <col min="10243" max="10243" width="12" style="5" customWidth="1"/>
    <col min="10244" max="10244" width="8.7109375" style="5" customWidth="1"/>
    <col min="10245" max="10245" width="9.140625" style="5" customWidth="1"/>
    <col min="10246" max="10246" width="0" style="5" hidden="1" customWidth="1"/>
    <col min="10247" max="10249" width="9.140625" style="5"/>
    <col min="10250" max="10250" width="9.140625" style="5" customWidth="1"/>
    <col min="10251" max="10494" width="9.140625" style="5"/>
    <col min="10495" max="10496" width="3.42578125" style="5" customWidth="1"/>
    <col min="10497" max="10497" width="48.28515625" style="5" customWidth="1"/>
    <col min="10498" max="10498" width="10.5703125" style="5" customWidth="1"/>
    <col min="10499" max="10499" width="12" style="5" customWidth="1"/>
    <col min="10500" max="10500" width="8.7109375" style="5" customWidth="1"/>
    <col min="10501" max="10501" width="9.140625" style="5" customWidth="1"/>
    <col min="10502" max="10502" width="0" style="5" hidden="1" customWidth="1"/>
    <col min="10503" max="10505" width="9.140625" style="5"/>
    <col min="10506" max="10506" width="9.140625" style="5" customWidth="1"/>
    <col min="10507" max="10750" width="9.140625" style="5"/>
    <col min="10751" max="10752" width="3.42578125" style="5" customWidth="1"/>
    <col min="10753" max="10753" width="48.28515625" style="5" customWidth="1"/>
    <col min="10754" max="10754" width="10.5703125" style="5" customWidth="1"/>
    <col min="10755" max="10755" width="12" style="5" customWidth="1"/>
    <col min="10756" max="10756" width="8.7109375" style="5" customWidth="1"/>
    <col min="10757" max="10757" width="9.140625" style="5" customWidth="1"/>
    <col min="10758" max="10758" width="0" style="5" hidden="1" customWidth="1"/>
    <col min="10759" max="10761" width="9.140625" style="5"/>
    <col min="10762" max="10762" width="9.140625" style="5" customWidth="1"/>
    <col min="10763" max="11006" width="9.140625" style="5"/>
    <col min="11007" max="11008" width="3.42578125" style="5" customWidth="1"/>
    <col min="11009" max="11009" width="48.28515625" style="5" customWidth="1"/>
    <col min="11010" max="11010" width="10.5703125" style="5" customWidth="1"/>
    <col min="11011" max="11011" width="12" style="5" customWidth="1"/>
    <col min="11012" max="11012" width="8.7109375" style="5" customWidth="1"/>
    <col min="11013" max="11013" width="9.140625" style="5" customWidth="1"/>
    <col min="11014" max="11014" width="0" style="5" hidden="1" customWidth="1"/>
    <col min="11015" max="11017" width="9.140625" style="5"/>
    <col min="11018" max="11018" width="9.140625" style="5" customWidth="1"/>
    <col min="11019" max="11262" width="9.140625" style="5"/>
    <col min="11263" max="11264" width="3.42578125" style="5" customWidth="1"/>
    <col min="11265" max="11265" width="48.28515625" style="5" customWidth="1"/>
    <col min="11266" max="11266" width="10.5703125" style="5" customWidth="1"/>
    <col min="11267" max="11267" width="12" style="5" customWidth="1"/>
    <col min="11268" max="11268" width="8.7109375" style="5" customWidth="1"/>
    <col min="11269" max="11269" width="9.140625" style="5" customWidth="1"/>
    <col min="11270" max="11270" width="0" style="5" hidden="1" customWidth="1"/>
    <col min="11271" max="11273" width="9.140625" style="5"/>
    <col min="11274" max="11274" width="9.140625" style="5" customWidth="1"/>
    <col min="11275" max="11518" width="9.140625" style="5"/>
    <col min="11519" max="11520" width="3.42578125" style="5" customWidth="1"/>
    <col min="11521" max="11521" width="48.28515625" style="5" customWidth="1"/>
    <col min="11522" max="11522" width="10.5703125" style="5" customWidth="1"/>
    <col min="11523" max="11523" width="12" style="5" customWidth="1"/>
    <col min="11524" max="11524" width="8.7109375" style="5" customWidth="1"/>
    <col min="11525" max="11525" width="9.140625" style="5" customWidth="1"/>
    <col min="11526" max="11526" width="0" style="5" hidden="1" customWidth="1"/>
    <col min="11527" max="11529" width="9.140625" style="5"/>
    <col min="11530" max="11530" width="9.140625" style="5" customWidth="1"/>
    <col min="11531" max="11774" width="9.140625" style="5"/>
    <col min="11775" max="11776" width="3.42578125" style="5" customWidth="1"/>
    <col min="11777" max="11777" width="48.28515625" style="5" customWidth="1"/>
    <col min="11778" max="11778" width="10.5703125" style="5" customWidth="1"/>
    <col min="11779" max="11779" width="12" style="5" customWidth="1"/>
    <col min="11780" max="11780" width="8.7109375" style="5" customWidth="1"/>
    <col min="11781" max="11781" width="9.140625" style="5" customWidth="1"/>
    <col min="11782" max="11782" width="0" style="5" hidden="1" customWidth="1"/>
    <col min="11783" max="11785" width="9.140625" style="5"/>
    <col min="11786" max="11786" width="9.140625" style="5" customWidth="1"/>
    <col min="11787" max="12030" width="9.140625" style="5"/>
    <col min="12031" max="12032" width="3.42578125" style="5" customWidth="1"/>
    <col min="12033" max="12033" width="48.28515625" style="5" customWidth="1"/>
    <col min="12034" max="12034" width="10.5703125" style="5" customWidth="1"/>
    <col min="12035" max="12035" width="12" style="5" customWidth="1"/>
    <col min="12036" max="12036" width="8.7109375" style="5" customWidth="1"/>
    <col min="12037" max="12037" width="9.140625" style="5" customWidth="1"/>
    <col min="12038" max="12038" width="0" style="5" hidden="1" customWidth="1"/>
    <col min="12039" max="12041" width="9.140625" style="5"/>
    <col min="12042" max="12042" width="9.140625" style="5" customWidth="1"/>
    <col min="12043" max="12286" width="9.140625" style="5"/>
    <col min="12287" max="12288" width="3.42578125" style="5" customWidth="1"/>
    <col min="12289" max="12289" width="48.28515625" style="5" customWidth="1"/>
    <col min="12290" max="12290" width="10.5703125" style="5" customWidth="1"/>
    <col min="12291" max="12291" width="12" style="5" customWidth="1"/>
    <col min="12292" max="12292" width="8.7109375" style="5" customWidth="1"/>
    <col min="12293" max="12293" width="9.140625" style="5" customWidth="1"/>
    <col min="12294" max="12294" width="0" style="5" hidden="1" customWidth="1"/>
    <col min="12295" max="12297" width="9.140625" style="5"/>
    <col min="12298" max="12298" width="9.140625" style="5" customWidth="1"/>
    <col min="12299" max="12542" width="9.140625" style="5"/>
    <col min="12543" max="12544" width="3.42578125" style="5" customWidth="1"/>
    <col min="12545" max="12545" width="48.28515625" style="5" customWidth="1"/>
    <col min="12546" max="12546" width="10.5703125" style="5" customWidth="1"/>
    <col min="12547" max="12547" width="12" style="5" customWidth="1"/>
    <col min="12548" max="12548" width="8.7109375" style="5" customWidth="1"/>
    <col min="12549" max="12549" width="9.140625" style="5" customWidth="1"/>
    <col min="12550" max="12550" width="0" style="5" hidden="1" customWidth="1"/>
    <col min="12551" max="12553" width="9.140625" style="5"/>
    <col min="12554" max="12554" width="9.140625" style="5" customWidth="1"/>
    <col min="12555" max="12798" width="9.140625" style="5"/>
    <col min="12799" max="12800" width="3.42578125" style="5" customWidth="1"/>
    <col min="12801" max="12801" width="48.28515625" style="5" customWidth="1"/>
    <col min="12802" max="12802" width="10.5703125" style="5" customWidth="1"/>
    <col min="12803" max="12803" width="12" style="5" customWidth="1"/>
    <col min="12804" max="12804" width="8.7109375" style="5" customWidth="1"/>
    <col min="12805" max="12805" width="9.140625" style="5" customWidth="1"/>
    <col min="12806" max="12806" width="0" style="5" hidden="1" customWidth="1"/>
    <col min="12807" max="12809" width="9.140625" style="5"/>
    <col min="12810" max="12810" width="9.140625" style="5" customWidth="1"/>
    <col min="12811" max="13054" width="9.140625" style="5"/>
    <col min="13055" max="13056" width="3.42578125" style="5" customWidth="1"/>
    <col min="13057" max="13057" width="48.28515625" style="5" customWidth="1"/>
    <col min="13058" max="13058" width="10.5703125" style="5" customWidth="1"/>
    <col min="13059" max="13059" width="12" style="5" customWidth="1"/>
    <col min="13060" max="13060" width="8.7109375" style="5" customWidth="1"/>
    <col min="13061" max="13061" width="9.140625" style="5" customWidth="1"/>
    <col min="13062" max="13062" width="0" style="5" hidden="1" customWidth="1"/>
    <col min="13063" max="13065" width="9.140625" style="5"/>
    <col min="13066" max="13066" width="9.140625" style="5" customWidth="1"/>
    <col min="13067" max="13310" width="9.140625" style="5"/>
    <col min="13311" max="13312" width="3.42578125" style="5" customWidth="1"/>
    <col min="13313" max="13313" width="48.28515625" style="5" customWidth="1"/>
    <col min="13314" max="13314" width="10.5703125" style="5" customWidth="1"/>
    <col min="13315" max="13315" width="12" style="5" customWidth="1"/>
    <col min="13316" max="13316" width="8.7109375" style="5" customWidth="1"/>
    <col min="13317" max="13317" width="9.140625" style="5" customWidth="1"/>
    <col min="13318" max="13318" width="0" style="5" hidden="1" customWidth="1"/>
    <col min="13319" max="13321" width="9.140625" style="5"/>
    <col min="13322" max="13322" width="9.140625" style="5" customWidth="1"/>
    <col min="13323" max="13566" width="9.140625" style="5"/>
    <col min="13567" max="13568" width="3.42578125" style="5" customWidth="1"/>
    <col min="13569" max="13569" width="48.28515625" style="5" customWidth="1"/>
    <col min="13570" max="13570" width="10.5703125" style="5" customWidth="1"/>
    <col min="13571" max="13571" width="12" style="5" customWidth="1"/>
    <col min="13572" max="13572" width="8.7109375" style="5" customWidth="1"/>
    <col min="13573" max="13573" width="9.140625" style="5" customWidth="1"/>
    <col min="13574" max="13574" width="0" style="5" hidden="1" customWidth="1"/>
    <col min="13575" max="13577" width="9.140625" style="5"/>
    <col min="13578" max="13578" width="9.140625" style="5" customWidth="1"/>
    <col min="13579" max="13822" width="9.140625" style="5"/>
    <col min="13823" max="13824" width="3.42578125" style="5" customWidth="1"/>
    <col min="13825" max="13825" width="48.28515625" style="5" customWidth="1"/>
    <col min="13826" max="13826" width="10.5703125" style="5" customWidth="1"/>
    <col min="13827" max="13827" width="12" style="5" customWidth="1"/>
    <col min="13828" max="13828" width="8.7109375" style="5" customWidth="1"/>
    <col min="13829" max="13829" width="9.140625" style="5" customWidth="1"/>
    <col min="13830" max="13830" width="0" style="5" hidden="1" customWidth="1"/>
    <col min="13831" max="13833" width="9.140625" style="5"/>
    <col min="13834" max="13834" width="9.140625" style="5" customWidth="1"/>
    <col min="13835" max="14078" width="9.140625" style="5"/>
    <col min="14079" max="14080" width="3.42578125" style="5" customWidth="1"/>
    <col min="14081" max="14081" width="48.28515625" style="5" customWidth="1"/>
    <col min="14082" max="14082" width="10.5703125" style="5" customWidth="1"/>
    <col min="14083" max="14083" width="12" style="5" customWidth="1"/>
    <col min="14084" max="14084" width="8.7109375" style="5" customWidth="1"/>
    <col min="14085" max="14085" width="9.140625" style="5" customWidth="1"/>
    <col min="14086" max="14086" width="0" style="5" hidden="1" customWidth="1"/>
    <col min="14087" max="14089" width="9.140625" style="5"/>
    <col min="14090" max="14090" width="9.140625" style="5" customWidth="1"/>
    <col min="14091" max="14334" width="9.140625" style="5"/>
    <col min="14335" max="14336" width="3.42578125" style="5" customWidth="1"/>
    <col min="14337" max="14337" width="48.28515625" style="5" customWidth="1"/>
    <col min="14338" max="14338" width="10.5703125" style="5" customWidth="1"/>
    <col min="14339" max="14339" width="12" style="5" customWidth="1"/>
    <col min="14340" max="14340" width="8.7109375" style="5" customWidth="1"/>
    <col min="14341" max="14341" width="9.140625" style="5" customWidth="1"/>
    <col min="14342" max="14342" width="0" style="5" hidden="1" customWidth="1"/>
    <col min="14343" max="14345" width="9.140625" style="5"/>
    <col min="14346" max="14346" width="9.140625" style="5" customWidth="1"/>
    <col min="14347" max="14590" width="9.140625" style="5"/>
    <col min="14591" max="14592" width="3.42578125" style="5" customWidth="1"/>
    <col min="14593" max="14593" width="48.28515625" style="5" customWidth="1"/>
    <col min="14594" max="14594" width="10.5703125" style="5" customWidth="1"/>
    <col min="14595" max="14595" width="12" style="5" customWidth="1"/>
    <col min="14596" max="14596" width="8.7109375" style="5" customWidth="1"/>
    <col min="14597" max="14597" width="9.140625" style="5" customWidth="1"/>
    <col min="14598" max="14598" width="0" style="5" hidden="1" customWidth="1"/>
    <col min="14599" max="14601" width="9.140625" style="5"/>
    <col min="14602" max="14602" width="9.140625" style="5" customWidth="1"/>
    <col min="14603" max="14846" width="9.140625" style="5"/>
    <col min="14847" max="14848" width="3.42578125" style="5" customWidth="1"/>
    <col min="14849" max="14849" width="48.28515625" style="5" customWidth="1"/>
    <col min="14850" max="14850" width="10.5703125" style="5" customWidth="1"/>
    <col min="14851" max="14851" width="12" style="5" customWidth="1"/>
    <col min="14852" max="14852" width="8.7109375" style="5" customWidth="1"/>
    <col min="14853" max="14853" width="9.140625" style="5" customWidth="1"/>
    <col min="14854" max="14854" width="0" style="5" hidden="1" customWidth="1"/>
    <col min="14855" max="14857" width="9.140625" style="5"/>
    <col min="14858" max="14858" width="9.140625" style="5" customWidth="1"/>
    <col min="14859" max="15102" width="9.140625" style="5"/>
    <col min="15103" max="15104" width="3.42578125" style="5" customWidth="1"/>
    <col min="15105" max="15105" width="48.28515625" style="5" customWidth="1"/>
    <col min="15106" max="15106" width="10.5703125" style="5" customWidth="1"/>
    <col min="15107" max="15107" width="12" style="5" customWidth="1"/>
    <col min="15108" max="15108" width="8.7109375" style="5" customWidth="1"/>
    <col min="15109" max="15109" width="9.140625" style="5" customWidth="1"/>
    <col min="15110" max="15110" width="0" style="5" hidden="1" customWidth="1"/>
    <col min="15111" max="15113" width="9.140625" style="5"/>
    <col min="15114" max="15114" width="9.140625" style="5" customWidth="1"/>
    <col min="15115" max="15358" width="9.140625" style="5"/>
    <col min="15359" max="15360" width="3.42578125" style="5" customWidth="1"/>
    <col min="15361" max="15361" width="48.28515625" style="5" customWidth="1"/>
    <col min="15362" max="15362" width="10.5703125" style="5" customWidth="1"/>
    <col min="15363" max="15363" width="12" style="5" customWidth="1"/>
    <col min="15364" max="15364" width="8.7109375" style="5" customWidth="1"/>
    <col min="15365" max="15365" width="9.140625" style="5" customWidth="1"/>
    <col min="15366" max="15366" width="0" style="5" hidden="1" customWidth="1"/>
    <col min="15367" max="15369" width="9.140625" style="5"/>
    <col min="15370" max="15370" width="9.140625" style="5" customWidth="1"/>
    <col min="15371" max="15614" width="9.140625" style="5"/>
    <col min="15615" max="15616" width="3.42578125" style="5" customWidth="1"/>
    <col min="15617" max="15617" width="48.28515625" style="5" customWidth="1"/>
    <col min="15618" max="15618" width="10.5703125" style="5" customWidth="1"/>
    <col min="15619" max="15619" width="12" style="5" customWidth="1"/>
    <col min="15620" max="15620" width="8.7109375" style="5" customWidth="1"/>
    <col min="15621" max="15621" width="9.140625" style="5" customWidth="1"/>
    <col min="15622" max="15622" width="0" style="5" hidden="1" customWidth="1"/>
    <col min="15623" max="15625" width="9.140625" style="5"/>
    <col min="15626" max="15626" width="9.140625" style="5" customWidth="1"/>
    <col min="15627" max="15870" width="9.140625" style="5"/>
    <col min="15871" max="15872" width="3.42578125" style="5" customWidth="1"/>
    <col min="15873" max="15873" width="48.28515625" style="5" customWidth="1"/>
    <col min="15874" max="15874" width="10.5703125" style="5" customWidth="1"/>
    <col min="15875" max="15875" width="12" style="5" customWidth="1"/>
    <col min="15876" max="15876" width="8.7109375" style="5" customWidth="1"/>
    <col min="15877" max="15877" width="9.140625" style="5" customWidth="1"/>
    <col min="15878" max="15878" width="0" style="5" hidden="1" customWidth="1"/>
    <col min="15879" max="15881" width="9.140625" style="5"/>
    <col min="15882" max="15882" width="9.140625" style="5" customWidth="1"/>
    <col min="15883" max="16126" width="9.140625" style="5"/>
    <col min="16127" max="16128" width="3.42578125" style="5" customWidth="1"/>
    <col min="16129" max="16129" width="48.28515625" style="5" customWidth="1"/>
    <col min="16130" max="16130" width="10.5703125" style="5" customWidth="1"/>
    <col min="16131" max="16131" width="12" style="5" customWidth="1"/>
    <col min="16132" max="16132" width="8.7109375" style="5" customWidth="1"/>
    <col min="16133" max="16133" width="9.140625" style="5" customWidth="1"/>
    <col min="16134" max="16134" width="0" style="5" hidden="1" customWidth="1"/>
    <col min="16135" max="16137" width="9.140625" style="5"/>
    <col min="16138" max="16138" width="9.140625" style="5" customWidth="1"/>
    <col min="16139" max="16384" width="9.140625" style="5"/>
  </cols>
  <sheetData>
    <row r="1" spans="1:8">
      <c r="A1" s="175" t="s">
        <v>250</v>
      </c>
      <c r="B1" s="175"/>
      <c r="C1" s="175"/>
      <c r="D1" s="175"/>
      <c r="E1" s="175"/>
      <c r="F1" s="175"/>
      <c r="G1" s="175"/>
    </row>
    <row r="2" spans="1:8">
      <c r="A2" s="176"/>
      <c r="B2" s="177"/>
      <c r="C2" s="178" t="s">
        <v>87</v>
      </c>
      <c r="D2" s="59" t="s">
        <v>88</v>
      </c>
      <c r="E2" s="59"/>
      <c r="F2" s="59" t="s">
        <v>89</v>
      </c>
      <c r="G2" s="59"/>
      <c r="H2" s="53"/>
    </row>
    <row r="3" spans="1:8" ht="10.5" customHeight="1">
      <c r="A3" s="176"/>
      <c r="B3" s="177"/>
      <c r="C3" s="178"/>
      <c r="D3" s="60" t="s">
        <v>90</v>
      </c>
      <c r="E3" s="61" t="s">
        <v>91</v>
      </c>
      <c r="F3" s="60" t="s">
        <v>92</v>
      </c>
      <c r="G3" s="61" t="s">
        <v>91</v>
      </c>
      <c r="H3" s="53"/>
    </row>
    <row r="4" spans="1:8">
      <c r="A4" s="49"/>
      <c r="B4" s="50"/>
      <c r="C4" s="54" t="s">
        <v>93</v>
      </c>
      <c r="D4" s="62"/>
      <c r="E4" s="62"/>
      <c r="F4" s="62"/>
      <c r="G4" s="62"/>
      <c r="H4" s="53"/>
    </row>
    <row r="5" spans="1:8">
      <c r="A5" s="49">
        <v>1</v>
      </c>
      <c r="B5" s="51"/>
      <c r="C5" s="54" t="s">
        <v>279</v>
      </c>
      <c r="D5" s="62"/>
      <c r="E5" s="62"/>
      <c r="F5" s="62"/>
      <c r="G5" s="62"/>
      <c r="H5" s="53"/>
    </row>
    <row r="6" spans="1:8">
      <c r="A6" s="52"/>
      <c r="B6" s="48"/>
      <c r="C6" s="54" t="s">
        <v>94</v>
      </c>
      <c r="D6" s="62"/>
      <c r="E6" s="62"/>
      <c r="F6" s="62"/>
      <c r="G6" s="62"/>
      <c r="H6" s="53"/>
    </row>
    <row r="7" spans="1:8">
      <c r="A7" s="52"/>
      <c r="B7" s="48"/>
      <c r="C7" s="54" t="s">
        <v>95</v>
      </c>
      <c r="D7" s="62"/>
      <c r="E7" s="62"/>
      <c r="F7" s="62"/>
      <c r="G7" s="62"/>
      <c r="H7" s="53"/>
    </row>
    <row r="8" spans="1:8">
      <c r="A8" s="52"/>
      <c r="B8" s="48"/>
      <c r="C8" s="53" t="s">
        <v>233</v>
      </c>
      <c r="D8" s="62">
        <v>10788</v>
      </c>
      <c r="E8" s="63"/>
      <c r="F8" s="62"/>
      <c r="G8" s="62"/>
      <c r="H8" s="53"/>
    </row>
    <row r="9" spans="1:8">
      <c r="A9" s="52"/>
      <c r="B9" s="48"/>
      <c r="C9" s="53" t="s">
        <v>97</v>
      </c>
      <c r="D9" s="62"/>
      <c r="E9" s="63"/>
      <c r="F9" s="62"/>
      <c r="G9" s="62"/>
      <c r="H9" s="53"/>
    </row>
    <row r="10" spans="1:8">
      <c r="A10" s="52"/>
      <c r="B10" s="48"/>
      <c r="C10" s="53" t="s">
        <v>98</v>
      </c>
      <c r="D10" s="62"/>
      <c r="E10" s="62"/>
      <c r="F10" s="62"/>
      <c r="G10" s="62"/>
      <c r="H10" s="53"/>
    </row>
    <row r="11" spans="1:8">
      <c r="A11" s="52"/>
      <c r="B11" s="48"/>
      <c r="C11" s="64" t="s">
        <v>99</v>
      </c>
      <c r="D11" s="62">
        <v>122155</v>
      </c>
      <c r="E11" s="62"/>
      <c r="F11" s="62"/>
      <c r="G11" s="62"/>
      <c r="H11" s="53"/>
    </row>
    <row r="12" spans="1:8">
      <c r="A12" s="52"/>
      <c r="B12" s="48"/>
      <c r="C12" s="53" t="s">
        <v>100</v>
      </c>
      <c r="D12" s="62"/>
      <c r="E12" s="62"/>
      <c r="F12" s="62">
        <v>77619</v>
      </c>
      <c r="G12" s="62"/>
      <c r="H12" s="53"/>
    </row>
    <row r="13" spans="1:8">
      <c r="A13" s="52"/>
      <c r="B13" s="48"/>
      <c r="C13" s="53" t="s">
        <v>101</v>
      </c>
      <c r="D13" s="62"/>
      <c r="E13" s="62"/>
      <c r="F13" s="62">
        <v>20817</v>
      </c>
      <c r="G13" s="62"/>
      <c r="H13" s="53"/>
    </row>
    <row r="14" spans="1:8">
      <c r="A14" s="52"/>
      <c r="B14" s="48"/>
      <c r="C14" s="53" t="s">
        <v>102</v>
      </c>
      <c r="D14" s="62"/>
      <c r="E14" s="62"/>
      <c r="F14" s="62">
        <v>31157</v>
      </c>
      <c r="G14" s="62"/>
      <c r="H14" s="53"/>
    </row>
    <row r="15" spans="1:8">
      <c r="A15" s="52"/>
      <c r="B15" s="48"/>
      <c r="C15" s="2" t="s">
        <v>14</v>
      </c>
      <c r="D15" s="62"/>
      <c r="E15" s="62"/>
      <c r="F15" s="62">
        <v>1350</v>
      </c>
      <c r="G15" s="62"/>
      <c r="H15" s="53"/>
    </row>
    <row r="16" spans="1:8">
      <c r="A16" s="52"/>
      <c r="B16" s="48"/>
      <c r="C16" s="54" t="s">
        <v>103</v>
      </c>
      <c r="D16" s="62"/>
      <c r="E16" s="62"/>
      <c r="F16" s="62"/>
      <c r="G16" s="62"/>
      <c r="H16" s="53"/>
    </row>
    <row r="17" spans="1:8">
      <c r="A17" s="52"/>
      <c r="B17" s="48"/>
      <c r="C17" s="53" t="s">
        <v>104</v>
      </c>
      <c r="D17" s="62"/>
      <c r="E17" s="62"/>
      <c r="F17" s="62"/>
      <c r="G17" s="62"/>
      <c r="H17" s="53"/>
    </row>
    <row r="18" spans="1:8">
      <c r="A18" s="52"/>
      <c r="B18" s="48"/>
      <c r="C18" s="53" t="s">
        <v>105</v>
      </c>
      <c r="D18" s="62"/>
      <c r="E18" s="62"/>
      <c r="F18" s="62">
        <v>2000</v>
      </c>
      <c r="G18" s="62"/>
      <c r="H18" s="53"/>
    </row>
    <row r="19" spans="1:8" s="6" customFormat="1">
      <c r="A19" s="49"/>
      <c r="B19" s="50"/>
      <c r="C19" s="65" t="s">
        <v>106</v>
      </c>
      <c r="D19" s="66">
        <f>SUM(D8:D18)</f>
        <v>132943</v>
      </c>
      <c r="E19" s="66"/>
      <c r="F19" s="66">
        <f>SUM(F12:F18)</f>
        <v>132943</v>
      </c>
      <c r="G19" s="66"/>
      <c r="H19" s="54"/>
    </row>
    <row r="20" spans="1:8">
      <c r="A20" s="52"/>
      <c r="B20" s="48"/>
      <c r="C20" s="54" t="s">
        <v>107</v>
      </c>
      <c r="D20" s="62"/>
      <c r="E20" s="62"/>
      <c r="F20" s="62"/>
      <c r="G20" s="62"/>
      <c r="H20" s="53"/>
    </row>
    <row r="21" spans="1:8">
      <c r="A21" s="52"/>
      <c r="B21" s="48"/>
      <c r="C21" s="54" t="s">
        <v>108</v>
      </c>
      <c r="D21" s="62"/>
      <c r="E21" s="62"/>
      <c r="F21" s="62"/>
      <c r="G21" s="62"/>
      <c r="H21" s="53"/>
    </row>
    <row r="22" spans="1:8">
      <c r="A22" s="52"/>
      <c r="B22" s="48"/>
      <c r="C22" s="53" t="s">
        <v>96</v>
      </c>
      <c r="D22" s="62">
        <v>1095</v>
      </c>
      <c r="E22" s="62"/>
      <c r="F22" s="62"/>
      <c r="G22" s="62"/>
      <c r="H22" s="53"/>
    </row>
    <row r="23" spans="1:8">
      <c r="A23" s="52"/>
      <c r="B23" s="48"/>
      <c r="C23" s="53" t="s">
        <v>97</v>
      </c>
      <c r="D23" s="62"/>
      <c r="E23" s="62"/>
      <c r="F23" s="62"/>
      <c r="G23" s="62"/>
      <c r="H23" s="53"/>
    </row>
    <row r="24" spans="1:8">
      <c r="A24" s="52"/>
      <c r="B24" s="48"/>
      <c r="C24" s="53" t="s">
        <v>98</v>
      </c>
      <c r="D24" s="62"/>
      <c r="E24" s="62"/>
      <c r="F24" s="62"/>
      <c r="G24" s="62"/>
      <c r="H24" s="53"/>
    </row>
    <row r="25" spans="1:8">
      <c r="A25" s="52"/>
      <c r="B25" s="48"/>
      <c r="C25" s="64" t="s">
        <v>99</v>
      </c>
      <c r="D25" s="62">
        <f>+F29-1095</f>
        <v>5121</v>
      </c>
      <c r="E25" s="62"/>
      <c r="F25" s="62"/>
      <c r="G25" s="62"/>
      <c r="H25" s="53"/>
    </row>
    <row r="26" spans="1:8">
      <c r="A26" s="52"/>
      <c r="B26" s="48"/>
      <c r="C26" s="53" t="s">
        <v>100</v>
      </c>
      <c r="D26" s="62"/>
      <c r="E26" s="62"/>
      <c r="F26" s="62">
        <v>3356</v>
      </c>
      <c r="G26" s="62"/>
      <c r="H26" s="53"/>
    </row>
    <row r="27" spans="1:8">
      <c r="A27" s="52"/>
      <c r="B27" s="48"/>
      <c r="C27" s="53" t="s">
        <v>101</v>
      </c>
      <c r="D27" s="62"/>
      <c r="E27" s="62"/>
      <c r="F27" s="62">
        <v>949</v>
      </c>
      <c r="G27" s="62"/>
      <c r="H27" s="53"/>
    </row>
    <row r="28" spans="1:8">
      <c r="A28" s="52"/>
      <c r="B28" s="48"/>
      <c r="C28" s="53" t="s">
        <v>102</v>
      </c>
      <c r="D28" s="62"/>
      <c r="E28" s="62"/>
      <c r="F28" s="62">
        <v>1911</v>
      </c>
      <c r="G28" s="62"/>
      <c r="H28" s="53"/>
    </row>
    <row r="29" spans="1:8" s="6" customFormat="1">
      <c r="A29" s="49"/>
      <c r="B29" s="50"/>
      <c r="C29" s="65" t="s">
        <v>109</v>
      </c>
      <c r="D29" s="66">
        <f>SUM(D22:D28)</f>
        <v>6216</v>
      </c>
      <c r="E29" s="66"/>
      <c r="F29" s="66">
        <f>SUM(F26:F28)</f>
        <v>6216</v>
      </c>
      <c r="G29" s="66"/>
      <c r="H29" s="54"/>
    </row>
    <row r="30" spans="1:8" s="6" customFormat="1">
      <c r="A30" s="49"/>
      <c r="B30" s="50"/>
      <c r="C30" s="65" t="s">
        <v>110</v>
      </c>
      <c r="D30" s="66">
        <f>+D29+D19</f>
        <v>139159</v>
      </c>
      <c r="E30" s="66">
        <f>SUM(E8:E18)</f>
        <v>0</v>
      </c>
      <c r="F30" s="66">
        <f>SUM(F19+F29)</f>
        <v>139159</v>
      </c>
      <c r="G30" s="66">
        <f>SUM(G8:G18)</f>
        <v>0</v>
      </c>
      <c r="H30" s="54"/>
    </row>
    <row r="31" spans="1:8">
      <c r="A31" s="49">
        <v>2</v>
      </c>
      <c r="B31" s="50"/>
      <c r="C31" s="54" t="s">
        <v>280</v>
      </c>
      <c r="D31" s="62"/>
      <c r="E31" s="62"/>
      <c r="F31" s="62"/>
      <c r="G31" s="62"/>
      <c r="H31" s="53"/>
    </row>
    <row r="32" spans="1:8">
      <c r="A32" s="49"/>
      <c r="B32" s="50"/>
      <c r="C32" s="54" t="s">
        <v>94</v>
      </c>
      <c r="D32" s="62"/>
      <c r="E32" s="62"/>
      <c r="F32" s="62"/>
      <c r="G32" s="62"/>
      <c r="H32" s="53"/>
    </row>
    <row r="33" spans="1:8">
      <c r="A33" s="49"/>
      <c r="B33" s="51"/>
      <c r="C33" s="54" t="s">
        <v>108</v>
      </c>
      <c r="D33" s="62"/>
      <c r="E33" s="62"/>
      <c r="F33" s="62"/>
      <c r="G33" s="62"/>
      <c r="H33" s="53"/>
    </row>
    <row r="34" spans="1:8">
      <c r="A34" s="52"/>
      <c r="B34" s="48"/>
      <c r="C34" s="53" t="s">
        <v>247</v>
      </c>
      <c r="D34" s="62">
        <v>117</v>
      </c>
      <c r="E34" s="62"/>
      <c r="F34" s="62"/>
      <c r="G34" s="62"/>
      <c r="H34" s="53"/>
    </row>
    <row r="35" spans="1:8">
      <c r="A35" s="52"/>
      <c r="B35" s="48"/>
      <c r="C35" s="64" t="s">
        <v>99</v>
      </c>
      <c r="D35" s="62">
        <v>11643</v>
      </c>
      <c r="E35" s="62"/>
      <c r="F35" s="62"/>
      <c r="G35" s="62"/>
      <c r="H35" s="53"/>
    </row>
    <row r="36" spans="1:8">
      <c r="A36" s="52"/>
      <c r="B36" s="48"/>
      <c r="C36" s="53" t="s">
        <v>100</v>
      </c>
      <c r="D36" s="62"/>
      <c r="E36" s="62"/>
      <c r="F36" s="62">
        <v>5044</v>
      </c>
      <c r="G36" s="62"/>
      <c r="H36" s="53"/>
    </row>
    <row r="37" spans="1:8">
      <c r="A37" s="52"/>
      <c r="B37" s="48"/>
      <c r="C37" s="53" t="s">
        <v>101</v>
      </c>
      <c r="D37" s="62"/>
      <c r="E37" s="62"/>
      <c r="F37" s="62">
        <v>1368</v>
      </c>
      <c r="G37" s="62"/>
      <c r="H37" s="53"/>
    </row>
    <row r="38" spans="1:8">
      <c r="A38" s="52"/>
      <c r="B38" s="48"/>
      <c r="C38" s="53" t="s">
        <v>111</v>
      </c>
      <c r="D38" s="62"/>
      <c r="E38" s="62"/>
      <c r="F38" s="62">
        <v>5348</v>
      </c>
      <c r="G38" s="62"/>
      <c r="H38" s="53"/>
    </row>
    <row r="39" spans="1:8">
      <c r="A39" s="52"/>
      <c r="B39" s="48"/>
      <c r="C39" s="54" t="s">
        <v>103</v>
      </c>
      <c r="D39" s="62"/>
      <c r="E39" s="62"/>
      <c r="F39" s="62"/>
      <c r="G39" s="62"/>
      <c r="H39" s="53"/>
    </row>
    <row r="40" spans="1:8">
      <c r="A40" s="52"/>
      <c r="B40" s="48"/>
      <c r="C40" s="53" t="s">
        <v>105</v>
      </c>
      <c r="D40" s="62"/>
      <c r="E40" s="62"/>
      <c r="F40" s="62"/>
      <c r="G40" s="62"/>
      <c r="H40" s="53"/>
    </row>
    <row r="41" spans="1:8">
      <c r="A41" s="52"/>
      <c r="B41" s="48"/>
      <c r="C41" s="65" t="s">
        <v>106</v>
      </c>
      <c r="D41" s="66">
        <f>SUM(D34:D40)</f>
        <v>11760</v>
      </c>
      <c r="E41" s="66">
        <f t="shared" ref="E41:H41" si="0">SUM(E34:E40)</f>
        <v>0</v>
      </c>
      <c r="F41" s="66">
        <f t="shared" si="0"/>
        <v>11760</v>
      </c>
      <c r="G41" s="66">
        <f t="shared" si="0"/>
        <v>0</v>
      </c>
      <c r="H41" s="62">
        <f t="shared" si="0"/>
        <v>0</v>
      </c>
    </row>
    <row r="42" spans="1:8">
      <c r="A42" s="52"/>
      <c r="B42" s="48"/>
      <c r="C42" s="54" t="s">
        <v>245</v>
      </c>
      <c r="D42" s="62"/>
      <c r="E42" s="62"/>
      <c r="F42" s="62"/>
      <c r="G42" s="62"/>
      <c r="H42" s="53"/>
    </row>
    <row r="43" spans="1:8">
      <c r="A43" s="52"/>
      <c r="B43" s="48"/>
      <c r="C43" s="54" t="s">
        <v>108</v>
      </c>
      <c r="D43" s="62"/>
      <c r="E43" s="62"/>
      <c r="F43" s="62"/>
      <c r="G43" s="62"/>
      <c r="H43" s="53"/>
    </row>
    <row r="44" spans="1:8">
      <c r="A44" s="52"/>
      <c r="B44" s="48"/>
      <c r="C44" s="53" t="s">
        <v>247</v>
      </c>
      <c r="D44" s="62">
        <v>240</v>
      </c>
      <c r="E44" s="62"/>
      <c r="F44" s="62"/>
      <c r="G44" s="62"/>
      <c r="H44" s="53"/>
    </row>
    <row r="45" spans="1:8">
      <c r="A45" s="52"/>
      <c r="B45" s="48"/>
      <c r="C45" s="64" t="s">
        <v>99</v>
      </c>
      <c r="D45" s="62">
        <v>1726</v>
      </c>
      <c r="E45" s="62"/>
      <c r="F45" s="62"/>
      <c r="G45" s="62"/>
      <c r="H45" s="53"/>
    </row>
    <row r="46" spans="1:8">
      <c r="A46" s="52"/>
      <c r="B46" s="48"/>
      <c r="C46" s="53" t="s">
        <v>100</v>
      </c>
      <c r="D46" s="62"/>
      <c r="E46" s="62"/>
      <c r="F46" s="62">
        <v>1488</v>
      </c>
      <c r="G46" s="62"/>
      <c r="H46" s="53"/>
    </row>
    <row r="47" spans="1:8">
      <c r="A47" s="52"/>
      <c r="B47" s="48"/>
      <c r="C47" s="53" t="s">
        <v>101</v>
      </c>
      <c r="D47" s="62"/>
      <c r="E47" s="62"/>
      <c r="F47" s="62">
        <v>402</v>
      </c>
      <c r="G47" s="62"/>
      <c r="H47" s="53"/>
    </row>
    <row r="48" spans="1:8">
      <c r="A48" s="52"/>
      <c r="B48" s="48"/>
      <c r="C48" s="53" t="s">
        <v>111</v>
      </c>
      <c r="D48" s="62"/>
      <c r="E48" s="62"/>
      <c r="F48" s="62">
        <v>76</v>
      </c>
      <c r="G48" s="62"/>
      <c r="H48" s="53"/>
    </row>
    <row r="49" spans="1:8">
      <c r="A49" s="52"/>
      <c r="B49" s="48"/>
      <c r="C49" s="54" t="s">
        <v>103</v>
      </c>
      <c r="D49" s="62"/>
      <c r="E49" s="62"/>
      <c r="F49" s="62"/>
      <c r="G49" s="62"/>
      <c r="H49" s="53"/>
    </row>
    <row r="50" spans="1:8">
      <c r="A50" s="52"/>
      <c r="B50" s="48"/>
      <c r="C50" s="53" t="s">
        <v>105</v>
      </c>
      <c r="D50" s="62"/>
      <c r="E50" s="62"/>
      <c r="F50" s="62"/>
      <c r="G50" s="62"/>
      <c r="H50" s="53"/>
    </row>
    <row r="51" spans="1:8">
      <c r="A51" s="52"/>
      <c r="B51" s="48"/>
      <c r="C51" s="65" t="s">
        <v>246</v>
      </c>
      <c r="D51" s="66">
        <f>SUM(D44:D50)</f>
        <v>1966</v>
      </c>
      <c r="E51" s="66">
        <f t="shared" ref="E51:G51" si="1">SUM(E44:E50)</f>
        <v>0</v>
      </c>
      <c r="F51" s="66">
        <f t="shared" si="1"/>
        <v>1966</v>
      </c>
      <c r="G51" s="66">
        <f t="shared" si="1"/>
        <v>0</v>
      </c>
      <c r="H51" s="53"/>
    </row>
    <row r="52" spans="1:8">
      <c r="A52" s="52"/>
      <c r="B52" s="48"/>
      <c r="C52" s="65" t="s">
        <v>113</v>
      </c>
      <c r="D52" s="66">
        <f>+D51+D41</f>
        <v>13726</v>
      </c>
      <c r="E52" s="66">
        <f>+E51+E41</f>
        <v>0</v>
      </c>
      <c r="F52" s="66">
        <f>+F51+F41</f>
        <v>13726</v>
      </c>
      <c r="G52" s="66">
        <f t="shared" ref="G52" si="2">SUM(G44:G51)</f>
        <v>0</v>
      </c>
      <c r="H52" s="53"/>
    </row>
    <row r="53" spans="1:8">
      <c r="A53" s="52"/>
      <c r="B53" s="48"/>
      <c r="C53" s="53"/>
      <c r="D53" s="62"/>
      <c r="E53" s="62"/>
      <c r="F53" s="62"/>
      <c r="G53" s="62"/>
      <c r="H53" s="53"/>
    </row>
    <row r="54" spans="1:8">
      <c r="A54" s="49"/>
      <c r="B54" s="50"/>
      <c r="C54" s="65" t="s">
        <v>251</v>
      </c>
      <c r="D54" s="66">
        <f>+D52+D30</f>
        <v>152885</v>
      </c>
      <c r="E54" s="66">
        <f>+E52+E30</f>
        <v>0</v>
      </c>
      <c r="F54" s="66">
        <f>+F52+F30</f>
        <v>152885</v>
      </c>
      <c r="G54" s="66">
        <f>+G52+G30</f>
        <v>0</v>
      </c>
      <c r="H54" s="53"/>
    </row>
    <row r="55" spans="1:8">
      <c r="A55" s="49"/>
      <c r="B55" s="50"/>
      <c r="C55" s="65"/>
      <c r="D55" s="66"/>
      <c r="E55" s="66"/>
      <c r="F55" s="66"/>
      <c r="G55" s="66"/>
      <c r="H55" s="53"/>
    </row>
    <row r="56" spans="1:8" s="7" customFormat="1">
      <c r="A56" s="174" t="s">
        <v>252</v>
      </c>
      <c r="B56" s="174"/>
      <c r="C56" s="174"/>
      <c r="D56" s="174"/>
      <c r="E56" s="174"/>
      <c r="F56" s="174"/>
      <c r="G56" s="174"/>
      <c r="H56" s="65"/>
    </row>
    <row r="57" spans="1:8">
      <c r="A57" s="49">
        <v>1</v>
      </c>
      <c r="B57" s="50"/>
      <c r="C57" s="54" t="s">
        <v>114</v>
      </c>
      <c r="D57" s="62"/>
      <c r="E57" s="62"/>
      <c r="F57" s="62"/>
      <c r="G57" s="62"/>
      <c r="H57" s="53"/>
    </row>
    <row r="58" spans="1:8">
      <c r="A58" s="49"/>
      <c r="B58" s="50"/>
      <c r="C58" s="54" t="s">
        <v>115</v>
      </c>
      <c r="D58" s="62"/>
      <c r="E58" s="62"/>
      <c r="F58" s="62"/>
      <c r="G58" s="62"/>
      <c r="H58" s="53"/>
    </row>
    <row r="59" spans="1:8">
      <c r="A59" s="52"/>
      <c r="B59" s="51"/>
      <c r="C59" s="54" t="s">
        <v>108</v>
      </c>
      <c r="D59" s="62"/>
      <c r="E59" s="62"/>
      <c r="F59" s="62"/>
      <c r="G59" s="62"/>
      <c r="H59" s="53"/>
    </row>
    <row r="60" spans="1:8">
      <c r="A60" s="52"/>
      <c r="B60" s="48"/>
      <c r="C60" s="53" t="s">
        <v>234</v>
      </c>
      <c r="D60" s="62">
        <v>100</v>
      </c>
      <c r="E60" s="62"/>
      <c r="F60" s="62"/>
      <c r="G60" s="62"/>
      <c r="H60" s="53"/>
    </row>
    <row r="61" spans="1:8">
      <c r="A61" s="80"/>
      <c r="B61" s="48"/>
      <c r="C61" s="53" t="s">
        <v>270</v>
      </c>
      <c r="D61" s="62">
        <v>200</v>
      </c>
      <c r="E61" s="62"/>
      <c r="F61" s="62"/>
      <c r="G61" s="62"/>
      <c r="H61" s="53"/>
    </row>
    <row r="62" spans="1:8">
      <c r="A62" s="52"/>
      <c r="B62" s="48"/>
      <c r="C62" s="53" t="s">
        <v>269</v>
      </c>
      <c r="D62" s="62">
        <v>10521</v>
      </c>
      <c r="E62" s="62"/>
      <c r="F62" s="62"/>
      <c r="G62" s="62"/>
      <c r="H62" s="53"/>
    </row>
    <row r="63" spans="1:8">
      <c r="A63" s="52"/>
      <c r="B63" s="48"/>
      <c r="C63" s="64" t="s">
        <v>99</v>
      </c>
      <c r="D63" s="62">
        <v>101859</v>
      </c>
      <c r="E63" s="62"/>
      <c r="F63" s="62"/>
      <c r="G63" s="62"/>
      <c r="H63" s="53"/>
    </row>
    <row r="64" spans="1:8">
      <c r="A64" s="52"/>
      <c r="B64" s="48"/>
      <c r="C64" s="53" t="s">
        <v>116</v>
      </c>
      <c r="D64" s="62"/>
      <c r="E64" s="62"/>
      <c r="F64" s="62">
        <v>72524</v>
      </c>
      <c r="G64" s="62"/>
      <c r="H64" s="53"/>
    </row>
    <row r="65" spans="1:8">
      <c r="A65" s="52"/>
      <c r="B65" s="48"/>
      <c r="C65" s="53" t="s">
        <v>101</v>
      </c>
      <c r="D65" s="62"/>
      <c r="E65" s="62"/>
      <c r="F65" s="62">
        <v>19014</v>
      </c>
      <c r="G65" s="62"/>
      <c r="H65" s="53"/>
    </row>
    <row r="66" spans="1:8">
      <c r="A66" s="52"/>
      <c r="B66" s="48"/>
      <c r="C66" s="53" t="s">
        <v>117</v>
      </c>
      <c r="D66" s="62"/>
      <c r="E66" s="62"/>
      <c r="F66" s="62">
        <v>19427</v>
      </c>
      <c r="G66" s="62"/>
      <c r="H66" s="53"/>
    </row>
    <row r="67" spans="1:8">
      <c r="A67" s="52"/>
      <c r="B67" s="48"/>
      <c r="C67" s="54" t="s">
        <v>103</v>
      </c>
      <c r="D67" s="62"/>
      <c r="E67" s="62"/>
      <c r="F67" s="62"/>
      <c r="G67" s="62"/>
      <c r="H67" s="53"/>
    </row>
    <row r="68" spans="1:8" ht="11.25" customHeight="1">
      <c r="A68" s="52"/>
      <c r="B68" s="48"/>
      <c r="C68" s="53" t="s">
        <v>105</v>
      </c>
      <c r="D68" s="62"/>
      <c r="E68" s="62"/>
      <c r="F68" s="62">
        <v>1715</v>
      </c>
      <c r="G68" s="62"/>
      <c r="H68" s="53"/>
    </row>
    <row r="69" spans="1:8" ht="15" customHeight="1">
      <c r="A69" s="52"/>
      <c r="B69" s="48"/>
      <c r="C69" s="54" t="s">
        <v>118</v>
      </c>
      <c r="D69" s="62">
        <f>SUM(D60:D63)</f>
        <v>112680</v>
      </c>
      <c r="E69" s="62"/>
      <c r="F69" s="62"/>
      <c r="G69" s="62"/>
      <c r="H69" s="53"/>
    </row>
    <row r="70" spans="1:8">
      <c r="A70" s="52"/>
      <c r="B70" s="48"/>
      <c r="C70" s="65" t="s">
        <v>253</v>
      </c>
      <c r="D70" s="66">
        <f>SUM(D69)</f>
        <v>112680</v>
      </c>
      <c r="E70" s="66">
        <f>SUM(E69)</f>
        <v>0</v>
      </c>
      <c r="F70" s="66">
        <f>+F64+F65+F66+F68</f>
        <v>112680</v>
      </c>
      <c r="G70" s="66"/>
      <c r="H70" s="53"/>
    </row>
    <row r="71" spans="1:8">
      <c r="A71" s="52"/>
      <c r="B71" s="48"/>
      <c r="C71" s="65"/>
      <c r="D71" s="66"/>
      <c r="E71" s="66"/>
      <c r="F71" s="66"/>
      <c r="G71" s="66"/>
      <c r="H71" s="53"/>
    </row>
    <row r="72" spans="1:8" ht="15.75" customHeight="1">
      <c r="A72" s="174" t="s">
        <v>254</v>
      </c>
      <c r="B72" s="174"/>
      <c r="C72" s="174"/>
      <c r="D72" s="174"/>
      <c r="E72" s="174"/>
      <c r="F72" s="174"/>
      <c r="G72" s="174"/>
      <c r="H72" s="53"/>
    </row>
    <row r="73" spans="1:8" ht="25.5">
      <c r="A73" s="49">
        <v>1</v>
      </c>
      <c r="B73" s="50"/>
      <c r="C73" s="67" t="s">
        <v>271</v>
      </c>
      <c r="D73" s="62"/>
      <c r="E73" s="66"/>
      <c r="F73" s="66"/>
      <c r="G73" s="66"/>
      <c r="H73" s="53"/>
    </row>
    <row r="74" spans="1:8">
      <c r="A74" s="49"/>
      <c r="B74" s="50"/>
      <c r="C74" s="54" t="s">
        <v>95</v>
      </c>
      <c r="D74" s="62"/>
      <c r="E74" s="66"/>
      <c r="F74" s="66"/>
      <c r="G74" s="66"/>
      <c r="H74" s="53"/>
    </row>
    <row r="75" spans="1:8">
      <c r="A75" s="49"/>
      <c r="B75" s="50"/>
      <c r="C75" s="53" t="s">
        <v>236</v>
      </c>
      <c r="D75" s="62">
        <v>6296</v>
      </c>
      <c r="E75" s="66"/>
      <c r="F75" s="66"/>
      <c r="G75" s="66"/>
      <c r="H75" s="53"/>
    </row>
    <row r="76" spans="1:8">
      <c r="A76" s="49"/>
      <c r="B76" s="50"/>
      <c r="C76" s="53" t="s">
        <v>234</v>
      </c>
      <c r="D76" s="62">
        <v>12036</v>
      </c>
      <c r="E76" s="66"/>
      <c r="F76" s="66"/>
      <c r="G76" s="66"/>
      <c r="H76" s="53"/>
    </row>
    <row r="77" spans="1:8">
      <c r="A77" s="49"/>
      <c r="B77" s="50"/>
      <c r="C77" s="53" t="s">
        <v>265</v>
      </c>
      <c r="D77" s="62"/>
      <c r="E77" s="66"/>
      <c r="F77" s="66"/>
      <c r="G77" s="66"/>
      <c r="H77" s="53"/>
    </row>
    <row r="78" spans="1:8">
      <c r="A78" s="49"/>
      <c r="B78" s="50"/>
      <c r="C78" s="53" t="s">
        <v>100</v>
      </c>
      <c r="D78" s="62"/>
      <c r="E78" s="66"/>
      <c r="F78" s="62">
        <v>13359</v>
      </c>
      <c r="G78" s="62"/>
      <c r="H78" s="53"/>
    </row>
    <row r="79" spans="1:8">
      <c r="A79" s="49"/>
      <c r="B79" s="50"/>
      <c r="C79" s="53" t="s">
        <v>101</v>
      </c>
      <c r="D79" s="62"/>
      <c r="E79" s="66"/>
      <c r="F79" s="62">
        <v>3655</v>
      </c>
      <c r="G79" s="62"/>
      <c r="H79" s="53"/>
    </row>
    <row r="80" spans="1:8">
      <c r="A80" s="49"/>
      <c r="B80" s="50"/>
      <c r="C80" s="53" t="s">
        <v>239</v>
      </c>
      <c r="D80" s="62"/>
      <c r="E80" s="66"/>
      <c r="F80" s="62">
        <v>29029</v>
      </c>
      <c r="G80" s="62"/>
      <c r="H80" s="53"/>
    </row>
    <row r="81" spans="1:8">
      <c r="A81" s="49"/>
      <c r="B81" s="50"/>
      <c r="C81" s="53" t="s">
        <v>267</v>
      </c>
      <c r="D81" s="62"/>
      <c r="E81" s="66"/>
      <c r="F81" s="62">
        <f>59733-F281-382</f>
        <v>56611</v>
      </c>
      <c r="G81" s="62"/>
      <c r="H81" s="53"/>
    </row>
    <row r="82" spans="1:8">
      <c r="A82" s="49"/>
      <c r="B82" s="50"/>
      <c r="C82" s="53" t="s">
        <v>268</v>
      </c>
      <c r="D82" s="62"/>
      <c r="E82" s="66"/>
      <c r="F82" s="62"/>
      <c r="G82" s="62"/>
      <c r="H82" s="53"/>
    </row>
    <row r="83" spans="1:8">
      <c r="A83" s="49"/>
      <c r="B83" s="50"/>
      <c r="C83" s="53" t="s">
        <v>120</v>
      </c>
      <c r="D83" s="62"/>
      <c r="E83" s="66"/>
      <c r="F83" s="62"/>
      <c r="G83" s="62"/>
      <c r="H83" s="53"/>
    </row>
    <row r="84" spans="1:8">
      <c r="A84" s="49"/>
      <c r="B84" s="50"/>
      <c r="C84" s="53" t="s">
        <v>121</v>
      </c>
      <c r="D84" s="62"/>
      <c r="E84" s="66"/>
      <c r="F84" s="62"/>
      <c r="G84" s="62"/>
      <c r="H84" s="53"/>
    </row>
    <row r="85" spans="1:8">
      <c r="A85" s="49"/>
      <c r="B85" s="50"/>
      <c r="C85" s="54" t="s">
        <v>103</v>
      </c>
      <c r="D85" s="62"/>
      <c r="E85" s="66"/>
      <c r="F85" s="62"/>
      <c r="G85" s="62"/>
      <c r="H85" s="53"/>
    </row>
    <row r="86" spans="1:8">
      <c r="A86" s="49"/>
      <c r="B86" s="50"/>
      <c r="C86" s="53" t="s">
        <v>318</v>
      </c>
      <c r="D86" s="62">
        <v>8243</v>
      </c>
      <c r="E86" s="66"/>
      <c r="F86" s="62"/>
      <c r="G86" s="62"/>
      <c r="H86" s="53"/>
    </row>
    <row r="87" spans="1:8">
      <c r="A87" s="49"/>
      <c r="B87" s="50"/>
      <c r="C87" s="53" t="s">
        <v>317</v>
      </c>
      <c r="D87" s="62">
        <v>1000</v>
      </c>
      <c r="E87" s="66"/>
      <c r="F87" s="62"/>
      <c r="G87" s="62"/>
      <c r="H87" s="53"/>
    </row>
    <row r="88" spans="1:8">
      <c r="A88" s="49"/>
      <c r="B88" s="50"/>
      <c r="C88" s="53" t="s">
        <v>122</v>
      </c>
      <c r="D88" s="62">
        <v>1000</v>
      </c>
      <c r="E88" s="66"/>
      <c r="F88" s="62"/>
      <c r="G88" s="62"/>
      <c r="H88" s="53"/>
    </row>
    <row r="89" spans="1:8">
      <c r="A89" s="49"/>
      <c r="B89" s="50"/>
      <c r="C89" s="53" t="s">
        <v>123</v>
      </c>
      <c r="D89" s="62"/>
      <c r="E89" s="66"/>
      <c r="F89" s="62"/>
      <c r="G89" s="62"/>
      <c r="H89" s="53"/>
    </row>
    <row r="90" spans="1:8">
      <c r="A90" s="49"/>
      <c r="B90" s="50"/>
      <c r="C90" s="53" t="s">
        <v>105</v>
      </c>
      <c r="D90" s="62"/>
      <c r="E90" s="66"/>
      <c r="F90" s="62">
        <v>2465</v>
      </c>
      <c r="G90" s="62"/>
      <c r="H90" s="53"/>
    </row>
    <row r="91" spans="1:8">
      <c r="A91" s="49"/>
      <c r="B91" s="50"/>
      <c r="C91" s="53" t="s">
        <v>169</v>
      </c>
      <c r="D91" s="62"/>
      <c r="E91" s="66"/>
      <c r="F91" s="62">
        <v>0</v>
      </c>
      <c r="G91" s="62"/>
      <c r="H91" s="53"/>
    </row>
    <row r="92" spans="1:8">
      <c r="A92" s="49"/>
      <c r="B92" s="50"/>
      <c r="C92" s="53" t="s">
        <v>124</v>
      </c>
      <c r="D92" s="62"/>
      <c r="E92" s="66"/>
      <c r="F92" s="62">
        <v>0</v>
      </c>
      <c r="G92" s="62"/>
      <c r="H92" s="53"/>
    </row>
    <row r="93" spans="1:8">
      <c r="A93" s="49"/>
      <c r="B93" s="50"/>
      <c r="C93" s="53" t="s">
        <v>125</v>
      </c>
      <c r="D93" s="62"/>
      <c r="E93" s="66"/>
      <c r="F93" s="62"/>
      <c r="G93" s="62"/>
      <c r="H93" s="53"/>
    </row>
    <row r="94" spans="1:8">
      <c r="A94" s="49"/>
      <c r="B94" s="50"/>
      <c r="C94" s="65" t="s">
        <v>126</v>
      </c>
      <c r="D94" s="66">
        <f>SUM(D75:D93)</f>
        <v>28575</v>
      </c>
      <c r="E94" s="66"/>
      <c r="F94" s="66">
        <f>SUM(F75:F93)</f>
        <v>105119</v>
      </c>
      <c r="G94" s="66"/>
      <c r="H94" s="53"/>
    </row>
    <row r="95" spans="1:8">
      <c r="A95" s="49">
        <v>2</v>
      </c>
      <c r="B95" s="48"/>
      <c r="C95" s="54" t="s">
        <v>257</v>
      </c>
      <c r="D95" s="66"/>
      <c r="E95" s="66"/>
      <c r="F95" s="66"/>
      <c r="G95" s="66"/>
      <c r="H95" s="53"/>
    </row>
    <row r="96" spans="1:8">
      <c r="A96" s="52"/>
      <c r="B96" s="48"/>
      <c r="C96" s="54" t="s">
        <v>108</v>
      </c>
      <c r="D96" s="62"/>
      <c r="E96" s="62"/>
      <c r="F96" s="62"/>
      <c r="G96" s="62"/>
      <c r="H96" s="53"/>
    </row>
    <row r="97" spans="1:8">
      <c r="A97" s="52"/>
      <c r="B97" s="48"/>
      <c r="C97" s="53" t="s">
        <v>12</v>
      </c>
      <c r="D97" s="62"/>
      <c r="E97" s="62"/>
      <c r="F97" s="62">
        <v>3856</v>
      </c>
      <c r="G97" s="62"/>
      <c r="H97" s="53"/>
    </row>
    <row r="98" spans="1:8" s="6" customFormat="1">
      <c r="A98" s="49"/>
      <c r="B98" s="50"/>
      <c r="C98" s="54" t="s">
        <v>127</v>
      </c>
      <c r="D98" s="66">
        <v>0</v>
      </c>
      <c r="E98" s="66"/>
      <c r="F98" s="66">
        <f>SUM(F97)</f>
        <v>3856</v>
      </c>
      <c r="G98" s="66"/>
      <c r="H98" s="54"/>
    </row>
    <row r="99" spans="1:8">
      <c r="A99" s="49">
        <v>3</v>
      </c>
      <c r="B99" s="50"/>
      <c r="C99" s="54" t="s">
        <v>128</v>
      </c>
      <c r="D99" s="62"/>
      <c r="E99" s="62"/>
      <c r="F99" s="62"/>
      <c r="G99" s="62"/>
      <c r="H99" s="53"/>
    </row>
    <row r="100" spans="1:8">
      <c r="A100" s="52"/>
      <c r="B100" s="51"/>
      <c r="C100" s="54" t="s">
        <v>108</v>
      </c>
      <c r="D100" s="62"/>
      <c r="E100" s="62"/>
      <c r="F100" s="62"/>
      <c r="G100" s="62"/>
      <c r="H100" s="53"/>
    </row>
    <row r="101" spans="1:8">
      <c r="A101" s="52"/>
      <c r="B101" s="48"/>
      <c r="C101" s="53" t="s">
        <v>12</v>
      </c>
      <c r="D101" s="62"/>
      <c r="E101" s="62"/>
      <c r="F101" s="62">
        <v>7142</v>
      </c>
      <c r="G101" s="62"/>
      <c r="H101" s="53"/>
    </row>
    <row r="102" spans="1:8">
      <c r="A102" s="52"/>
      <c r="B102" s="48"/>
      <c r="C102" s="65" t="s">
        <v>129</v>
      </c>
      <c r="D102" s="66">
        <v>0</v>
      </c>
      <c r="E102" s="66"/>
      <c r="F102" s="66">
        <f>SUM(F101)</f>
        <v>7142</v>
      </c>
      <c r="G102" s="66"/>
      <c r="H102" s="53"/>
    </row>
    <row r="103" spans="1:8" s="6" customFormat="1">
      <c r="A103" s="49">
        <v>4</v>
      </c>
      <c r="B103" s="50"/>
      <c r="C103" s="54" t="s">
        <v>130</v>
      </c>
      <c r="D103" s="66"/>
      <c r="E103" s="66"/>
      <c r="F103" s="66"/>
      <c r="G103" s="66"/>
      <c r="H103" s="54"/>
    </row>
    <row r="104" spans="1:8">
      <c r="A104" s="52"/>
      <c r="B104" s="48"/>
      <c r="C104" s="54" t="s">
        <v>108</v>
      </c>
      <c r="D104" s="62"/>
      <c r="E104" s="62"/>
      <c r="F104" s="62"/>
      <c r="G104" s="62"/>
      <c r="H104" s="53"/>
    </row>
    <row r="105" spans="1:8">
      <c r="A105" s="52"/>
      <c r="B105" s="48"/>
      <c r="C105" s="53" t="s">
        <v>12</v>
      </c>
      <c r="D105" s="62"/>
      <c r="E105" s="62"/>
      <c r="F105" s="62">
        <v>3641</v>
      </c>
      <c r="G105" s="62"/>
      <c r="H105" s="53"/>
    </row>
    <row r="106" spans="1:8">
      <c r="A106" s="52"/>
      <c r="B106" s="48"/>
      <c r="C106" s="65" t="s">
        <v>131</v>
      </c>
      <c r="D106" s="66">
        <v>0</v>
      </c>
      <c r="E106" s="66"/>
      <c r="F106" s="66">
        <f>SUM(F105)</f>
        <v>3641</v>
      </c>
      <c r="G106" s="66"/>
      <c r="H106" s="53"/>
    </row>
    <row r="107" spans="1:8" s="6" customFormat="1">
      <c r="A107" s="49">
        <v>5</v>
      </c>
      <c r="B107" s="50"/>
      <c r="C107" s="54" t="s">
        <v>132</v>
      </c>
      <c r="D107" s="66"/>
      <c r="E107" s="66"/>
      <c r="F107" s="66"/>
      <c r="G107" s="66"/>
      <c r="H107" s="54"/>
    </row>
    <row r="108" spans="1:8">
      <c r="A108" s="52"/>
      <c r="B108" s="48"/>
      <c r="C108" s="54" t="s">
        <v>108</v>
      </c>
      <c r="D108" s="62"/>
      <c r="E108" s="62"/>
      <c r="F108" s="62"/>
      <c r="G108" s="62"/>
      <c r="H108" s="53"/>
    </row>
    <row r="109" spans="1:8">
      <c r="A109" s="52"/>
      <c r="B109" s="48"/>
      <c r="C109" s="53" t="s">
        <v>12</v>
      </c>
      <c r="D109" s="62"/>
      <c r="E109" s="62"/>
      <c r="F109" s="62">
        <v>300</v>
      </c>
      <c r="G109" s="62"/>
      <c r="H109" s="53"/>
    </row>
    <row r="110" spans="1:8">
      <c r="A110" s="52"/>
      <c r="B110" s="48"/>
      <c r="C110" s="65" t="s">
        <v>133</v>
      </c>
      <c r="D110" s="66">
        <v>0</v>
      </c>
      <c r="E110" s="66"/>
      <c r="F110" s="66">
        <f>SUM(F109)</f>
        <v>300</v>
      </c>
      <c r="G110" s="66"/>
      <c r="H110" s="53"/>
    </row>
    <row r="111" spans="1:8">
      <c r="A111" s="49">
        <v>6</v>
      </c>
      <c r="B111" s="48"/>
      <c r="C111" s="54" t="s">
        <v>134</v>
      </c>
      <c r="D111" s="62"/>
      <c r="E111" s="62"/>
      <c r="F111" s="62"/>
      <c r="G111" s="62"/>
      <c r="H111" s="53"/>
    </row>
    <row r="112" spans="1:8">
      <c r="A112" s="49"/>
      <c r="B112" s="48"/>
      <c r="C112" s="54" t="s">
        <v>108</v>
      </c>
      <c r="D112" s="62"/>
      <c r="E112" s="62"/>
      <c r="F112" s="62"/>
      <c r="G112" s="62"/>
      <c r="H112" s="53"/>
    </row>
    <row r="113" spans="1:8">
      <c r="A113" s="49"/>
      <c r="B113" s="48"/>
      <c r="C113" s="53" t="s">
        <v>135</v>
      </c>
      <c r="D113" s="62"/>
      <c r="E113" s="62"/>
      <c r="F113" s="62"/>
      <c r="G113" s="62"/>
      <c r="H113" s="53"/>
    </row>
    <row r="114" spans="1:8">
      <c r="A114" s="49"/>
      <c r="B114" s="48"/>
      <c r="C114" s="53" t="s">
        <v>136</v>
      </c>
      <c r="D114" s="62"/>
      <c r="E114" s="62"/>
      <c r="F114" s="62"/>
      <c r="G114" s="62"/>
      <c r="H114" s="53"/>
    </row>
    <row r="115" spans="1:8">
      <c r="A115" s="52"/>
      <c r="B115" s="48"/>
      <c r="C115" s="53" t="s">
        <v>12</v>
      </c>
      <c r="D115" s="62"/>
      <c r="E115" s="62"/>
      <c r="F115" s="62">
        <v>10900</v>
      </c>
      <c r="G115" s="62"/>
      <c r="H115" s="53"/>
    </row>
    <row r="116" spans="1:8" ht="12" customHeight="1">
      <c r="A116" s="52"/>
      <c r="B116" s="50"/>
      <c r="C116" s="65" t="s">
        <v>137</v>
      </c>
      <c r="D116" s="62">
        <v>0</v>
      </c>
      <c r="E116" s="62"/>
      <c r="F116" s="66">
        <f>SUM(F115)</f>
        <v>10900</v>
      </c>
      <c r="G116" s="66"/>
      <c r="H116" s="53"/>
    </row>
    <row r="117" spans="1:8">
      <c r="A117" s="49">
        <v>7</v>
      </c>
      <c r="B117" s="50"/>
      <c r="C117" s="54" t="s">
        <v>138</v>
      </c>
      <c r="D117" s="66"/>
      <c r="E117" s="66"/>
      <c r="F117" s="66"/>
      <c r="G117" s="66"/>
      <c r="H117" s="53"/>
    </row>
    <row r="118" spans="1:8">
      <c r="A118" s="52"/>
      <c r="B118" s="48"/>
      <c r="C118" s="54" t="s">
        <v>108</v>
      </c>
      <c r="D118" s="66"/>
      <c r="E118" s="66"/>
      <c r="F118" s="66"/>
      <c r="G118" s="66"/>
      <c r="H118" s="53"/>
    </row>
    <row r="119" spans="1:8">
      <c r="A119" s="52"/>
      <c r="B119" s="48"/>
      <c r="C119" s="53" t="s">
        <v>12</v>
      </c>
      <c r="D119" s="66"/>
      <c r="E119" s="66"/>
      <c r="F119" s="62">
        <v>500</v>
      </c>
      <c r="G119" s="62"/>
      <c r="H119" s="53"/>
    </row>
    <row r="120" spans="1:8" s="6" customFormat="1">
      <c r="A120" s="49"/>
      <c r="B120" s="50"/>
      <c r="C120" s="65" t="s">
        <v>139</v>
      </c>
      <c r="D120" s="66">
        <v>0</v>
      </c>
      <c r="E120" s="66" t="s">
        <v>140</v>
      </c>
      <c r="F120" s="66">
        <f>+F119</f>
        <v>500</v>
      </c>
      <c r="G120" s="66"/>
      <c r="H120" s="54"/>
    </row>
    <row r="121" spans="1:8">
      <c r="A121" s="49">
        <v>8</v>
      </c>
      <c r="B121" s="50"/>
      <c r="C121" s="54" t="s">
        <v>141</v>
      </c>
      <c r="D121" s="62"/>
      <c r="E121" s="62"/>
      <c r="F121" s="62"/>
      <c r="G121" s="62"/>
      <c r="H121" s="53"/>
    </row>
    <row r="122" spans="1:8">
      <c r="A122" s="52"/>
      <c r="B122" s="51"/>
      <c r="C122" s="54" t="s">
        <v>108</v>
      </c>
      <c r="D122" s="62"/>
      <c r="E122" s="62"/>
      <c r="F122" s="62"/>
      <c r="G122" s="62"/>
      <c r="H122" s="53"/>
    </row>
    <row r="123" spans="1:8">
      <c r="A123" s="52"/>
      <c r="B123" s="48"/>
      <c r="C123" s="53" t="s">
        <v>142</v>
      </c>
      <c r="D123" s="62">
        <v>86150</v>
      </c>
      <c r="E123" s="62"/>
      <c r="F123" s="62"/>
      <c r="G123" s="62"/>
      <c r="H123" s="53"/>
    </row>
    <row r="124" spans="1:8">
      <c r="A124" s="52"/>
      <c r="B124" s="48"/>
      <c r="C124" s="53" t="s">
        <v>143</v>
      </c>
      <c r="D124" s="62">
        <v>1500</v>
      </c>
      <c r="E124" s="62"/>
      <c r="F124" s="62"/>
      <c r="G124" s="62"/>
      <c r="H124" s="53"/>
    </row>
    <row r="125" spans="1:8">
      <c r="A125" s="52"/>
      <c r="B125" s="48"/>
      <c r="C125" s="53" t="s">
        <v>144</v>
      </c>
      <c r="D125" s="62">
        <v>16000</v>
      </c>
      <c r="E125" s="62"/>
      <c r="F125" s="62"/>
      <c r="G125" s="62"/>
      <c r="H125" s="53"/>
    </row>
    <row r="126" spans="1:8">
      <c r="A126" s="52"/>
      <c r="B126" s="48"/>
      <c r="C126" s="53" t="s">
        <v>145</v>
      </c>
      <c r="D126" s="62">
        <v>50</v>
      </c>
      <c r="E126" s="62"/>
      <c r="F126" s="62"/>
      <c r="G126" s="62"/>
      <c r="H126" s="53"/>
    </row>
    <row r="127" spans="1:8">
      <c r="A127" s="52"/>
      <c r="B127" s="48"/>
      <c r="C127" s="53" t="s">
        <v>146</v>
      </c>
      <c r="D127" s="62">
        <v>327786</v>
      </c>
      <c r="E127" s="62"/>
      <c r="F127" s="62"/>
      <c r="G127" s="62"/>
      <c r="H127" s="53"/>
    </row>
    <row r="128" spans="1:8">
      <c r="A128" s="52"/>
      <c r="B128" s="48"/>
      <c r="C128" s="54" t="s">
        <v>103</v>
      </c>
      <c r="D128" s="62"/>
      <c r="E128" s="62"/>
      <c r="F128" s="62"/>
      <c r="G128" s="62"/>
      <c r="H128" s="53"/>
    </row>
    <row r="129" spans="1:8">
      <c r="A129" s="52"/>
      <c r="B129" s="48"/>
      <c r="C129" s="53" t="s">
        <v>147</v>
      </c>
      <c r="D129" s="62"/>
      <c r="E129" s="62"/>
      <c r="F129" s="62"/>
      <c r="G129" s="62"/>
      <c r="H129" s="53"/>
    </row>
    <row r="130" spans="1:8">
      <c r="A130" s="49"/>
      <c r="B130" s="48"/>
      <c r="C130" s="65" t="s">
        <v>148</v>
      </c>
      <c r="D130" s="66">
        <f>SUM(D123:D129)</f>
        <v>431486</v>
      </c>
      <c r="E130" s="66"/>
      <c r="F130" s="66">
        <v>0</v>
      </c>
      <c r="G130" s="66"/>
      <c r="H130" s="53"/>
    </row>
    <row r="131" spans="1:8">
      <c r="A131" s="49">
        <v>9</v>
      </c>
      <c r="B131" s="50"/>
      <c r="C131" s="54" t="s">
        <v>237</v>
      </c>
      <c r="D131" s="62"/>
      <c r="E131" s="62"/>
      <c r="F131" s="62"/>
      <c r="G131" s="62"/>
      <c r="H131" s="53"/>
    </row>
    <row r="132" spans="1:8">
      <c r="A132" s="52"/>
      <c r="B132" s="51"/>
      <c r="C132" s="53" t="s">
        <v>149</v>
      </c>
      <c r="D132" s="62"/>
      <c r="E132" s="62"/>
      <c r="F132" s="62"/>
      <c r="G132" s="62"/>
      <c r="H132" s="53"/>
    </row>
    <row r="133" spans="1:8">
      <c r="A133" s="49"/>
      <c r="B133" s="48"/>
      <c r="C133" s="53" t="s">
        <v>150</v>
      </c>
      <c r="D133" s="62"/>
      <c r="E133" s="62"/>
      <c r="F133" s="62"/>
      <c r="G133" s="62"/>
      <c r="H133" s="53"/>
    </row>
    <row r="134" spans="1:8">
      <c r="A134" s="49"/>
      <c r="B134" s="48"/>
      <c r="C134" s="53" t="s">
        <v>151</v>
      </c>
      <c r="D134" s="62"/>
      <c r="E134" s="62"/>
      <c r="F134" s="62">
        <v>4318</v>
      </c>
      <c r="G134" s="62"/>
      <c r="H134" s="53"/>
    </row>
    <row r="135" spans="1:8">
      <c r="A135" s="49"/>
      <c r="B135" s="50"/>
      <c r="C135" s="65" t="s">
        <v>152</v>
      </c>
      <c r="D135" s="66">
        <v>0</v>
      </c>
      <c r="E135" s="66"/>
      <c r="F135" s="66">
        <f>SUM(F134)</f>
        <v>4318</v>
      </c>
      <c r="G135" s="66"/>
      <c r="H135" s="53"/>
    </row>
    <row r="136" spans="1:8">
      <c r="A136" s="49">
        <v>10</v>
      </c>
      <c r="B136" s="50"/>
      <c r="C136" s="54" t="s">
        <v>153</v>
      </c>
      <c r="D136" s="66"/>
      <c r="E136" s="66"/>
      <c r="F136" s="66"/>
      <c r="G136" s="66"/>
      <c r="H136" s="53"/>
    </row>
    <row r="137" spans="1:8">
      <c r="A137" s="52"/>
      <c r="B137" s="48"/>
      <c r="C137" s="53" t="s">
        <v>154</v>
      </c>
      <c r="D137" s="66"/>
      <c r="E137" s="66"/>
      <c r="F137" s="66"/>
      <c r="G137" s="66"/>
      <c r="H137" s="53"/>
    </row>
    <row r="138" spans="1:8">
      <c r="A138" s="49"/>
      <c r="B138" s="48"/>
      <c r="C138" s="53" t="s">
        <v>150</v>
      </c>
      <c r="D138" s="62"/>
      <c r="E138" s="62"/>
      <c r="F138" s="62"/>
      <c r="G138" s="62"/>
      <c r="H138" s="53"/>
    </row>
    <row r="139" spans="1:8">
      <c r="A139" s="52"/>
      <c r="B139" s="48"/>
      <c r="C139" s="53" t="s">
        <v>105</v>
      </c>
      <c r="D139" s="62"/>
      <c r="E139" s="62"/>
      <c r="F139" s="62">
        <v>0</v>
      </c>
      <c r="G139" s="62"/>
      <c r="H139" s="53"/>
    </row>
    <row r="140" spans="1:8">
      <c r="A140" s="49"/>
      <c r="B140" s="50"/>
      <c r="C140" s="65" t="s">
        <v>155</v>
      </c>
      <c r="D140" s="66">
        <v>0</v>
      </c>
      <c r="E140" s="66"/>
      <c r="F140" s="66">
        <f>SUM(F139)</f>
        <v>0</v>
      </c>
      <c r="G140" s="66"/>
      <c r="H140" s="53"/>
    </row>
    <row r="141" spans="1:8">
      <c r="A141" s="49">
        <v>11</v>
      </c>
      <c r="B141" s="50"/>
      <c r="C141" s="54" t="s">
        <v>238</v>
      </c>
      <c r="D141" s="62"/>
      <c r="E141" s="62"/>
      <c r="F141" s="62"/>
      <c r="G141" s="62"/>
      <c r="H141" s="53"/>
    </row>
    <row r="142" spans="1:8">
      <c r="A142" s="52"/>
      <c r="B142" s="50"/>
      <c r="C142" s="53" t="s">
        <v>95</v>
      </c>
      <c r="D142" s="62"/>
      <c r="E142" s="62"/>
      <c r="F142" s="62"/>
      <c r="G142" s="62"/>
      <c r="H142" s="53"/>
    </row>
    <row r="143" spans="1:8">
      <c r="A143" s="49"/>
      <c r="B143" s="48"/>
      <c r="C143" s="53" t="s">
        <v>150</v>
      </c>
      <c r="D143" s="62"/>
      <c r="E143" s="62"/>
      <c r="F143" s="62"/>
      <c r="G143" s="62"/>
      <c r="H143" s="53"/>
    </row>
    <row r="144" spans="1:8">
      <c r="A144" s="49"/>
      <c r="B144" s="48"/>
      <c r="C144" s="53" t="s">
        <v>156</v>
      </c>
      <c r="D144" s="62"/>
      <c r="E144" s="62"/>
      <c r="F144" s="62"/>
      <c r="G144" s="62"/>
      <c r="H144" s="53"/>
    </row>
    <row r="145" spans="1:8">
      <c r="A145" s="52"/>
      <c r="B145" s="48"/>
      <c r="C145" s="53" t="s">
        <v>116</v>
      </c>
      <c r="D145" s="62"/>
      <c r="E145" s="62"/>
      <c r="F145" s="62">
        <v>19588</v>
      </c>
      <c r="G145" s="62"/>
      <c r="H145" s="53"/>
    </row>
    <row r="146" spans="1:8">
      <c r="A146" s="52"/>
      <c r="B146" s="48"/>
      <c r="C146" s="53" t="s">
        <v>101</v>
      </c>
      <c r="D146" s="62"/>
      <c r="E146" s="62"/>
      <c r="F146" s="62">
        <v>5289</v>
      </c>
      <c r="G146" s="62"/>
      <c r="H146" s="53"/>
    </row>
    <row r="147" spans="1:8">
      <c r="A147" s="55"/>
      <c r="B147" s="48"/>
      <c r="C147" s="53" t="s">
        <v>117</v>
      </c>
      <c r="D147" s="62"/>
      <c r="E147" s="62"/>
      <c r="F147" s="62">
        <v>6107</v>
      </c>
      <c r="G147" s="62"/>
      <c r="H147" s="53"/>
    </row>
    <row r="148" spans="1:8">
      <c r="A148" s="55"/>
      <c r="B148" s="48"/>
      <c r="C148" s="53" t="s">
        <v>14</v>
      </c>
      <c r="D148" s="62"/>
      <c r="E148" s="62"/>
      <c r="F148" s="62">
        <v>350</v>
      </c>
      <c r="G148" s="62"/>
      <c r="H148" s="53"/>
    </row>
    <row r="149" spans="1:8">
      <c r="A149" s="55"/>
      <c r="B149" s="48"/>
      <c r="C149" s="53" t="s">
        <v>103</v>
      </c>
      <c r="D149" s="62"/>
      <c r="E149" s="62"/>
      <c r="F149" s="62"/>
      <c r="G149" s="62"/>
      <c r="H149" s="53"/>
    </row>
    <row r="150" spans="1:8">
      <c r="A150" s="55"/>
      <c r="B150" s="48"/>
      <c r="C150" s="53" t="s">
        <v>105</v>
      </c>
      <c r="D150" s="62"/>
      <c r="E150" s="62"/>
      <c r="F150" s="62">
        <v>4013</v>
      </c>
      <c r="G150" s="62"/>
      <c r="H150" s="53"/>
    </row>
    <row r="151" spans="1:8">
      <c r="A151" s="49"/>
      <c r="B151" s="48"/>
      <c r="C151" s="65" t="s">
        <v>157</v>
      </c>
      <c r="D151" s="66">
        <f>SUM(D144:D150)</f>
        <v>0</v>
      </c>
      <c r="E151" s="66"/>
      <c r="F151" s="66">
        <f>SUM(F145:F150)</f>
        <v>35347</v>
      </c>
      <c r="G151" s="66"/>
      <c r="H151" s="53"/>
    </row>
    <row r="152" spans="1:8" s="9" customFormat="1" ht="16.5" customHeight="1">
      <c r="A152" s="49">
        <v>12</v>
      </c>
      <c r="B152" s="51"/>
      <c r="C152" s="54" t="s">
        <v>259</v>
      </c>
      <c r="D152" s="62"/>
      <c r="E152" s="62"/>
      <c r="F152" s="62"/>
      <c r="G152" s="62"/>
      <c r="H152" s="68"/>
    </row>
    <row r="153" spans="1:8">
      <c r="A153" s="52"/>
      <c r="B153" s="51"/>
      <c r="C153" s="53" t="s">
        <v>95</v>
      </c>
      <c r="D153" s="62"/>
      <c r="E153" s="62"/>
      <c r="F153" s="62"/>
      <c r="G153" s="62"/>
      <c r="H153" s="53"/>
    </row>
    <row r="154" spans="1:8">
      <c r="A154" s="52"/>
      <c r="B154" s="48"/>
      <c r="C154" s="53" t="s">
        <v>158</v>
      </c>
      <c r="D154" s="62"/>
      <c r="E154" s="62"/>
      <c r="F154" s="62"/>
      <c r="G154" s="62"/>
      <c r="H154" s="53"/>
    </row>
    <row r="155" spans="1:8">
      <c r="A155" s="52"/>
      <c r="B155" s="48"/>
      <c r="C155" s="53" t="s">
        <v>103</v>
      </c>
      <c r="D155" s="62"/>
      <c r="E155" s="62"/>
      <c r="F155" s="62"/>
      <c r="G155" s="62"/>
      <c r="H155" s="53"/>
    </row>
    <row r="156" spans="1:8">
      <c r="A156" s="52"/>
      <c r="B156" s="48"/>
      <c r="C156" s="53" t="s">
        <v>159</v>
      </c>
      <c r="D156" s="62"/>
      <c r="E156" s="62"/>
      <c r="F156" s="62"/>
      <c r="G156" s="62"/>
      <c r="H156" s="53"/>
    </row>
    <row r="157" spans="1:8">
      <c r="A157" s="52"/>
      <c r="B157" s="48"/>
      <c r="C157" s="53" t="s">
        <v>108</v>
      </c>
      <c r="D157" s="62"/>
      <c r="E157" s="62"/>
      <c r="F157" s="62"/>
      <c r="G157" s="62"/>
      <c r="H157" s="53"/>
    </row>
    <row r="158" spans="1:8">
      <c r="A158" s="49"/>
      <c r="B158" s="48"/>
      <c r="C158" s="53" t="s">
        <v>150</v>
      </c>
      <c r="D158" s="62"/>
      <c r="E158" s="62"/>
      <c r="F158" s="62"/>
      <c r="G158" s="62"/>
      <c r="H158" s="53"/>
    </row>
    <row r="159" spans="1:8">
      <c r="A159" s="52"/>
      <c r="B159" s="48"/>
      <c r="C159" s="53" t="s">
        <v>111</v>
      </c>
      <c r="D159" s="62"/>
      <c r="E159" s="62"/>
      <c r="F159" s="62">
        <v>7696</v>
      </c>
      <c r="G159" s="62"/>
      <c r="H159" s="53"/>
    </row>
    <row r="160" spans="1:8">
      <c r="A160" s="49"/>
      <c r="B160" s="48"/>
      <c r="C160" s="65" t="s">
        <v>258</v>
      </c>
      <c r="D160" s="66">
        <v>0</v>
      </c>
      <c r="E160" s="66"/>
      <c r="F160" s="66">
        <f>SUM(F159)</f>
        <v>7696</v>
      </c>
      <c r="G160" s="66"/>
      <c r="H160" s="53"/>
    </row>
    <row r="161" spans="1:8">
      <c r="A161" s="49">
        <v>13</v>
      </c>
      <c r="B161" s="50"/>
      <c r="C161" s="54" t="s">
        <v>160</v>
      </c>
      <c r="D161" s="62"/>
      <c r="E161" s="62"/>
      <c r="F161" s="62"/>
      <c r="G161" s="62"/>
      <c r="H161" s="53"/>
    </row>
    <row r="162" spans="1:8">
      <c r="A162" s="52"/>
      <c r="B162" s="51"/>
      <c r="C162" s="53" t="s">
        <v>108</v>
      </c>
      <c r="D162" s="62"/>
      <c r="E162" s="62"/>
      <c r="F162" s="62"/>
      <c r="G162" s="62"/>
      <c r="H162" s="53"/>
    </row>
    <row r="163" spans="1:8">
      <c r="A163" s="52"/>
      <c r="B163" s="48"/>
      <c r="C163" s="53" t="s">
        <v>135</v>
      </c>
      <c r="D163" s="62"/>
      <c r="E163" s="62"/>
      <c r="F163" s="62"/>
      <c r="G163" s="62"/>
      <c r="H163" s="53"/>
    </row>
    <row r="164" spans="1:8">
      <c r="A164" s="49"/>
      <c r="B164" s="48"/>
      <c r="C164" s="53" t="s">
        <v>150</v>
      </c>
      <c r="D164" s="62"/>
      <c r="E164" s="62"/>
      <c r="F164" s="62"/>
      <c r="G164" s="62"/>
      <c r="H164" s="53"/>
    </row>
    <row r="165" spans="1:8">
      <c r="A165" s="52"/>
      <c r="B165" s="48"/>
      <c r="C165" s="53" t="s">
        <v>116</v>
      </c>
      <c r="D165" s="62"/>
      <c r="E165" s="62"/>
      <c r="F165" s="62"/>
      <c r="G165" s="62"/>
      <c r="H165" s="53"/>
    </row>
    <row r="166" spans="1:8">
      <c r="A166" s="52"/>
      <c r="B166" s="48"/>
      <c r="C166" s="53" t="s">
        <v>101</v>
      </c>
      <c r="D166" s="62"/>
      <c r="E166" s="62"/>
      <c r="F166" s="62"/>
      <c r="G166" s="62"/>
      <c r="H166" s="53"/>
    </row>
    <row r="167" spans="1:8">
      <c r="A167" s="52"/>
      <c r="B167" s="48"/>
      <c r="C167" s="53" t="s">
        <v>239</v>
      </c>
      <c r="D167" s="62"/>
      <c r="E167" s="62"/>
      <c r="F167" s="62">
        <v>2733</v>
      </c>
      <c r="G167" s="62"/>
      <c r="H167" s="53"/>
    </row>
    <row r="168" spans="1:8">
      <c r="A168" s="52"/>
      <c r="B168" s="48"/>
      <c r="C168" s="53" t="s">
        <v>161</v>
      </c>
      <c r="D168" s="62"/>
      <c r="E168" s="62"/>
      <c r="F168" s="62"/>
      <c r="G168" s="62"/>
      <c r="H168" s="53"/>
    </row>
    <row r="169" spans="1:8">
      <c r="A169" s="49"/>
      <c r="B169" s="48"/>
      <c r="C169" s="65" t="s">
        <v>162</v>
      </c>
      <c r="D169" s="66">
        <f>SUM(D163:D168)</f>
        <v>0</v>
      </c>
      <c r="E169" s="66"/>
      <c r="F169" s="66">
        <f>SUM(F165:F168)</f>
        <v>2733</v>
      </c>
      <c r="G169" s="66"/>
      <c r="H169" s="53"/>
    </row>
    <row r="170" spans="1:8">
      <c r="A170" s="49">
        <v>14</v>
      </c>
      <c r="B170" s="50"/>
      <c r="C170" s="54" t="s">
        <v>260</v>
      </c>
      <c r="D170" s="62"/>
      <c r="E170" s="62"/>
      <c r="F170" s="62"/>
      <c r="G170" s="62"/>
      <c r="H170" s="53"/>
    </row>
    <row r="171" spans="1:8">
      <c r="A171" s="49"/>
      <c r="B171" s="50"/>
      <c r="C171" s="54" t="s">
        <v>108</v>
      </c>
      <c r="D171" s="62"/>
      <c r="E171" s="62"/>
      <c r="F171" s="62"/>
      <c r="G171" s="62"/>
      <c r="H171" s="53"/>
    </row>
    <row r="172" spans="1:8">
      <c r="A172" s="52"/>
      <c r="B172" s="51"/>
      <c r="C172" s="53" t="s">
        <v>236</v>
      </c>
      <c r="D172" s="62">
        <v>10920</v>
      </c>
      <c r="E172" s="62"/>
      <c r="F172" s="62"/>
      <c r="G172" s="62"/>
      <c r="H172" s="53"/>
    </row>
    <row r="173" spans="1:8">
      <c r="A173" s="49"/>
      <c r="B173" s="48"/>
      <c r="C173" s="53" t="s">
        <v>234</v>
      </c>
      <c r="D173" s="62">
        <v>3077</v>
      </c>
      <c r="E173" s="62"/>
      <c r="F173" s="62"/>
      <c r="G173" s="62"/>
      <c r="H173" s="53"/>
    </row>
    <row r="174" spans="1:8">
      <c r="A174" s="52"/>
      <c r="B174" s="48"/>
      <c r="C174" s="53" t="s">
        <v>116</v>
      </c>
      <c r="D174" s="62"/>
      <c r="E174" s="62"/>
      <c r="F174" s="62">
        <v>1156</v>
      </c>
      <c r="G174" s="62"/>
      <c r="H174" s="53"/>
    </row>
    <row r="175" spans="1:8">
      <c r="A175" s="52"/>
      <c r="B175" s="48"/>
      <c r="C175" s="53" t="s">
        <v>101</v>
      </c>
      <c r="D175" s="62"/>
      <c r="E175" s="62"/>
      <c r="F175" s="62">
        <v>312</v>
      </c>
      <c r="G175" s="62"/>
      <c r="H175" s="53"/>
    </row>
    <row r="176" spans="1:8">
      <c r="A176" s="52"/>
      <c r="B176" s="48"/>
      <c r="C176" s="53" t="s">
        <v>239</v>
      </c>
      <c r="D176" s="62"/>
      <c r="E176" s="62"/>
      <c r="F176" s="62">
        <v>2378</v>
      </c>
      <c r="G176" s="62"/>
      <c r="H176" s="53"/>
    </row>
    <row r="177" spans="1:8">
      <c r="A177" s="52"/>
      <c r="B177" s="48"/>
      <c r="C177" s="53" t="s">
        <v>235</v>
      </c>
      <c r="D177" s="62"/>
      <c r="E177" s="62"/>
      <c r="F177" s="62">
        <v>10920</v>
      </c>
      <c r="G177" s="62"/>
      <c r="H177" s="53"/>
    </row>
    <row r="178" spans="1:8">
      <c r="A178" s="80"/>
      <c r="B178" s="48"/>
      <c r="C178" s="54" t="s">
        <v>103</v>
      </c>
      <c r="D178" s="62"/>
      <c r="E178" s="62"/>
      <c r="F178" s="62"/>
      <c r="G178" s="62"/>
      <c r="H178" s="53"/>
    </row>
    <row r="179" spans="1:8">
      <c r="A179" s="80"/>
      <c r="B179" s="48"/>
      <c r="C179" s="53" t="s">
        <v>273</v>
      </c>
      <c r="D179" s="62">
        <v>30000</v>
      </c>
      <c r="E179" s="62"/>
      <c r="F179" s="62"/>
      <c r="G179" s="62"/>
      <c r="H179" s="53"/>
    </row>
    <row r="180" spans="1:8">
      <c r="A180" s="80"/>
      <c r="B180" s="48"/>
      <c r="C180" s="53" t="s">
        <v>272</v>
      </c>
      <c r="D180" s="62"/>
      <c r="E180" s="62"/>
      <c r="F180" s="62">
        <v>30000</v>
      </c>
      <c r="G180" s="62"/>
      <c r="H180" s="53"/>
    </row>
    <row r="181" spans="1:8">
      <c r="A181" s="49"/>
      <c r="B181" s="48"/>
      <c r="C181" s="65" t="s">
        <v>261</v>
      </c>
      <c r="D181" s="66">
        <f>SUM(D172:D179)</f>
        <v>43997</v>
      </c>
      <c r="E181" s="66"/>
      <c r="F181" s="66">
        <f>SUM(F172:F180)</f>
        <v>44766</v>
      </c>
      <c r="G181" s="66"/>
      <c r="H181" s="53"/>
    </row>
    <row r="182" spans="1:8">
      <c r="A182" s="49">
        <v>15</v>
      </c>
      <c r="B182" s="50"/>
      <c r="C182" s="54" t="s">
        <v>262</v>
      </c>
      <c r="D182" s="62"/>
      <c r="E182" s="62"/>
      <c r="F182" s="62"/>
      <c r="G182" s="62"/>
      <c r="H182" s="53"/>
    </row>
    <row r="183" spans="1:8" ht="14.25" customHeight="1">
      <c r="A183" s="49"/>
      <c r="B183" s="50"/>
      <c r="C183" s="53" t="s">
        <v>236</v>
      </c>
      <c r="D183" s="62">
        <v>56</v>
      </c>
      <c r="E183" s="62"/>
      <c r="F183" s="62"/>
      <c r="G183" s="62"/>
      <c r="H183" s="53"/>
    </row>
    <row r="184" spans="1:8" ht="14.25" customHeight="1">
      <c r="A184" s="49"/>
      <c r="B184" s="50"/>
      <c r="C184" s="53" t="s">
        <v>234</v>
      </c>
      <c r="D184" s="62"/>
      <c r="E184" s="62"/>
      <c r="F184" s="62"/>
      <c r="G184" s="62"/>
      <c r="H184" s="53"/>
    </row>
    <row r="185" spans="1:8" ht="14.25" customHeight="1">
      <c r="A185" s="49"/>
      <c r="B185" s="50"/>
      <c r="C185" s="53" t="s">
        <v>116</v>
      </c>
      <c r="D185" s="62"/>
      <c r="E185" s="62"/>
      <c r="F185" s="62"/>
      <c r="G185" s="62"/>
      <c r="H185" s="53"/>
    </row>
    <row r="186" spans="1:8" ht="14.25" customHeight="1">
      <c r="A186" s="49"/>
      <c r="B186" s="50"/>
      <c r="C186" s="53" t="s">
        <v>101</v>
      </c>
      <c r="D186" s="62"/>
      <c r="E186" s="62"/>
      <c r="F186" s="62"/>
      <c r="G186" s="62"/>
      <c r="H186" s="53"/>
    </row>
    <row r="187" spans="1:8" ht="14.25" customHeight="1">
      <c r="A187" s="49"/>
      <c r="B187" s="50"/>
      <c r="C187" s="53" t="s">
        <v>239</v>
      </c>
      <c r="D187" s="62"/>
      <c r="E187" s="62"/>
      <c r="F187" s="62">
        <v>200</v>
      </c>
      <c r="G187" s="62"/>
      <c r="H187" s="53"/>
    </row>
    <row r="188" spans="1:8" ht="14.25" customHeight="1">
      <c r="A188" s="49"/>
      <c r="B188" s="50"/>
      <c r="C188" s="53" t="s">
        <v>235</v>
      </c>
      <c r="D188" s="62"/>
      <c r="E188" s="62"/>
      <c r="F188" s="62"/>
      <c r="G188" s="62"/>
      <c r="H188" s="53"/>
    </row>
    <row r="189" spans="1:8" ht="14.25" customHeight="1">
      <c r="A189" s="49"/>
      <c r="B189" s="50"/>
      <c r="C189" s="65" t="s">
        <v>240</v>
      </c>
      <c r="D189" s="66">
        <f>SUM(D183:D188)</f>
        <v>56</v>
      </c>
      <c r="E189" s="66"/>
      <c r="F189" s="66">
        <f t="shared" ref="F189" si="3">SUM(F184:F188)</f>
        <v>200</v>
      </c>
      <c r="G189" s="66"/>
      <c r="H189" s="53"/>
    </row>
    <row r="190" spans="1:8">
      <c r="A190" s="49">
        <v>16</v>
      </c>
      <c r="B190" s="51"/>
      <c r="C190" s="54" t="s">
        <v>274</v>
      </c>
      <c r="D190" s="62"/>
      <c r="E190" s="62"/>
      <c r="F190" s="62"/>
      <c r="G190" s="62"/>
      <c r="H190" s="53"/>
    </row>
    <row r="191" spans="1:8">
      <c r="A191" s="49"/>
      <c r="B191" s="51"/>
      <c r="C191" s="54" t="s">
        <v>165</v>
      </c>
      <c r="D191" s="62"/>
      <c r="E191" s="62"/>
      <c r="F191" s="62"/>
      <c r="G191" s="62"/>
      <c r="H191" s="53"/>
    </row>
    <row r="192" spans="1:8">
      <c r="A192" s="52"/>
      <c r="B192" s="48"/>
      <c r="C192" s="53" t="s">
        <v>96</v>
      </c>
      <c r="D192" s="62">
        <v>194</v>
      </c>
      <c r="E192" s="62"/>
      <c r="F192" s="62"/>
      <c r="G192" s="62"/>
      <c r="H192" s="53"/>
    </row>
    <row r="193" spans="1:8">
      <c r="A193" s="52"/>
      <c r="B193" s="48"/>
      <c r="C193" s="53" t="s">
        <v>117</v>
      </c>
      <c r="D193" s="62"/>
      <c r="E193" s="62"/>
      <c r="F193" s="62">
        <v>1857</v>
      </c>
      <c r="G193" s="62"/>
      <c r="H193" s="53"/>
    </row>
    <row r="194" spans="1:8" s="6" customFormat="1">
      <c r="A194" s="49"/>
      <c r="B194" s="50"/>
      <c r="C194" s="65" t="s">
        <v>166</v>
      </c>
      <c r="D194" s="66">
        <f>SUM(D192:D193)</f>
        <v>194</v>
      </c>
      <c r="E194" s="66"/>
      <c r="F194" s="66">
        <f>SUM(F193)</f>
        <v>1857</v>
      </c>
      <c r="G194" s="66"/>
      <c r="H194" s="54"/>
    </row>
    <row r="195" spans="1:8" s="6" customFormat="1" ht="25.5">
      <c r="A195" s="49">
        <v>17</v>
      </c>
      <c r="B195" s="50"/>
      <c r="C195" s="67" t="s">
        <v>275</v>
      </c>
      <c r="D195" s="66"/>
      <c r="E195" s="66"/>
      <c r="F195" s="66"/>
      <c r="G195" s="66"/>
      <c r="H195" s="54"/>
    </row>
    <row r="196" spans="1:8">
      <c r="A196" s="52"/>
      <c r="B196" s="48"/>
      <c r="C196" s="53" t="s">
        <v>108</v>
      </c>
      <c r="D196" s="62"/>
      <c r="E196" s="62"/>
      <c r="F196" s="62"/>
      <c r="G196" s="62"/>
      <c r="H196" s="53"/>
    </row>
    <row r="197" spans="1:8">
      <c r="A197" s="52"/>
      <c r="B197" s="48"/>
      <c r="C197" s="53" t="s">
        <v>135</v>
      </c>
      <c r="D197" s="62"/>
      <c r="E197" s="62"/>
      <c r="F197" s="62"/>
      <c r="G197" s="62"/>
      <c r="H197" s="53"/>
    </row>
    <row r="198" spans="1:8">
      <c r="A198" s="52"/>
      <c r="B198" s="48"/>
      <c r="C198" s="53" t="s">
        <v>136</v>
      </c>
      <c r="D198" s="62"/>
      <c r="E198" s="62"/>
      <c r="F198" s="62"/>
      <c r="G198" s="62"/>
      <c r="H198" s="53"/>
    </row>
    <row r="199" spans="1:8">
      <c r="A199" s="52"/>
      <c r="B199" s="48"/>
      <c r="C199" s="53" t="s">
        <v>116</v>
      </c>
      <c r="D199" s="62"/>
      <c r="E199" s="62"/>
      <c r="F199" s="62"/>
      <c r="G199" s="62"/>
      <c r="H199" s="53"/>
    </row>
    <row r="200" spans="1:8">
      <c r="A200" s="52"/>
      <c r="B200" s="48"/>
      <c r="C200" s="53" t="s">
        <v>164</v>
      </c>
      <c r="D200" s="62"/>
      <c r="E200" s="62"/>
      <c r="F200" s="62"/>
      <c r="G200" s="62"/>
      <c r="H200" s="53"/>
    </row>
    <row r="201" spans="1:8">
      <c r="A201" s="52"/>
      <c r="B201" s="48"/>
      <c r="C201" s="53" t="s">
        <v>117</v>
      </c>
      <c r="D201" s="62"/>
      <c r="E201" s="62"/>
      <c r="F201" s="62">
        <v>508</v>
      </c>
      <c r="G201" s="62"/>
      <c r="H201" s="53"/>
    </row>
    <row r="202" spans="1:8" s="6" customFormat="1" ht="25.5">
      <c r="A202" s="49"/>
      <c r="B202" s="50"/>
      <c r="C202" s="70" t="s">
        <v>263</v>
      </c>
      <c r="D202" s="66">
        <f>SUM(D197:D201)</f>
        <v>0</v>
      </c>
      <c r="E202" s="66"/>
      <c r="F202" s="66">
        <f>+F201</f>
        <v>508</v>
      </c>
      <c r="G202" s="66"/>
      <c r="H202" s="54"/>
    </row>
    <row r="203" spans="1:8" s="6" customFormat="1" ht="15" customHeight="1">
      <c r="A203" s="49">
        <v>18</v>
      </c>
      <c r="B203" s="50"/>
      <c r="C203" s="54" t="s">
        <v>167</v>
      </c>
      <c r="D203" s="66"/>
      <c r="E203" s="66"/>
      <c r="F203" s="66"/>
      <c r="G203" s="66"/>
      <c r="H203" s="54"/>
    </row>
    <row r="204" spans="1:8">
      <c r="A204" s="52"/>
      <c r="B204" s="48"/>
      <c r="C204" s="53" t="s">
        <v>108</v>
      </c>
      <c r="D204" s="62"/>
      <c r="E204" s="62"/>
      <c r="F204" s="62"/>
      <c r="G204" s="62"/>
      <c r="H204" s="53"/>
    </row>
    <row r="205" spans="1:8">
      <c r="A205" s="52"/>
      <c r="B205" s="48"/>
      <c r="C205" s="53" t="s">
        <v>58</v>
      </c>
      <c r="D205" s="62">
        <v>5983</v>
      </c>
      <c r="E205" s="62"/>
      <c r="F205" s="62"/>
      <c r="G205" s="62"/>
      <c r="H205" s="53"/>
    </row>
    <row r="206" spans="1:8">
      <c r="A206" s="52"/>
      <c r="B206" s="48"/>
      <c r="C206" s="54" t="s">
        <v>103</v>
      </c>
      <c r="D206" s="62"/>
      <c r="E206" s="62"/>
      <c r="F206" s="62"/>
      <c r="G206" s="62"/>
      <c r="H206" s="53"/>
    </row>
    <row r="207" spans="1:8">
      <c r="A207" s="52"/>
      <c r="B207" s="48"/>
      <c r="C207" s="53" t="s">
        <v>168</v>
      </c>
      <c r="D207" s="62"/>
      <c r="E207" s="62"/>
      <c r="F207" s="62"/>
      <c r="G207" s="62"/>
      <c r="H207" s="53"/>
    </row>
    <row r="208" spans="1:8">
      <c r="A208" s="52"/>
      <c r="B208" s="48"/>
      <c r="C208" s="53" t="s">
        <v>169</v>
      </c>
      <c r="D208" s="62"/>
      <c r="E208" s="62"/>
      <c r="F208" s="62">
        <v>5983</v>
      </c>
      <c r="G208" s="62"/>
      <c r="H208" s="53"/>
    </row>
    <row r="209" spans="1:8">
      <c r="A209" s="52"/>
      <c r="B209" s="48"/>
      <c r="C209" s="53" t="s">
        <v>105</v>
      </c>
      <c r="D209" s="62"/>
      <c r="E209" s="62"/>
      <c r="F209" s="62"/>
      <c r="G209" s="62"/>
      <c r="H209" s="53"/>
    </row>
    <row r="210" spans="1:8" s="6" customFormat="1">
      <c r="A210" s="49"/>
      <c r="B210" s="50"/>
      <c r="C210" s="65" t="s">
        <v>170</v>
      </c>
      <c r="D210" s="66">
        <f>SUM(D205:D207)</f>
        <v>5983</v>
      </c>
      <c r="E210" s="66"/>
      <c r="F210" s="66">
        <f>SUM(F208:F209)</f>
        <v>5983</v>
      </c>
      <c r="G210" s="66"/>
      <c r="H210" s="54"/>
    </row>
    <row r="211" spans="1:8" s="6" customFormat="1" ht="15" customHeight="1">
      <c r="A211" s="49">
        <v>19</v>
      </c>
      <c r="B211" s="50"/>
      <c r="C211" s="54" t="s">
        <v>171</v>
      </c>
      <c r="D211" s="66"/>
      <c r="E211" s="66"/>
      <c r="F211" s="66"/>
      <c r="G211" s="66"/>
      <c r="H211" s="54"/>
    </row>
    <row r="212" spans="1:8">
      <c r="A212" s="52"/>
      <c r="B212" s="48"/>
      <c r="C212" s="53" t="s">
        <v>108</v>
      </c>
      <c r="D212" s="62"/>
      <c r="E212" s="62"/>
      <c r="F212" s="62"/>
      <c r="G212" s="62"/>
      <c r="H212" s="53"/>
    </row>
    <row r="213" spans="1:8">
      <c r="A213" s="52"/>
      <c r="B213" s="48"/>
      <c r="C213" s="53" t="s">
        <v>58</v>
      </c>
      <c r="D213" s="62">
        <v>15894</v>
      </c>
      <c r="E213" s="62"/>
      <c r="F213" s="62"/>
      <c r="G213" s="62"/>
      <c r="H213" s="53"/>
    </row>
    <row r="214" spans="1:8">
      <c r="A214" s="52"/>
      <c r="B214" s="48"/>
      <c r="C214" s="54" t="s">
        <v>103</v>
      </c>
      <c r="D214" s="62"/>
      <c r="E214" s="62"/>
      <c r="F214" s="62"/>
      <c r="G214" s="62"/>
      <c r="H214" s="53"/>
    </row>
    <row r="215" spans="1:8">
      <c r="A215" s="52"/>
      <c r="B215" s="48"/>
      <c r="C215" s="53" t="s">
        <v>168</v>
      </c>
      <c r="D215" s="62"/>
      <c r="E215" s="62"/>
      <c r="F215" s="62"/>
      <c r="G215" s="62"/>
      <c r="H215" s="53"/>
    </row>
    <row r="216" spans="1:8">
      <c r="A216" s="52"/>
      <c r="B216" s="48"/>
      <c r="C216" s="53" t="s">
        <v>172</v>
      </c>
      <c r="D216" s="62">
        <v>0</v>
      </c>
      <c r="E216" s="62"/>
      <c r="F216" s="62"/>
      <c r="G216" s="62"/>
      <c r="H216" s="53"/>
    </row>
    <row r="217" spans="1:8">
      <c r="A217" s="52"/>
      <c r="B217" s="48"/>
      <c r="C217" s="53" t="s">
        <v>169</v>
      </c>
      <c r="D217" s="62"/>
      <c r="E217" s="62"/>
      <c r="F217" s="62">
        <v>15894</v>
      </c>
      <c r="G217" s="62"/>
      <c r="H217" s="53"/>
    </row>
    <row r="218" spans="1:8">
      <c r="A218" s="52"/>
      <c r="B218" s="48"/>
      <c r="C218" s="53" t="s">
        <v>105</v>
      </c>
      <c r="D218" s="62"/>
      <c r="E218" s="62"/>
      <c r="F218" s="62">
        <v>0</v>
      </c>
      <c r="G218" s="62"/>
      <c r="H218" s="53"/>
    </row>
    <row r="219" spans="1:8" s="6" customFormat="1">
      <c r="A219" s="49"/>
      <c r="B219" s="50"/>
      <c r="C219" s="65" t="s">
        <v>173</v>
      </c>
      <c r="D219" s="66">
        <f>SUM(D213:D216)</f>
        <v>15894</v>
      </c>
      <c r="E219" s="66"/>
      <c r="F219" s="66">
        <f>SUM(F217:F218)</f>
        <v>15894</v>
      </c>
      <c r="G219" s="66"/>
      <c r="H219" s="54"/>
    </row>
    <row r="220" spans="1:8" s="6" customFormat="1">
      <c r="A220" s="49">
        <v>20</v>
      </c>
      <c r="B220" s="50"/>
      <c r="C220" s="54" t="s">
        <v>174</v>
      </c>
      <c r="D220" s="66"/>
      <c r="E220" s="66"/>
      <c r="F220" s="66"/>
      <c r="G220" s="66"/>
      <c r="H220" s="54"/>
    </row>
    <row r="221" spans="1:8">
      <c r="A221" s="52"/>
      <c r="B221" s="48"/>
      <c r="C221" s="53" t="s">
        <v>108</v>
      </c>
      <c r="D221" s="62"/>
      <c r="E221" s="62"/>
      <c r="F221" s="62"/>
      <c r="G221" s="62"/>
      <c r="H221" s="53"/>
    </row>
    <row r="222" spans="1:8">
      <c r="A222" s="52"/>
      <c r="B222" s="48"/>
      <c r="C222" s="53" t="s">
        <v>136</v>
      </c>
      <c r="D222" s="62"/>
      <c r="E222" s="62"/>
      <c r="F222" s="62"/>
      <c r="G222" s="62"/>
      <c r="H222" s="53"/>
    </row>
    <row r="223" spans="1:8">
      <c r="A223" s="52"/>
      <c r="B223" s="48"/>
      <c r="C223" s="53" t="s">
        <v>322</v>
      </c>
      <c r="D223" s="62"/>
      <c r="E223" s="62"/>
      <c r="F223" s="62">
        <v>0</v>
      </c>
      <c r="G223" s="62"/>
      <c r="H223" s="53"/>
    </row>
    <row r="224" spans="1:8" s="6" customFormat="1">
      <c r="A224" s="49"/>
      <c r="B224" s="50"/>
      <c r="C224" s="65" t="s">
        <v>176</v>
      </c>
      <c r="D224" s="66">
        <v>0</v>
      </c>
      <c r="E224" s="66"/>
      <c r="F224" s="66">
        <f>SUM(F223)</f>
        <v>0</v>
      </c>
      <c r="G224" s="66"/>
      <c r="H224" s="54"/>
    </row>
    <row r="225" spans="1:8" s="6" customFormat="1" ht="25.5">
      <c r="A225" s="49">
        <v>21</v>
      </c>
      <c r="B225" s="50"/>
      <c r="C225" s="81" t="s">
        <v>276</v>
      </c>
      <c r="D225" s="66"/>
      <c r="E225" s="66"/>
      <c r="F225" s="66"/>
      <c r="G225" s="66"/>
      <c r="H225" s="54"/>
    </row>
    <row r="226" spans="1:8">
      <c r="A226" s="52"/>
      <c r="B226" s="48"/>
      <c r="C226" s="54" t="s">
        <v>108</v>
      </c>
      <c r="D226" s="62"/>
      <c r="E226" s="62"/>
      <c r="F226" s="62"/>
      <c r="G226" s="62"/>
      <c r="H226" s="53"/>
    </row>
    <row r="227" spans="1:8">
      <c r="A227" s="52"/>
      <c r="B227" s="48"/>
      <c r="C227" s="53" t="s">
        <v>58</v>
      </c>
      <c r="D227" s="62">
        <f>16603-1500-2740-382-100</f>
        <v>11881</v>
      </c>
      <c r="E227" s="62"/>
      <c r="F227" s="62"/>
      <c r="G227" s="62"/>
      <c r="H227" s="53"/>
    </row>
    <row r="228" spans="1:8">
      <c r="A228" s="52"/>
      <c r="B228" s="48"/>
      <c r="C228" s="53" t="s">
        <v>136</v>
      </c>
      <c r="D228" s="62"/>
      <c r="E228" s="62"/>
      <c r="F228" s="62"/>
      <c r="G228" s="62"/>
      <c r="H228" s="53"/>
    </row>
    <row r="229" spans="1:8">
      <c r="A229" s="52"/>
      <c r="B229" s="48"/>
      <c r="C229" s="53" t="s">
        <v>158</v>
      </c>
      <c r="D229" s="62"/>
      <c r="E229" s="62"/>
      <c r="F229" s="62">
        <v>2832</v>
      </c>
      <c r="G229" s="62"/>
      <c r="H229" s="53"/>
    </row>
    <row r="230" spans="1:8">
      <c r="A230" s="80"/>
      <c r="B230" s="48"/>
      <c r="C230" s="54" t="s">
        <v>154</v>
      </c>
      <c r="D230" s="62"/>
      <c r="E230" s="62"/>
      <c r="F230" s="62"/>
      <c r="G230" s="62"/>
      <c r="H230" s="53"/>
    </row>
    <row r="231" spans="1:8">
      <c r="A231" s="161"/>
      <c r="B231" s="48"/>
      <c r="C231" s="53" t="s">
        <v>323</v>
      </c>
      <c r="D231" s="62">
        <v>5000</v>
      </c>
      <c r="E231" s="62"/>
      <c r="F231" s="62"/>
      <c r="G231" s="62"/>
      <c r="H231" s="53"/>
    </row>
    <row r="232" spans="1:8">
      <c r="A232" s="80"/>
      <c r="B232" s="48"/>
      <c r="C232" s="53" t="s">
        <v>105</v>
      </c>
      <c r="D232" s="62"/>
      <c r="E232" s="62"/>
      <c r="F232" s="62">
        <v>33000</v>
      </c>
      <c r="G232" s="62"/>
      <c r="H232" s="53"/>
    </row>
    <row r="233" spans="1:8">
      <c r="A233" s="80"/>
      <c r="B233" s="48"/>
      <c r="C233" s="53" t="s">
        <v>277</v>
      </c>
      <c r="D233" s="62">
        <v>30000</v>
      </c>
      <c r="E233" s="62"/>
      <c r="F233" s="62"/>
      <c r="G233" s="62"/>
      <c r="H233" s="53"/>
    </row>
    <row r="234" spans="1:8" s="6" customFormat="1" ht="25.5">
      <c r="A234" s="49"/>
      <c r="B234" s="50"/>
      <c r="C234" s="70" t="s">
        <v>276</v>
      </c>
      <c r="D234" s="66">
        <f>SUM(D227:D233)</f>
        <v>46881</v>
      </c>
      <c r="E234" s="66"/>
      <c r="F234" s="66">
        <f>SUM(F229:F232)</f>
        <v>35832</v>
      </c>
      <c r="G234" s="66"/>
      <c r="H234" s="54"/>
    </row>
    <row r="235" spans="1:8" s="6" customFormat="1">
      <c r="A235" s="49">
        <v>22</v>
      </c>
      <c r="B235" s="50"/>
      <c r="C235" s="54" t="s">
        <v>177</v>
      </c>
      <c r="D235" s="66"/>
      <c r="E235" s="66"/>
      <c r="F235" s="66"/>
      <c r="G235" s="66"/>
      <c r="H235" s="54"/>
    </row>
    <row r="236" spans="1:8">
      <c r="A236" s="52"/>
      <c r="B236" s="48"/>
      <c r="C236" s="53" t="s">
        <v>108</v>
      </c>
      <c r="D236" s="62"/>
      <c r="E236" s="62"/>
      <c r="F236" s="62"/>
      <c r="G236" s="62"/>
      <c r="H236" s="53"/>
    </row>
    <row r="237" spans="1:8">
      <c r="A237" s="52"/>
      <c r="B237" s="48"/>
      <c r="C237" s="53" t="s">
        <v>116</v>
      </c>
      <c r="D237" s="62"/>
      <c r="E237" s="62"/>
      <c r="F237" s="62">
        <v>0</v>
      </c>
      <c r="G237" s="62"/>
      <c r="H237" s="53"/>
    </row>
    <row r="238" spans="1:8">
      <c r="A238" s="52"/>
      <c r="B238" s="48"/>
      <c r="C238" s="53" t="s">
        <v>163</v>
      </c>
      <c r="D238" s="62"/>
      <c r="E238" s="62"/>
      <c r="F238" s="62">
        <v>0</v>
      </c>
      <c r="G238" s="62"/>
      <c r="H238" s="53"/>
    </row>
    <row r="239" spans="1:8" s="6" customFormat="1">
      <c r="A239" s="49"/>
      <c r="B239" s="50"/>
      <c r="C239" s="53" t="s">
        <v>117</v>
      </c>
      <c r="D239" s="66"/>
      <c r="E239" s="66"/>
      <c r="F239" s="62">
        <v>300</v>
      </c>
      <c r="G239" s="66"/>
      <c r="H239" s="54"/>
    </row>
    <row r="240" spans="1:8">
      <c r="A240" s="52"/>
      <c r="B240" s="48"/>
      <c r="C240" s="65" t="s">
        <v>178</v>
      </c>
      <c r="D240" s="66">
        <v>0</v>
      </c>
      <c r="E240" s="62"/>
      <c r="F240" s="66">
        <f>SUM(F237:F239)</f>
        <v>300</v>
      </c>
      <c r="G240" s="66"/>
      <c r="H240" s="53"/>
    </row>
    <row r="241" spans="1:8">
      <c r="A241" s="49">
        <v>23</v>
      </c>
      <c r="B241" s="48"/>
      <c r="C241" s="67" t="s">
        <v>278</v>
      </c>
      <c r="D241" s="66"/>
      <c r="E241" s="66"/>
      <c r="F241" s="66"/>
      <c r="G241" s="66"/>
      <c r="H241" s="53"/>
    </row>
    <row r="242" spans="1:8">
      <c r="A242" s="52"/>
      <c r="B242" s="50"/>
      <c r="C242" s="53" t="s">
        <v>95</v>
      </c>
      <c r="D242" s="62"/>
      <c r="E242" s="62"/>
      <c r="F242" s="62"/>
      <c r="G242" s="62"/>
      <c r="H242" s="53"/>
    </row>
    <row r="243" spans="1:8">
      <c r="A243" s="52"/>
      <c r="B243" s="50"/>
      <c r="C243" s="53" t="s">
        <v>236</v>
      </c>
      <c r="D243" s="62">
        <v>9849</v>
      </c>
      <c r="E243" s="62"/>
      <c r="F243" s="62"/>
      <c r="G243" s="62"/>
      <c r="H243" s="53"/>
    </row>
    <row r="244" spans="1:8">
      <c r="A244" s="52"/>
      <c r="B244" s="48"/>
      <c r="C244" s="53" t="s">
        <v>116</v>
      </c>
      <c r="D244" s="62"/>
      <c r="E244" s="62"/>
      <c r="F244" s="62">
        <v>8942</v>
      </c>
      <c r="G244" s="62"/>
      <c r="H244" s="53"/>
    </row>
    <row r="245" spans="1:8">
      <c r="A245" s="52"/>
      <c r="B245" s="48"/>
      <c r="C245" s="53" t="s">
        <v>101</v>
      </c>
      <c r="D245" s="62"/>
      <c r="E245" s="62"/>
      <c r="F245" s="62">
        <v>1207</v>
      </c>
      <c r="G245" s="62"/>
      <c r="H245" s="53"/>
    </row>
    <row r="246" spans="1:8">
      <c r="A246" s="55"/>
      <c r="B246" s="48"/>
      <c r="C246" s="53" t="s">
        <v>117</v>
      </c>
      <c r="D246" s="62"/>
      <c r="E246" s="62"/>
      <c r="F246" s="62">
        <v>0</v>
      </c>
      <c r="G246" s="62"/>
      <c r="H246" s="53"/>
    </row>
    <row r="247" spans="1:8">
      <c r="A247" s="49"/>
      <c r="B247" s="50"/>
      <c r="C247" s="70" t="s">
        <v>278</v>
      </c>
      <c r="D247" s="66">
        <f>SUM(D243)</f>
        <v>9849</v>
      </c>
      <c r="E247" s="66"/>
      <c r="F247" s="66">
        <f>+F246+F245+F244</f>
        <v>10149</v>
      </c>
      <c r="G247" s="66"/>
      <c r="H247" s="53"/>
    </row>
    <row r="248" spans="1:8">
      <c r="A248" s="49">
        <v>24</v>
      </c>
      <c r="B248" s="50"/>
      <c r="C248" s="69" t="s">
        <v>180</v>
      </c>
      <c r="D248" s="66"/>
      <c r="E248" s="66"/>
      <c r="F248" s="66"/>
      <c r="G248" s="66"/>
      <c r="H248" s="53"/>
    </row>
    <row r="249" spans="1:8">
      <c r="A249" s="49"/>
      <c r="B249" s="50"/>
      <c r="C249" s="54" t="s">
        <v>95</v>
      </c>
      <c r="D249" s="66"/>
      <c r="E249" s="66"/>
      <c r="F249" s="66"/>
      <c r="G249" s="66"/>
      <c r="H249" s="53"/>
    </row>
    <row r="250" spans="1:8">
      <c r="A250" s="49"/>
      <c r="B250" s="50"/>
      <c r="C250" s="53" t="s">
        <v>179</v>
      </c>
      <c r="D250" s="66"/>
      <c r="E250" s="66"/>
      <c r="F250" s="66"/>
      <c r="G250" s="66"/>
      <c r="H250" s="53"/>
    </row>
    <row r="251" spans="1:8">
      <c r="A251" s="49"/>
      <c r="B251" s="50"/>
      <c r="C251" s="53" t="s">
        <v>234</v>
      </c>
      <c r="D251" s="62">
        <v>2477</v>
      </c>
      <c r="E251" s="66"/>
      <c r="F251" s="66"/>
      <c r="G251" s="66"/>
      <c r="H251" s="53"/>
    </row>
    <row r="252" spans="1:8">
      <c r="A252" s="49"/>
      <c r="B252" s="50"/>
      <c r="C252" s="53" t="s">
        <v>116</v>
      </c>
      <c r="D252" s="66"/>
      <c r="E252" s="66"/>
      <c r="F252" s="62">
        <v>3325</v>
      </c>
      <c r="G252" s="66"/>
      <c r="H252" s="53"/>
    </row>
    <row r="253" spans="1:8">
      <c r="A253" s="49"/>
      <c r="B253" s="50"/>
      <c r="C253" s="53" t="s">
        <v>101</v>
      </c>
      <c r="D253" s="66"/>
      <c r="E253" s="66"/>
      <c r="F253" s="62">
        <v>898</v>
      </c>
      <c r="G253" s="66"/>
      <c r="H253" s="53"/>
    </row>
    <row r="254" spans="1:8">
      <c r="A254" s="49"/>
      <c r="B254" s="50"/>
      <c r="C254" s="53" t="s">
        <v>158</v>
      </c>
      <c r="D254" s="66"/>
      <c r="E254" s="66"/>
      <c r="F254" s="62">
        <f>9150</f>
        <v>9150</v>
      </c>
      <c r="G254" s="66"/>
      <c r="H254" s="53"/>
    </row>
    <row r="255" spans="1:8">
      <c r="A255" s="49"/>
      <c r="B255" s="50"/>
      <c r="C255" s="65" t="s">
        <v>181</v>
      </c>
      <c r="D255" s="66">
        <f>SUM(D251:D254)</f>
        <v>2477</v>
      </c>
      <c r="E255" s="66"/>
      <c r="F255" s="66">
        <f>SUM(F252:F254)</f>
        <v>13373</v>
      </c>
      <c r="G255" s="66"/>
      <c r="H255" s="53"/>
    </row>
    <row r="256" spans="1:8" ht="25.5">
      <c r="A256" s="49">
        <v>25</v>
      </c>
      <c r="B256" s="50"/>
      <c r="C256" s="67" t="s">
        <v>241</v>
      </c>
      <c r="D256" s="66"/>
      <c r="E256" s="66"/>
      <c r="F256" s="66"/>
      <c r="G256" s="66"/>
      <c r="H256" s="53"/>
    </row>
    <row r="257" spans="1:8">
      <c r="A257" s="49"/>
      <c r="B257" s="50"/>
      <c r="C257" s="54" t="s">
        <v>95</v>
      </c>
      <c r="D257" s="66"/>
      <c r="E257" s="66"/>
      <c r="F257" s="66"/>
      <c r="G257" s="66"/>
      <c r="H257" s="53"/>
    </row>
    <row r="258" spans="1:8">
      <c r="A258" s="49"/>
      <c r="B258" s="50"/>
      <c r="C258" s="53" t="s">
        <v>101</v>
      </c>
      <c r="D258" s="66"/>
      <c r="E258" s="66"/>
      <c r="F258" s="62">
        <v>3</v>
      </c>
      <c r="G258" s="66"/>
      <c r="H258" s="53"/>
    </row>
    <row r="259" spans="1:8">
      <c r="A259" s="49"/>
      <c r="B259" s="50"/>
      <c r="C259" s="53" t="s">
        <v>158</v>
      </c>
      <c r="D259" s="66"/>
      <c r="E259" s="66"/>
      <c r="F259" s="62">
        <v>5058</v>
      </c>
      <c r="G259" s="66"/>
      <c r="H259" s="53"/>
    </row>
    <row r="260" spans="1:8" ht="25.5">
      <c r="A260" s="49"/>
      <c r="B260" s="50"/>
      <c r="C260" s="70" t="s">
        <v>242</v>
      </c>
      <c r="D260" s="66">
        <v>0</v>
      </c>
      <c r="E260" s="66"/>
      <c r="F260" s="66">
        <f>SUM(F258:F259)</f>
        <v>5061</v>
      </c>
      <c r="G260" s="66"/>
      <c r="H260" s="53"/>
    </row>
    <row r="261" spans="1:8" ht="25.5">
      <c r="A261" s="49">
        <v>26</v>
      </c>
      <c r="B261" s="50"/>
      <c r="C261" s="67" t="s">
        <v>243</v>
      </c>
      <c r="D261" s="66"/>
      <c r="E261" s="66"/>
      <c r="F261" s="66"/>
      <c r="G261" s="66"/>
      <c r="H261" s="53"/>
    </row>
    <row r="262" spans="1:8">
      <c r="A262" s="49"/>
      <c r="B262" s="50"/>
      <c r="C262" s="54" t="s">
        <v>95</v>
      </c>
      <c r="D262" s="66"/>
      <c r="E262" s="66"/>
      <c r="F262" s="66"/>
      <c r="G262" s="66"/>
      <c r="H262" s="53"/>
    </row>
    <row r="263" spans="1:8">
      <c r="A263" s="49"/>
      <c r="B263" s="50"/>
      <c r="C263" s="53" t="s">
        <v>101</v>
      </c>
      <c r="D263" s="66"/>
      <c r="E263" s="66"/>
      <c r="F263" s="62">
        <v>14</v>
      </c>
      <c r="G263" s="66"/>
      <c r="H263" s="53"/>
    </row>
    <row r="264" spans="1:8">
      <c r="A264" s="49"/>
      <c r="B264" s="50"/>
      <c r="C264" s="53" t="s">
        <v>158</v>
      </c>
      <c r="D264" s="66"/>
      <c r="E264" s="66"/>
      <c r="F264" s="62">
        <v>13319</v>
      </c>
      <c r="G264" s="66"/>
      <c r="H264" s="53"/>
    </row>
    <row r="265" spans="1:8" ht="25.5">
      <c r="A265" s="49"/>
      <c r="B265" s="50"/>
      <c r="C265" s="70" t="s">
        <v>244</v>
      </c>
      <c r="D265" s="66">
        <v>0</v>
      </c>
      <c r="E265" s="66"/>
      <c r="F265" s="66">
        <f>SUM(F263:F264)</f>
        <v>13333</v>
      </c>
      <c r="G265" s="66"/>
      <c r="H265" s="53"/>
    </row>
    <row r="266" spans="1:8">
      <c r="A266" s="49">
        <v>27</v>
      </c>
      <c r="B266" s="50"/>
      <c r="C266" s="69" t="s">
        <v>182</v>
      </c>
      <c r="D266" s="66"/>
      <c r="E266" s="66"/>
      <c r="F266" s="66"/>
      <c r="G266" s="66"/>
      <c r="H266" s="53"/>
    </row>
    <row r="267" spans="1:8">
      <c r="A267" s="49"/>
      <c r="B267" s="50"/>
      <c r="C267" s="54" t="s">
        <v>95</v>
      </c>
      <c r="D267" s="66"/>
      <c r="E267" s="66"/>
      <c r="F267" s="66"/>
      <c r="G267" s="66"/>
      <c r="H267" s="53"/>
    </row>
    <row r="268" spans="1:8">
      <c r="A268" s="49"/>
      <c r="B268" s="50"/>
      <c r="C268" s="53" t="s">
        <v>58</v>
      </c>
      <c r="D268" s="62">
        <v>24057</v>
      </c>
      <c r="E268" s="66"/>
      <c r="F268" s="66"/>
      <c r="G268" s="66"/>
      <c r="H268" s="53"/>
    </row>
    <row r="269" spans="1:8">
      <c r="A269" s="49"/>
      <c r="B269" s="50"/>
      <c r="C269" s="53" t="s">
        <v>158</v>
      </c>
      <c r="D269" s="66"/>
      <c r="E269" s="66"/>
      <c r="F269" s="62">
        <v>38137</v>
      </c>
      <c r="G269" s="66"/>
      <c r="H269" s="53"/>
    </row>
    <row r="270" spans="1:8" s="8" customFormat="1">
      <c r="A270" s="49"/>
      <c r="B270" s="49"/>
      <c r="C270" s="65" t="s">
        <v>183</v>
      </c>
      <c r="D270" s="71">
        <f>+D268</f>
        <v>24057</v>
      </c>
      <c r="E270" s="71"/>
      <c r="F270" s="71">
        <f>+F269</f>
        <v>38137</v>
      </c>
      <c r="G270" s="71"/>
      <c r="H270" s="65"/>
    </row>
    <row r="271" spans="1:8" s="6" customFormat="1">
      <c r="A271" s="49">
        <v>28</v>
      </c>
      <c r="B271" s="50"/>
      <c r="C271" s="54" t="s">
        <v>184</v>
      </c>
      <c r="D271" s="66"/>
      <c r="E271" s="66"/>
      <c r="F271" s="66"/>
      <c r="G271" s="66"/>
      <c r="H271" s="54"/>
    </row>
    <row r="272" spans="1:8" s="6" customFormat="1">
      <c r="A272" s="49"/>
      <c r="B272" s="50"/>
      <c r="C272" s="53" t="s">
        <v>108</v>
      </c>
      <c r="D272" s="66"/>
      <c r="E272" s="66"/>
      <c r="F272" s="66"/>
      <c r="G272" s="66"/>
      <c r="H272" s="54"/>
    </row>
    <row r="273" spans="1:10" s="6" customFormat="1">
      <c r="A273" s="49"/>
      <c r="B273" s="50"/>
      <c r="C273" s="53" t="s">
        <v>185</v>
      </c>
      <c r="D273" s="66"/>
      <c r="E273" s="66"/>
      <c r="F273" s="62">
        <v>242504</v>
      </c>
      <c r="G273" s="66"/>
      <c r="H273" s="54"/>
    </row>
    <row r="274" spans="1:10" s="6" customFormat="1">
      <c r="A274" s="49"/>
      <c r="B274" s="50"/>
      <c r="C274" s="54" t="s">
        <v>186</v>
      </c>
      <c r="D274" s="66">
        <v>0</v>
      </c>
      <c r="E274" s="66"/>
      <c r="F274" s="66">
        <f>SUM(F273)</f>
        <v>242504</v>
      </c>
      <c r="G274" s="66"/>
      <c r="H274" s="54"/>
    </row>
    <row r="275" spans="1:10" s="6" customFormat="1">
      <c r="A275" s="56"/>
      <c r="C275" s="57" t="s">
        <v>248</v>
      </c>
      <c r="D275" s="66">
        <f>+D274+D270+D265+D260+D255+D247+D240+D234+D224+D219+D210+D202+D194+D189+D181+D169+D160+D151+D140+D135+D130+D120+D116+D110+D106+D102+D98+D94</f>
        <v>609449</v>
      </c>
      <c r="E275" s="66"/>
      <c r="F275" s="66">
        <f t="shared" ref="F275" si="4">+F274+F270+F265+F260+F255+F247+F240+F234+F224+F219+F210+F202+F194+F189+F181+F169+F160+F151+F140+F135+F130+F120+F116+F110+F106+F102+F98+F94</f>
        <v>609449</v>
      </c>
      <c r="G275" s="66"/>
      <c r="H275" s="58">
        <f t="shared" ref="H275" si="5">+H94+H98+H102+H106+H110+H116+H120+H130+H135+H140+H151+H160+H169+H181+H189+H194+H202+H210+H219+H224+H234+H247+H255+H260+H265+H270+H274</f>
        <v>0</v>
      </c>
      <c r="J275" s="167"/>
    </row>
    <row r="276" spans="1:10" s="6" customFormat="1">
      <c r="A276" s="49"/>
      <c r="B276" s="50"/>
      <c r="C276" s="54"/>
      <c r="D276" s="66"/>
      <c r="E276" s="66"/>
      <c r="F276" s="66"/>
      <c r="G276" s="66"/>
      <c r="H276" s="54"/>
    </row>
    <row r="277" spans="1:10">
      <c r="A277" s="174" t="s">
        <v>264</v>
      </c>
      <c r="B277" s="174"/>
      <c r="C277" s="174"/>
      <c r="D277" s="174"/>
      <c r="E277" s="174"/>
      <c r="F277" s="174"/>
      <c r="G277" s="174"/>
      <c r="H277" s="53"/>
    </row>
    <row r="278" spans="1:10" ht="25.5">
      <c r="A278" s="160">
        <v>1</v>
      </c>
      <c r="B278" s="160"/>
      <c r="C278" s="67" t="s">
        <v>271</v>
      </c>
      <c r="D278" s="69"/>
      <c r="E278" s="69"/>
      <c r="F278" s="69"/>
      <c r="G278" s="69"/>
      <c r="H278" s="53"/>
    </row>
    <row r="279" spans="1:10">
      <c r="A279" s="160"/>
      <c r="B279" s="160"/>
      <c r="C279" s="53" t="s">
        <v>108</v>
      </c>
      <c r="D279" s="69"/>
      <c r="E279" s="69"/>
      <c r="F279" s="69"/>
      <c r="G279" s="69"/>
      <c r="H279" s="53"/>
    </row>
    <row r="280" spans="1:10">
      <c r="A280" s="166"/>
      <c r="B280" s="166"/>
      <c r="C280" s="53" t="s">
        <v>247</v>
      </c>
      <c r="D280" s="62">
        <f>+F281+F282</f>
        <v>3122</v>
      </c>
      <c r="E280" s="69"/>
      <c r="F280" s="69"/>
      <c r="G280" s="69"/>
      <c r="H280" s="53"/>
    </row>
    <row r="281" spans="1:10">
      <c r="A281" s="160"/>
      <c r="B281" s="160"/>
      <c r="C281" s="53" t="s">
        <v>319</v>
      </c>
      <c r="D281" s="62"/>
      <c r="E281" s="69"/>
      <c r="F281" s="62">
        <v>2740</v>
      </c>
      <c r="G281" s="69"/>
      <c r="H281" s="53"/>
    </row>
    <row r="282" spans="1:10">
      <c r="A282" s="160"/>
      <c r="B282" s="160"/>
      <c r="C282" s="53" t="s">
        <v>320</v>
      </c>
      <c r="D282" s="62"/>
      <c r="E282" s="69"/>
      <c r="F282" s="62">
        <v>382</v>
      </c>
      <c r="G282" s="69"/>
      <c r="H282" s="53"/>
    </row>
    <row r="283" spans="1:10">
      <c r="A283" s="160"/>
      <c r="B283" s="160"/>
      <c r="C283" s="53" t="s">
        <v>175</v>
      </c>
      <c r="D283" s="69"/>
      <c r="E283" s="69"/>
      <c r="F283" s="69"/>
      <c r="G283" s="69"/>
      <c r="H283" s="53"/>
    </row>
    <row r="284" spans="1:10" ht="25.5">
      <c r="A284" s="160"/>
      <c r="B284" s="160"/>
      <c r="C284" s="70" t="s">
        <v>321</v>
      </c>
      <c r="D284" s="71">
        <f>+D280</f>
        <v>3122</v>
      </c>
      <c r="E284" s="69"/>
      <c r="F284" s="71">
        <f>+F282+F281</f>
        <v>3122</v>
      </c>
      <c r="G284" s="69"/>
      <c r="H284" s="53"/>
    </row>
    <row r="285" spans="1:10">
      <c r="A285" s="49">
        <v>2</v>
      </c>
      <c r="B285" s="48"/>
      <c r="C285" s="54" t="s">
        <v>174</v>
      </c>
      <c r="D285" s="66"/>
      <c r="E285" s="66"/>
      <c r="F285" s="66"/>
      <c r="G285" s="66"/>
      <c r="H285" s="53"/>
    </row>
    <row r="286" spans="1:10">
      <c r="A286" s="49"/>
      <c r="B286" s="48"/>
      <c r="C286" s="53" t="s">
        <v>108</v>
      </c>
      <c r="D286" s="62"/>
      <c r="E286" s="62"/>
      <c r="F286" s="62"/>
      <c r="G286" s="62"/>
      <c r="H286" s="53"/>
    </row>
    <row r="287" spans="1:10">
      <c r="A287" s="49"/>
      <c r="B287" s="48"/>
      <c r="C287" s="53" t="s">
        <v>136</v>
      </c>
      <c r="D287" s="62"/>
      <c r="E287" s="62"/>
      <c r="F287" s="62"/>
      <c r="G287" s="62"/>
      <c r="H287" s="53"/>
    </row>
    <row r="288" spans="1:10">
      <c r="A288" s="49"/>
      <c r="B288" s="48"/>
      <c r="C288" s="53" t="s">
        <v>247</v>
      </c>
      <c r="D288" s="62">
        <v>1600</v>
      </c>
      <c r="E288" s="62"/>
      <c r="F288" s="62"/>
      <c r="G288" s="62"/>
      <c r="H288" s="53"/>
    </row>
    <row r="289" spans="1:8">
      <c r="A289" s="49"/>
      <c r="B289" s="48"/>
      <c r="C289" s="53" t="s">
        <v>175</v>
      </c>
      <c r="D289" s="62"/>
      <c r="E289" s="62"/>
      <c r="F289" s="62">
        <v>1600</v>
      </c>
      <c r="G289" s="62"/>
      <c r="H289" s="53"/>
    </row>
    <row r="290" spans="1:8">
      <c r="A290" s="49"/>
      <c r="B290" s="48"/>
      <c r="C290" s="65" t="s">
        <v>176</v>
      </c>
      <c r="D290" s="66">
        <f>SUM(D288:D289)</f>
        <v>1600</v>
      </c>
      <c r="E290" s="66"/>
      <c r="F290" s="66">
        <f>+F289</f>
        <v>1600</v>
      </c>
      <c r="G290" s="66"/>
      <c r="H290" s="53"/>
    </row>
    <row r="291" spans="1:8">
      <c r="A291" s="78"/>
      <c r="B291" s="79"/>
      <c r="C291" s="57" t="s">
        <v>255</v>
      </c>
      <c r="D291" s="66">
        <f>+D290+D284</f>
        <v>4722</v>
      </c>
      <c r="E291" s="66"/>
      <c r="F291" s="66">
        <f>+F290+F284</f>
        <v>4722</v>
      </c>
      <c r="G291" s="66"/>
      <c r="H291" s="57"/>
    </row>
    <row r="292" spans="1:8">
      <c r="A292" s="76"/>
      <c r="B292" s="77"/>
      <c r="C292" s="74" t="s">
        <v>256</v>
      </c>
      <c r="D292" s="66">
        <f>+D291+D275</f>
        <v>614171</v>
      </c>
      <c r="E292" s="66"/>
      <c r="F292" s="66">
        <f>+F291+F275</f>
        <v>614171</v>
      </c>
      <c r="G292" s="66"/>
      <c r="H292" s="75">
        <f>+H291+H275</f>
        <v>0</v>
      </c>
    </row>
    <row r="293" spans="1:8" s="6" customFormat="1" ht="25.5">
      <c r="A293" s="49"/>
      <c r="B293" s="50"/>
      <c r="C293" s="70" t="s">
        <v>249</v>
      </c>
      <c r="D293" s="66">
        <f>+D292+D54+D70</f>
        <v>879736</v>
      </c>
      <c r="E293" s="66"/>
      <c r="F293" s="66">
        <f t="shared" ref="F293" si="6">+F292+F54+F70</f>
        <v>879736</v>
      </c>
      <c r="G293" s="66"/>
      <c r="H293" s="66">
        <f>+H291+H275</f>
        <v>0</v>
      </c>
    </row>
    <row r="300" spans="1:8">
      <c r="C300" s="73"/>
    </row>
  </sheetData>
  <mergeCells count="7">
    <mergeCell ref="A72:G72"/>
    <mergeCell ref="A277:G277"/>
    <mergeCell ref="A56:G56"/>
    <mergeCell ref="A1:G1"/>
    <mergeCell ref="A2:A3"/>
    <mergeCell ref="B2:B3"/>
    <mergeCell ref="C2:C3"/>
  </mergeCells>
  <printOptions gridLines="1"/>
  <pageMargins left="0.74803149606299213" right="0.78740157480314965" top="1.5354330708661419" bottom="0.98425196850393704" header="0.51181102362204722" footer="0.51181102362204722"/>
  <pageSetup paperSize="9" scale="97" orientation="portrait" verticalDpi="144" r:id="rId1"/>
  <headerFooter alignWithMargins="0">
    <oddHeader>&amp;C&amp;"Times New Roman,Normál" 2015. évi költségvetése költségvetési szervenként és kiemelt előirányzatok szerinti részletezéssel, működési és felhalmozási költségvetési tagolásban&amp;R&amp;"Times New Roman,Normál"
6. melléklet
ezer Ft</oddHeader>
  </headerFooter>
  <rowBreaks count="1" manualBreakCount="1">
    <brk id="293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C22"/>
  <sheetViews>
    <sheetView topLeftCell="A2" workbookViewId="0">
      <selection activeCell="F24" sqref="F23:F24"/>
    </sheetView>
  </sheetViews>
  <sheetFormatPr defaultRowHeight="15"/>
  <cols>
    <col min="1" max="1" width="64.5703125" style="12" customWidth="1"/>
    <col min="2" max="2" width="16.28515625" style="172" customWidth="1"/>
    <col min="3" max="3" width="14.42578125" style="25" customWidth="1"/>
    <col min="4" max="256" width="9.140625" style="12"/>
    <col min="257" max="257" width="64.5703125" style="12" customWidth="1"/>
    <col min="258" max="258" width="16.28515625" style="12" customWidth="1"/>
    <col min="259" max="259" width="14.42578125" style="12" customWidth="1"/>
    <col min="260" max="512" width="9.140625" style="12"/>
    <col min="513" max="513" width="64.5703125" style="12" customWidth="1"/>
    <col min="514" max="514" width="16.28515625" style="12" customWidth="1"/>
    <col min="515" max="515" width="14.42578125" style="12" customWidth="1"/>
    <col min="516" max="768" width="9.140625" style="12"/>
    <col min="769" max="769" width="64.5703125" style="12" customWidth="1"/>
    <col min="770" max="770" width="16.28515625" style="12" customWidth="1"/>
    <col min="771" max="771" width="14.42578125" style="12" customWidth="1"/>
    <col min="772" max="1024" width="9.140625" style="12"/>
    <col min="1025" max="1025" width="64.5703125" style="12" customWidth="1"/>
    <col min="1026" max="1026" width="16.28515625" style="12" customWidth="1"/>
    <col min="1027" max="1027" width="14.42578125" style="12" customWidth="1"/>
    <col min="1028" max="1280" width="9.140625" style="12"/>
    <col min="1281" max="1281" width="64.5703125" style="12" customWidth="1"/>
    <col min="1282" max="1282" width="16.28515625" style="12" customWidth="1"/>
    <col min="1283" max="1283" width="14.42578125" style="12" customWidth="1"/>
    <col min="1284" max="1536" width="9.140625" style="12"/>
    <col min="1537" max="1537" width="64.5703125" style="12" customWidth="1"/>
    <col min="1538" max="1538" width="16.28515625" style="12" customWidth="1"/>
    <col min="1539" max="1539" width="14.42578125" style="12" customWidth="1"/>
    <col min="1540" max="1792" width="9.140625" style="12"/>
    <col min="1793" max="1793" width="64.5703125" style="12" customWidth="1"/>
    <col min="1794" max="1794" width="16.28515625" style="12" customWidth="1"/>
    <col min="1795" max="1795" width="14.42578125" style="12" customWidth="1"/>
    <col min="1796" max="2048" width="9.140625" style="12"/>
    <col min="2049" max="2049" width="64.5703125" style="12" customWidth="1"/>
    <col min="2050" max="2050" width="16.28515625" style="12" customWidth="1"/>
    <col min="2051" max="2051" width="14.42578125" style="12" customWidth="1"/>
    <col min="2052" max="2304" width="9.140625" style="12"/>
    <col min="2305" max="2305" width="64.5703125" style="12" customWidth="1"/>
    <col min="2306" max="2306" width="16.28515625" style="12" customWidth="1"/>
    <col min="2307" max="2307" width="14.42578125" style="12" customWidth="1"/>
    <col min="2308" max="2560" width="9.140625" style="12"/>
    <col min="2561" max="2561" width="64.5703125" style="12" customWidth="1"/>
    <col min="2562" max="2562" width="16.28515625" style="12" customWidth="1"/>
    <col min="2563" max="2563" width="14.42578125" style="12" customWidth="1"/>
    <col min="2564" max="2816" width="9.140625" style="12"/>
    <col min="2817" max="2817" width="64.5703125" style="12" customWidth="1"/>
    <col min="2818" max="2818" width="16.28515625" style="12" customWidth="1"/>
    <col min="2819" max="2819" width="14.42578125" style="12" customWidth="1"/>
    <col min="2820" max="3072" width="9.140625" style="12"/>
    <col min="3073" max="3073" width="64.5703125" style="12" customWidth="1"/>
    <col min="3074" max="3074" width="16.28515625" style="12" customWidth="1"/>
    <col min="3075" max="3075" width="14.42578125" style="12" customWidth="1"/>
    <col min="3076" max="3328" width="9.140625" style="12"/>
    <col min="3329" max="3329" width="64.5703125" style="12" customWidth="1"/>
    <col min="3330" max="3330" width="16.28515625" style="12" customWidth="1"/>
    <col min="3331" max="3331" width="14.42578125" style="12" customWidth="1"/>
    <col min="3332" max="3584" width="9.140625" style="12"/>
    <col min="3585" max="3585" width="64.5703125" style="12" customWidth="1"/>
    <col min="3586" max="3586" width="16.28515625" style="12" customWidth="1"/>
    <col min="3587" max="3587" width="14.42578125" style="12" customWidth="1"/>
    <col min="3588" max="3840" width="9.140625" style="12"/>
    <col min="3841" max="3841" width="64.5703125" style="12" customWidth="1"/>
    <col min="3842" max="3842" width="16.28515625" style="12" customWidth="1"/>
    <col min="3843" max="3843" width="14.42578125" style="12" customWidth="1"/>
    <col min="3844" max="4096" width="9.140625" style="12"/>
    <col min="4097" max="4097" width="64.5703125" style="12" customWidth="1"/>
    <col min="4098" max="4098" width="16.28515625" style="12" customWidth="1"/>
    <col min="4099" max="4099" width="14.42578125" style="12" customWidth="1"/>
    <col min="4100" max="4352" width="9.140625" style="12"/>
    <col min="4353" max="4353" width="64.5703125" style="12" customWidth="1"/>
    <col min="4354" max="4354" width="16.28515625" style="12" customWidth="1"/>
    <col min="4355" max="4355" width="14.42578125" style="12" customWidth="1"/>
    <col min="4356" max="4608" width="9.140625" style="12"/>
    <col min="4609" max="4609" width="64.5703125" style="12" customWidth="1"/>
    <col min="4610" max="4610" width="16.28515625" style="12" customWidth="1"/>
    <col min="4611" max="4611" width="14.42578125" style="12" customWidth="1"/>
    <col min="4612" max="4864" width="9.140625" style="12"/>
    <col min="4865" max="4865" width="64.5703125" style="12" customWidth="1"/>
    <col min="4866" max="4866" width="16.28515625" style="12" customWidth="1"/>
    <col min="4867" max="4867" width="14.42578125" style="12" customWidth="1"/>
    <col min="4868" max="5120" width="9.140625" style="12"/>
    <col min="5121" max="5121" width="64.5703125" style="12" customWidth="1"/>
    <col min="5122" max="5122" width="16.28515625" style="12" customWidth="1"/>
    <col min="5123" max="5123" width="14.42578125" style="12" customWidth="1"/>
    <col min="5124" max="5376" width="9.140625" style="12"/>
    <col min="5377" max="5377" width="64.5703125" style="12" customWidth="1"/>
    <col min="5378" max="5378" width="16.28515625" style="12" customWidth="1"/>
    <col min="5379" max="5379" width="14.42578125" style="12" customWidth="1"/>
    <col min="5380" max="5632" width="9.140625" style="12"/>
    <col min="5633" max="5633" width="64.5703125" style="12" customWidth="1"/>
    <col min="5634" max="5634" width="16.28515625" style="12" customWidth="1"/>
    <col min="5635" max="5635" width="14.42578125" style="12" customWidth="1"/>
    <col min="5636" max="5888" width="9.140625" style="12"/>
    <col min="5889" max="5889" width="64.5703125" style="12" customWidth="1"/>
    <col min="5890" max="5890" width="16.28515625" style="12" customWidth="1"/>
    <col min="5891" max="5891" width="14.42578125" style="12" customWidth="1"/>
    <col min="5892" max="6144" width="9.140625" style="12"/>
    <col min="6145" max="6145" width="64.5703125" style="12" customWidth="1"/>
    <col min="6146" max="6146" width="16.28515625" style="12" customWidth="1"/>
    <col min="6147" max="6147" width="14.42578125" style="12" customWidth="1"/>
    <col min="6148" max="6400" width="9.140625" style="12"/>
    <col min="6401" max="6401" width="64.5703125" style="12" customWidth="1"/>
    <col min="6402" max="6402" width="16.28515625" style="12" customWidth="1"/>
    <col min="6403" max="6403" width="14.42578125" style="12" customWidth="1"/>
    <col min="6404" max="6656" width="9.140625" style="12"/>
    <col min="6657" max="6657" width="64.5703125" style="12" customWidth="1"/>
    <col min="6658" max="6658" width="16.28515625" style="12" customWidth="1"/>
    <col min="6659" max="6659" width="14.42578125" style="12" customWidth="1"/>
    <col min="6660" max="6912" width="9.140625" style="12"/>
    <col min="6913" max="6913" width="64.5703125" style="12" customWidth="1"/>
    <col min="6914" max="6914" width="16.28515625" style="12" customWidth="1"/>
    <col min="6915" max="6915" width="14.42578125" style="12" customWidth="1"/>
    <col min="6916" max="7168" width="9.140625" style="12"/>
    <col min="7169" max="7169" width="64.5703125" style="12" customWidth="1"/>
    <col min="7170" max="7170" width="16.28515625" style="12" customWidth="1"/>
    <col min="7171" max="7171" width="14.42578125" style="12" customWidth="1"/>
    <col min="7172" max="7424" width="9.140625" style="12"/>
    <col min="7425" max="7425" width="64.5703125" style="12" customWidth="1"/>
    <col min="7426" max="7426" width="16.28515625" style="12" customWidth="1"/>
    <col min="7427" max="7427" width="14.42578125" style="12" customWidth="1"/>
    <col min="7428" max="7680" width="9.140625" style="12"/>
    <col min="7681" max="7681" width="64.5703125" style="12" customWidth="1"/>
    <col min="7682" max="7682" width="16.28515625" style="12" customWidth="1"/>
    <col min="7683" max="7683" width="14.42578125" style="12" customWidth="1"/>
    <col min="7684" max="7936" width="9.140625" style="12"/>
    <col min="7937" max="7937" width="64.5703125" style="12" customWidth="1"/>
    <col min="7938" max="7938" width="16.28515625" style="12" customWidth="1"/>
    <col min="7939" max="7939" width="14.42578125" style="12" customWidth="1"/>
    <col min="7940" max="8192" width="9.140625" style="12"/>
    <col min="8193" max="8193" width="64.5703125" style="12" customWidth="1"/>
    <col min="8194" max="8194" width="16.28515625" style="12" customWidth="1"/>
    <col min="8195" max="8195" width="14.42578125" style="12" customWidth="1"/>
    <col min="8196" max="8448" width="9.140625" style="12"/>
    <col min="8449" max="8449" width="64.5703125" style="12" customWidth="1"/>
    <col min="8450" max="8450" width="16.28515625" style="12" customWidth="1"/>
    <col min="8451" max="8451" width="14.42578125" style="12" customWidth="1"/>
    <col min="8452" max="8704" width="9.140625" style="12"/>
    <col min="8705" max="8705" width="64.5703125" style="12" customWidth="1"/>
    <col min="8706" max="8706" width="16.28515625" style="12" customWidth="1"/>
    <col min="8707" max="8707" width="14.42578125" style="12" customWidth="1"/>
    <col min="8708" max="8960" width="9.140625" style="12"/>
    <col min="8961" max="8961" width="64.5703125" style="12" customWidth="1"/>
    <col min="8962" max="8962" width="16.28515625" style="12" customWidth="1"/>
    <col min="8963" max="8963" width="14.42578125" style="12" customWidth="1"/>
    <col min="8964" max="9216" width="9.140625" style="12"/>
    <col min="9217" max="9217" width="64.5703125" style="12" customWidth="1"/>
    <col min="9218" max="9218" width="16.28515625" style="12" customWidth="1"/>
    <col min="9219" max="9219" width="14.42578125" style="12" customWidth="1"/>
    <col min="9220" max="9472" width="9.140625" style="12"/>
    <col min="9473" max="9473" width="64.5703125" style="12" customWidth="1"/>
    <col min="9474" max="9474" width="16.28515625" style="12" customWidth="1"/>
    <col min="9475" max="9475" width="14.42578125" style="12" customWidth="1"/>
    <col min="9476" max="9728" width="9.140625" style="12"/>
    <col min="9729" max="9729" width="64.5703125" style="12" customWidth="1"/>
    <col min="9730" max="9730" width="16.28515625" style="12" customWidth="1"/>
    <col min="9731" max="9731" width="14.42578125" style="12" customWidth="1"/>
    <col min="9732" max="9984" width="9.140625" style="12"/>
    <col min="9985" max="9985" width="64.5703125" style="12" customWidth="1"/>
    <col min="9986" max="9986" width="16.28515625" style="12" customWidth="1"/>
    <col min="9987" max="9987" width="14.42578125" style="12" customWidth="1"/>
    <col min="9988" max="10240" width="9.140625" style="12"/>
    <col min="10241" max="10241" width="64.5703125" style="12" customWidth="1"/>
    <col min="10242" max="10242" width="16.28515625" style="12" customWidth="1"/>
    <col min="10243" max="10243" width="14.42578125" style="12" customWidth="1"/>
    <col min="10244" max="10496" width="9.140625" style="12"/>
    <col min="10497" max="10497" width="64.5703125" style="12" customWidth="1"/>
    <col min="10498" max="10498" width="16.28515625" style="12" customWidth="1"/>
    <col min="10499" max="10499" width="14.42578125" style="12" customWidth="1"/>
    <col min="10500" max="10752" width="9.140625" style="12"/>
    <col min="10753" max="10753" width="64.5703125" style="12" customWidth="1"/>
    <col min="10754" max="10754" width="16.28515625" style="12" customWidth="1"/>
    <col min="10755" max="10755" width="14.42578125" style="12" customWidth="1"/>
    <col min="10756" max="11008" width="9.140625" style="12"/>
    <col min="11009" max="11009" width="64.5703125" style="12" customWidth="1"/>
    <col min="11010" max="11010" width="16.28515625" style="12" customWidth="1"/>
    <col min="11011" max="11011" width="14.42578125" style="12" customWidth="1"/>
    <col min="11012" max="11264" width="9.140625" style="12"/>
    <col min="11265" max="11265" width="64.5703125" style="12" customWidth="1"/>
    <col min="11266" max="11266" width="16.28515625" style="12" customWidth="1"/>
    <col min="11267" max="11267" width="14.42578125" style="12" customWidth="1"/>
    <col min="11268" max="11520" width="9.140625" style="12"/>
    <col min="11521" max="11521" width="64.5703125" style="12" customWidth="1"/>
    <col min="11522" max="11522" width="16.28515625" style="12" customWidth="1"/>
    <col min="11523" max="11523" width="14.42578125" style="12" customWidth="1"/>
    <col min="11524" max="11776" width="9.140625" style="12"/>
    <col min="11777" max="11777" width="64.5703125" style="12" customWidth="1"/>
    <col min="11778" max="11778" width="16.28515625" style="12" customWidth="1"/>
    <col min="11779" max="11779" width="14.42578125" style="12" customWidth="1"/>
    <col min="11780" max="12032" width="9.140625" style="12"/>
    <col min="12033" max="12033" width="64.5703125" style="12" customWidth="1"/>
    <col min="12034" max="12034" width="16.28515625" style="12" customWidth="1"/>
    <col min="12035" max="12035" width="14.42578125" style="12" customWidth="1"/>
    <col min="12036" max="12288" width="9.140625" style="12"/>
    <col min="12289" max="12289" width="64.5703125" style="12" customWidth="1"/>
    <col min="12290" max="12290" width="16.28515625" style="12" customWidth="1"/>
    <col min="12291" max="12291" width="14.42578125" style="12" customWidth="1"/>
    <col min="12292" max="12544" width="9.140625" style="12"/>
    <col min="12545" max="12545" width="64.5703125" style="12" customWidth="1"/>
    <col min="12546" max="12546" width="16.28515625" style="12" customWidth="1"/>
    <col min="12547" max="12547" width="14.42578125" style="12" customWidth="1"/>
    <col min="12548" max="12800" width="9.140625" style="12"/>
    <col min="12801" max="12801" width="64.5703125" style="12" customWidth="1"/>
    <col min="12802" max="12802" width="16.28515625" style="12" customWidth="1"/>
    <col min="12803" max="12803" width="14.42578125" style="12" customWidth="1"/>
    <col min="12804" max="13056" width="9.140625" style="12"/>
    <col min="13057" max="13057" width="64.5703125" style="12" customWidth="1"/>
    <col min="13058" max="13058" width="16.28515625" style="12" customWidth="1"/>
    <col min="13059" max="13059" width="14.42578125" style="12" customWidth="1"/>
    <col min="13060" max="13312" width="9.140625" style="12"/>
    <col min="13313" max="13313" width="64.5703125" style="12" customWidth="1"/>
    <col min="13314" max="13314" width="16.28515625" style="12" customWidth="1"/>
    <col min="13315" max="13315" width="14.42578125" style="12" customWidth="1"/>
    <col min="13316" max="13568" width="9.140625" style="12"/>
    <col min="13569" max="13569" width="64.5703125" style="12" customWidth="1"/>
    <col min="13570" max="13570" width="16.28515625" style="12" customWidth="1"/>
    <col min="13571" max="13571" width="14.42578125" style="12" customWidth="1"/>
    <col min="13572" max="13824" width="9.140625" style="12"/>
    <col min="13825" max="13825" width="64.5703125" style="12" customWidth="1"/>
    <col min="13826" max="13826" width="16.28515625" style="12" customWidth="1"/>
    <col min="13827" max="13827" width="14.42578125" style="12" customWidth="1"/>
    <col min="13828" max="14080" width="9.140625" style="12"/>
    <col min="14081" max="14081" width="64.5703125" style="12" customWidth="1"/>
    <col min="14082" max="14082" width="16.28515625" style="12" customWidth="1"/>
    <col min="14083" max="14083" width="14.42578125" style="12" customWidth="1"/>
    <col min="14084" max="14336" width="9.140625" style="12"/>
    <col min="14337" max="14337" width="64.5703125" style="12" customWidth="1"/>
    <col min="14338" max="14338" width="16.28515625" style="12" customWidth="1"/>
    <col min="14339" max="14339" width="14.42578125" style="12" customWidth="1"/>
    <col min="14340" max="14592" width="9.140625" style="12"/>
    <col min="14593" max="14593" width="64.5703125" style="12" customWidth="1"/>
    <col min="14594" max="14594" width="16.28515625" style="12" customWidth="1"/>
    <col min="14595" max="14595" width="14.42578125" style="12" customWidth="1"/>
    <col min="14596" max="14848" width="9.140625" style="12"/>
    <col min="14849" max="14849" width="64.5703125" style="12" customWidth="1"/>
    <col min="14850" max="14850" width="16.28515625" style="12" customWidth="1"/>
    <col min="14851" max="14851" width="14.42578125" style="12" customWidth="1"/>
    <col min="14852" max="15104" width="9.140625" style="12"/>
    <col min="15105" max="15105" width="64.5703125" style="12" customWidth="1"/>
    <col min="15106" max="15106" width="16.28515625" style="12" customWidth="1"/>
    <col min="15107" max="15107" width="14.42578125" style="12" customWidth="1"/>
    <col min="15108" max="15360" width="9.140625" style="12"/>
    <col min="15361" max="15361" width="64.5703125" style="12" customWidth="1"/>
    <col min="15362" max="15362" width="16.28515625" style="12" customWidth="1"/>
    <col min="15363" max="15363" width="14.42578125" style="12" customWidth="1"/>
    <col min="15364" max="15616" width="9.140625" style="12"/>
    <col min="15617" max="15617" width="64.5703125" style="12" customWidth="1"/>
    <col min="15618" max="15618" width="16.28515625" style="12" customWidth="1"/>
    <col min="15619" max="15619" width="14.42578125" style="12" customWidth="1"/>
    <col min="15620" max="15872" width="9.140625" style="12"/>
    <col min="15873" max="15873" width="64.5703125" style="12" customWidth="1"/>
    <col min="15874" max="15874" width="16.28515625" style="12" customWidth="1"/>
    <col min="15875" max="15875" width="14.42578125" style="12" customWidth="1"/>
    <col min="15876" max="16128" width="9.140625" style="12"/>
    <col min="16129" max="16129" width="64.5703125" style="12" customWidth="1"/>
    <col min="16130" max="16130" width="16.28515625" style="12" customWidth="1"/>
    <col min="16131" max="16131" width="14.42578125" style="12" customWidth="1"/>
    <col min="16132" max="16384" width="9.140625" style="12"/>
  </cols>
  <sheetData>
    <row r="1" spans="1:3" ht="30">
      <c r="A1" s="10" t="s">
        <v>87</v>
      </c>
      <c r="B1" s="168" t="s">
        <v>187</v>
      </c>
      <c r="C1" s="11" t="s">
        <v>188</v>
      </c>
    </row>
    <row r="2" spans="1:3" s="15" customFormat="1" ht="15.75">
      <c r="A2" s="13" t="s">
        <v>329</v>
      </c>
      <c r="B2" s="169"/>
      <c r="C2" s="14">
        <f>+B3</f>
        <v>1715</v>
      </c>
    </row>
    <row r="3" spans="1:3" ht="30">
      <c r="A3" s="16" t="s">
        <v>331</v>
      </c>
      <c r="B3" s="170">
        <v>1715</v>
      </c>
      <c r="C3" s="18"/>
    </row>
    <row r="4" spans="1:3">
      <c r="A4" s="19" t="s">
        <v>330</v>
      </c>
      <c r="B4" s="170"/>
      <c r="C4" s="20">
        <f>+B5</f>
        <v>2000</v>
      </c>
    </row>
    <row r="5" spans="1:3">
      <c r="A5" s="17" t="s">
        <v>328</v>
      </c>
      <c r="B5" s="170">
        <v>2000</v>
      </c>
      <c r="C5" s="18"/>
    </row>
    <row r="6" spans="1:3">
      <c r="A6" s="21" t="s">
        <v>325</v>
      </c>
      <c r="B6" s="170"/>
      <c r="C6" s="20">
        <f>+B7+B8+B9+B10+B11+B12</f>
        <v>69478</v>
      </c>
    </row>
    <row r="7" spans="1:3">
      <c r="A7" s="17" t="s">
        <v>281</v>
      </c>
      <c r="B7" s="170">
        <v>30000</v>
      </c>
      <c r="C7" s="18"/>
    </row>
    <row r="8" spans="1:3">
      <c r="A8" s="17" t="s">
        <v>284</v>
      </c>
      <c r="B8" s="171">
        <v>30000</v>
      </c>
      <c r="C8" s="18"/>
    </row>
    <row r="9" spans="1:3">
      <c r="A9" s="17" t="s">
        <v>283</v>
      </c>
      <c r="B9" s="170">
        <v>2465</v>
      </c>
      <c r="C9" s="18"/>
    </row>
    <row r="10" spans="1:3">
      <c r="A10" s="82" t="s">
        <v>282</v>
      </c>
      <c r="B10" s="170">
        <v>3000</v>
      </c>
      <c r="C10" s="18"/>
    </row>
    <row r="11" spans="1:3">
      <c r="A11" s="17" t="s">
        <v>285</v>
      </c>
      <c r="B11" s="170">
        <v>203</v>
      </c>
      <c r="C11" s="18"/>
    </row>
    <row r="12" spans="1:3">
      <c r="A12" s="17" t="s">
        <v>286</v>
      </c>
      <c r="B12" s="170">
        <v>3810</v>
      </c>
      <c r="C12" s="18"/>
    </row>
    <row r="13" spans="1:3">
      <c r="A13" s="19" t="s">
        <v>326</v>
      </c>
      <c r="B13" s="170"/>
      <c r="C13" s="20">
        <f>+B14+B15</f>
        <v>21877</v>
      </c>
    </row>
    <row r="14" spans="1:3">
      <c r="A14" s="17" t="s">
        <v>189</v>
      </c>
      <c r="B14" s="170">
        <v>5983</v>
      </c>
      <c r="C14" s="18"/>
    </row>
    <row r="15" spans="1:3">
      <c r="A15" s="17" t="s">
        <v>190</v>
      </c>
      <c r="B15" s="170">
        <v>15894</v>
      </c>
      <c r="C15" s="18"/>
    </row>
    <row r="16" spans="1:3">
      <c r="A16" s="179" t="s">
        <v>191</v>
      </c>
      <c r="B16" s="180"/>
      <c r="C16" s="23">
        <f>+C13+C6+C4+C2</f>
        <v>95070</v>
      </c>
    </row>
    <row r="22" spans="1:1">
      <c r="A22" s="24"/>
    </row>
  </sheetData>
  <mergeCells count="1">
    <mergeCell ref="A16:B16"/>
  </mergeCells>
  <pageMargins left="1.1023622047244095" right="0.70866141732283472" top="2.3228346456692917" bottom="0.74803149606299213" header="0.31496062992125984" footer="0.31496062992125984"/>
  <pageSetup paperSize="9" scale="78" orientation="portrait" horizontalDpi="4294967293" r:id="rId1"/>
  <headerFooter>
    <oddHeader>&amp;C&amp;"Times New Roman,Normál"Az Önkormányzat és intézményei 2014. évi felhalmozási kiadásainak részletezése célok szerint&amp;R7.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O13"/>
  <sheetViews>
    <sheetView zoomScale="75" zoomScaleNormal="75" workbookViewId="0">
      <selection activeCell="G11" sqref="G11"/>
    </sheetView>
  </sheetViews>
  <sheetFormatPr defaultRowHeight="15"/>
  <cols>
    <col min="1" max="1" width="6.5703125" style="46" customWidth="1"/>
    <col min="2" max="2" width="33.140625" style="35" customWidth="1"/>
    <col min="3" max="3" width="15.5703125" style="36" customWidth="1"/>
    <col min="4" max="4" width="12.7109375" style="36" customWidth="1"/>
    <col min="5" max="5" width="9.42578125" style="37" customWidth="1"/>
    <col min="6" max="6" width="15.85546875" style="35" customWidth="1"/>
    <col min="7" max="7" width="12" style="35" customWidth="1"/>
    <col min="8" max="11" width="9.140625" style="35"/>
    <col min="12" max="12" width="9.5703125" style="35" customWidth="1"/>
    <col min="13" max="256" width="9.140625" style="35"/>
    <col min="257" max="257" width="6.5703125" style="35" customWidth="1"/>
    <col min="258" max="258" width="33.140625" style="35" customWidth="1"/>
    <col min="259" max="259" width="15.5703125" style="35" customWidth="1"/>
    <col min="260" max="260" width="12.7109375" style="35" customWidth="1"/>
    <col min="261" max="261" width="9.42578125" style="35" customWidth="1"/>
    <col min="262" max="262" width="15.85546875" style="35" customWidth="1"/>
    <col min="263" max="263" width="12" style="35" customWidth="1"/>
    <col min="264" max="267" width="9.140625" style="35"/>
    <col min="268" max="268" width="9.5703125" style="35" customWidth="1"/>
    <col min="269" max="512" width="9.140625" style="35"/>
    <col min="513" max="513" width="6.5703125" style="35" customWidth="1"/>
    <col min="514" max="514" width="33.140625" style="35" customWidth="1"/>
    <col min="515" max="515" width="15.5703125" style="35" customWidth="1"/>
    <col min="516" max="516" width="12.7109375" style="35" customWidth="1"/>
    <col min="517" max="517" width="9.42578125" style="35" customWidth="1"/>
    <col min="518" max="518" width="15.85546875" style="35" customWidth="1"/>
    <col min="519" max="519" width="12" style="35" customWidth="1"/>
    <col min="520" max="523" width="9.140625" style="35"/>
    <col min="524" max="524" width="9.5703125" style="35" customWidth="1"/>
    <col min="525" max="768" width="9.140625" style="35"/>
    <col min="769" max="769" width="6.5703125" style="35" customWidth="1"/>
    <col min="770" max="770" width="33.140625" style="35" customWidth="1"/>
    <col min="771" max="771" width="15.5703125" style="35" customWidth="1"/>
    <col min="772" max="772" width="12.7109375" style="35" customWidth="1"/>
    <col min="773" max="773" width="9.42578125" style="35" customWidth="1"/>
    <col min="774" max="774" width="15.85546875" style="35" customWidth="1"/>
    <col min="775" max="775" width="12" style="35" customWidth="1"/>
    <col min="776" max="779" width="9.140625" style="35"/>
    <col min="780" max="780" width="9.5703125" style="35" customWidth="1"/>
    <col min="781" max="1024" width="9.140625" style="35"/>
    <col min="1025" max="1025" width="6.5703125" style="35" customWidth="1"/>
    <col min="1026" max="1026" width="33.140625" style="35" customWidth="1"/>
    <col min="1027" max="1027" width="15.5703125" style="35" customWidth="1"/>
    <col min="1028" max="1028" width="12.7109375" style="35" customWidth="1"/>
    <col min="1029" max="1029" width="9.42578125" style="35" customWidth="1"/>
    <col min="1030" max="1030" width="15.85546875" style="35" customWidth="1"/>
    <col min="1031" max="1031" width="12" style="35" customWidth="1"/>
    <col min="1032" max="1035" width="9.140625" style="35"/>
    <col min="1036" max="1036" width="9.5703125" style="35" customWidth="1"/>
    <col min="1037" max="1280" width="9.140625" style="35"/>
    <col min="1281" max="1281" width="6.5703125" style="35" customWidth="1"/>
    <col min="1282" max="1282" width="33.140625" style="35" customWidth="1"/>
    <col min="1283" max="1283" width="15.5703125" style="35" customWidth="1"/>
    <col min="1284" max="1284" width="12.7109375" style="35" customWidth="1"/>
    <col min="1285" max="1285" width="9.42578125" style="35" customWidth="1"/>
    <col min="1286" max="1286" width="15.85546875" style="35" customWidth="1"/>
    <col min="1287" max="1287" width="12" style="35" customWidth="1"/>
    <col min="1288" max="1291" width="9.140625" style="35"/>
    <col min="1292" max="1292" width="9.5703125" style="35" customWidth="1"/>
    <col min="1293" max="1536" width="9.140625" style="35"/>
    <col min="1537" max="1537" width="6.5703125" style="35" customWidth="1"/>
    <col min="1538" max="1538" width="33.140625" style="35" customWidth="1"/>
    <col min="1539" max="1539" width="15.5703125" style="35" customWidth="1"/>
    <col min="1540" max="1540" width="12.7109375" style="35" customWidth="1"/>
    <col min="1541" max="1541" width="9.42578125" style="35" customWidth="1"/>
    <col min="1542" max="1542" width="15.85546875" style="35" customWidth="1"/>
    <col min="1543" max="1543" width="12" style="35" customWidth="1"/>
    <col min="1544" max="1547" width="9.140625" style="35"/>
    <col min="1548" max="1548" width="9.5703125" style="35" customWidth="1"/>
    <col min="1549" max="1792" width="9.140625" style="35"/>
    <col min="1793" max="1793" width="6.5703125" style="35" customWidth="1"/>
    <col min="1794" max="1794" width="33.140625" style="35" customWidth="1"/>
    <col min="1795" max="1795" width="15.5703125" style="35" customWidth="1"/>
    <col min="1796" max="1796" width="12.7109375" style="35" customWidth="1"/>
    <col min="1797" max="1797" width="9.42578125" style="35" customWidth="1"/>
    <col min="1798" max="1798" width="15.85546875" style="35" customWidth="1"/>
    <col min="1799" max="1799" width="12" style="35" customWidth="1"/>
    <col min="1800" max="1803" width="9.140625" style="35"/>
    <col min="1804" max="1804" width="9.5703125" style="35" customWidth="1"/>
    <col min="1805" max="2048" width="9.140625" style="35"/>
    <col min="2049" max="2049" width="6.5703125" style="35" customWidth="1"/>
    <col min="2050" max="2050" width="33.140625" style="35" customWidth="1"/>
    <col min="2051" max="2051" width="15.5703125" style="35" customWidth="1"/>
    <col min="2052" max="2052" width="12.7109375" style="35" customWidth="1"/>
    <col min="2053" max="2053" width="9.42578125" style="35" customWidth="1"/>
    <col min="2054" max="2054" width="15.85546875" style="35" customWidth="1"/>
    <col min="2055" max="2055" width="12" style="35" customWidth="1"/>
    <col min="2056" max="2059" width="9.140625" style="35"/>
    <col min="2060" max="2060" width="9.5703125" style="35" customWidth="1"/>
    <col min="2061" max="2304" width="9.140625" style="35"/>
    <col min="2305" max="2305" width="6.5703125" style="35" customWidth="1"/>
    <col min="2306" max="2306" width="33.140625" style="35" customWidth="1"/>
    <col min="2307" max="2307" width="15.5703125" style="35" customWidth="1"/>
    <col min="2308" max="2308" width="12.7109375" style="35" customWidth="1"/>
    <col min="2309" max="2309" width="9.42578125" style="35" customWidth="1"/>
    <col min="2310" max="2310" width="15.85546875" style="35" customWidth="1"/>
    <col min="2311" max="2311" width="12" style="35" customWidth="1"/>
    <col min="2312" max="2315" width="9.140625" style="35"/>
    <col min="2316" max="2316" width="9.5703125" style="35" customWidth="1"/>
    <col min="2317" max="2560" width="9.140625" style="35"/>
    <col min="2561" max="2561" width="6.5703125" style="35" customWidth="1"/>
    <col min="2562" max="2562" width="33.140625" style="35" customWidth="1"/>
    <col min="2563" max="2563" width="15.5703125" style="35" customWidth="1"/>
    <col min="2564" max="2564" width="12.7109375" style="35" customWidth="1"/>
    <col min="2565" max="2565" width="9.42578125" style="35" customWidth="1"/>
    <col min="2566" max="2566" width="15.85546875" style="35" customWidth="1"/>
    <col min="2567" max="2567" width="12" style="35" customWidth="1"/>
    <col min="2568" max="2571" width="9.140625" style="35"/>
    <col min="2572" max="2572" width="9.5703125" style="35" customWidth="1"/>
    <col min="2573" max="2816" width="9.140625" style="35"/>
    <col min="2817" max="2817" width="6.5703125" style="35" customWidth="1"/>
    <col min="2818" max="2818" width="33.140625" style="35" customWidth="1"/>
    <col min="2819" max="2819" width="15.5703125" style="35" customWidth="1"/>
    <col min="2820" max="2820" width="12.7109375" style="35" customWidth="1"/>
    <col min="2821" max="2821" width="9.42578125" style="35" customWidth="1"/>
    <col min="2822" max="2822" width="15.85546875" style="35" customWidth="1"/>
    <col min="2823" max="2823" width="12" style="35" customWidth="1"/>
    <col min="2824" max="2827" width="9.140625" style="35"/>
    <col min="2828" max="2828" width="9.5703125" style="35" customWidth="1"/>
    <col min="2829" max="3072" width="9.140625" style="35"/>
    <col min="3073" max="3073" width="6.5703125" style="35" customWidth="1"/>
    <col min="3074" max="3074" width="33.140625" style="35" customWidth="1"/>
    <col min="3075" max="3075" width="15.5703125" style="35" customWidth="1"/>
    <col min="3076" max="3076" width="12.7109375" style="35" customWidth="1"/>
    <col min="3077" max="3077" width="9.42578125" style="35" customWidth="1"/>
    <col min="3078" max="3078" width="15.85546875" style="35" customWidth="1"/>
    <col min="3079" max="3079" width="12" style="35" customWidth="1"/>
    <col min="3080" max="3083" width="9.140625" style="35"/>
    <col min="3084" max="3084" width="9.5703125" style="35" customWidth="1"/>
    <col min="3085" max="3328" width="9.140625" style="35"/>
    <col min="3329" max="3329" width="6.5703125" style="35" customWidth="1"/>
    <col min="3330" max="3330" width="33.140625" style="35" customWidth="1"/>
    <col min="3331" max="3331" width="15.5703125" style="35" customWidth="1"/>
    <col min="3332" max="3332" width="12.7109375" style="35" customWidth="1"/>
    <col min="3333" max="3333" width="9.42578125" style="35" customWidth="1"/>
    <col min="3334" max="3334" width="15.85546875" style="35" customWidth="1"/>
    <col min="3335" max="3335" width="12" style="35" customWidth="1"/>
    <col min="3336" max="3339" width="9.140625" style="35"/>
    <col min="3340" max="3340" width="9.5703125" style="35" customWidth="1"/>
    <col min="3341" max="3584" width="9.140625" style="35"/>
    <col min="3585" max="3585" width="6.5703125" style="35" customWidth="1"/>
    <col min="3586" max="3586" width="33.140625" style="35" customWidth="1"/>
    <col min="3587" max="3587" width="15.5703125" style="35" customWidth="1"/>
    <col min="3588" max="3588" width="12.7109375" style="35" customWidth="1"/>
    <col min="3589" max="3589" width="9.42578125" style="35" customWidth="1"/>
    <col min="3590" max="3590" width="15.85546875" style="35" customWidth="1"/>
    <col min="3591" max="3591" width="12" style="35" customWidth="1"/>
    <col min="3592" max="3595" width="9.140625" style="35"/>
    <col min="3596" max="3596" width="9.5703125" style="35" customWidth="1"/>
    <col min="3597" max="3840" width="9.140625" style="35"/>
    <col min="3841" max="3841" width="6.5703125" style="35" customWidth="1"/>
    <col min="3842" max="3842" width="33.140625" style="35" customWidth="1"/>
    <col min="3843" max="3843" width="15.5703125" style="35" customWidth="1"/>
    <col min="3844" max="3844" width="12.7109375" style="35" customWidth="1"/>
    <col min="3845" max="3845" width="9.42578125" style="35" customWidth="1"/>
    <col min="3846" max="3846" width="15.85546875" style="35" customWidth="1"/>
    <col min="3847" max="3847" width="12" style="35" customWidth="1"/>
    <col min="3848" max="3851" width="9.140625" style="35"/>
    <col min="3852" max="3852" width="9.5703125" style="35" customWidth="1"/>
    <col min="3853" max="4096" width="9.140625" style="35"/>
    <col min="4097" max="4097" width="6.5703125" style="35" customWidth="1"/>
    <col min="4098" max="4098" width="33.140625" style="35" customWidth="1"/>
    <col min="4099" max="4099" width="15.5703125" style="35" customWidth="1"/>
    <col min="4100" max="4100" width="12.7109375" style="35" customWidth="1"/>
    <col min="4101" max="4101" width="9.42578125" style="35" customWidth="1"/>
    <col min="4102" max="4102" width="15.85546875" style="35" customWidth="1"/>
    <col min="4103" max="4103" width="12" style="35" customWidth="1"/>
    <col min="4104" max="4107" width="9.140625" style="35"/>
    <col min="4108" max="4108" width="9.5703125" style="35" customWidth="1"/>
    <col min="4109" max="4352" width="9.140625" style="35"/>
    <col min="4353" max="4353" width="6.5703125" style="35" customWidth="1"/>
    <col min="4354" max="4354" width="33.140625" style="35" customWidth="1"/>
    <col min="4355" max="4355" width="15.5703125" style="35" customWidth="1"/>
    <col min="4356" max="4356" width="12.7109375" style="35" customWidth="1"/>
    <col min="4357" max="4357" width="9.42578125" style="35" customWidth="1"/>
    <col min="4358" max="4358" width="15.85546875" style="35" customWidth="1"/>
    <col min="4359" max="4359" width="12" style="35" customWidth="1"/>
    <col min="4360" max="4363" width="9.140625" style="35"/>
    <col min="4364" max="4364" width="9.5703125" style="35" customWidth="1"/>
    <col min="4365" max="4608" width="9.140625" style="35"/>
    <col min="4609" max="4609" width="6.5703125" style="35" customWidth="1"/>
    <col min="4610" max="4610" width="33.140625" style="35" customWidth="1"/>
    <col min="4611" max="4611" width="15.5703125" style="35" customWidth="1"/>
    <col min="4612" max="4612" width="12.7109375" style="35" customWidth="1"/>
    <col min="4613" max="4613" width="9.42578125" style="35" customWidth="1"/>
    <col min="4614" max="4614" width="15.85546875" style="35" customWidth="1"/>
    <col min="4615" max="4615" width="12" style="35" customWidth="1"/>
    <col min="4616" max="4619" width="9.140625" style="35"/>
    <col min="4620" max="4620" width="9.5703125" style="35" customWidth="1"/>
    <col min="4621" max="4864" width="9.140625" style="35"/>
    <col min="4865" max="4865" width="6.5703125" style="35" customWidth="1"/>
    <col min="4866" max="4866" width="33.140625" style="35" customWidth="1"/>
    <col min="4867" max="4867" width="15.5703125" style="35" customWidth="1"/>
    <col min="4868" max="4868" width="12.7109375" style="35" customWidth="1"/>
    <col min="4869" max="4869" width="9.42578125" style="35" customWidth="1"/>
    <col min="4870" max="4870" width="15.85546875" style="35" customWidth="1"/>
    <col min="4871" max="4871" width="12" style="35" customWidth="1"/>
    <col min="4872" max="4875" width="9.140625" style="35"/>
    <col min="4876" max="4876" width="9.5703125" style="35" customWidth="1"/>
    <col min="4877" max="5120" width="9.140625" style="35"/>
    <col min="5121" max="5121" width="6.5703125" style="35" customWidth="1"/>
    <col min="5122" max="5122" width="33.140625" style="35" customWidth="1"/>
    <col min="5123" max="5123" width="15.5703125" style="35" customWidth="1"/>
    <col min="5124" max="5124" width="12.7109375" style="35" customWidth="1"/>
    <col min="5125" max="5125" width="9.42578125" style="35" customWidth="1"/>
    <col min="5126" max="5126" width="15.85546875" style="35" customWidth="1"/>
    <col min="5127" max="5127" width="12" style="35" customWidth="1"/>
    <col min="5128" max="5131" width="9.140625" style="35"/>
    <col min="5132" max="5132" width="9.5703125" style="35" customWidth="1"/>
    <col min="5133" max="5376" width="9.140625" style="35"/>
    <col min="5377" max="5377" width="6.5703125" style="35" customWidth="1"/>
    <col min="5378" max="5378" width="33.140625" style="35" customWidth="1"/>
    <col min="5379" max="5379" width="15.5703125" style="35" customWidth="1"/>
    <col min="5380" max="5380" width="12.7109375" style="35" customWidth="1"/>
    <col min="5381" max="5381" width="9.42578125" style="35" customWidth="1"/>
    <col min="5382" max="5382" width="15.85546875" style="35" customWidth="1"/>
    <col min="5383" max="5383" width="12" style="35" customWidth="1"/>
    <col min="5384" max="5387" width="9.140625" style="35"/>
    <col min="5388" max="5388" width="9.5703125" style="35" customWidth="1"/>
    <col min="5389" max="5632" width="9.140625" style="35"/>
    <col min="5633" max="5633" width="6.5703125" style="35" customWidth="1"/>
    <col min="5634" max="5634" width="33.140625" style="35" customWidth="1"/>
    <col min="5635" max="5635" width="15.5703125" style="35" customWidth="1"/>
    <col min="5636" max="5636" width="12.7109375" style="35" customWidth="1"/>
    <col min="5637" max="5637" width="9.42578125" style="35" customWidth="1"/>
    <col min="5638" max="5638" width="15.85546875" style="35" customWidth="1"/>
    <col min="5639" max="5639" width="12" style="35" customWidth="1"/>
    <col min="5640" max="5643" width="9.140625" style="35"/>
    <col min="5644" max="5644" width="9.5703125" style="35" customWidth="1"/>
    <col min="5645" max="5888" width="9.140625" style="35"/>
    <col min="5889" max="5889" width="6.5703125" style="35" customWidth="1"/>
    <col min="5890" max="5890" width="33.140625" style="35" customWidth="1"/>
    <col min="5891" max="5891" width="15.5703125" style="35" customWidth="1"/>
    <col min="5892" max="5892" width="12.7109375" style="35" customWidth="1"/>
    <col min="5893" max="5893" width="9.42578125" style="35" customWidth="1"/>
    <col min="5894" max="5894" width="15.85546875" style="35" customWidth="1"/>
    <col min="5895" max="5895" width="12" style="35" customWidth="1"/>
    <col min="5896" max="5899" width="9.140625" style="35"/>
    <col min="5900" max="5900" width="9.5703125" style="35" customWidth="1"/>
    <col min="5901" max="6144" width="9.140625" style="35"/>
    <col min="6145" max="6145" width="6.5703125" style="35" customWidth="1"/>
    <col min="6146" max="6146" width="33.140625" style="35" customWidth="1"/>
    <col min="6147" max="6147" width="15.5703125" style="35" customWidth="1"/>
    <col min="6148" max="6148" width="12.7109375" style="35" customWidth="1"/>
    <col min="6149" max="6149" width="9.42578125" style="35" customWidth="1"/>
    <col min="6150" max="6150" width="15.85546875" style="35" customWidth="1"/>
    <col min="6151" max="6151" width="12" style="35" customWidth="1"/>
    <col min="6152" max="6155" width="9.140625" style="35"/>
    <col min="6156" max="6156" width="9.5703125" style="35" customWidth="1"/>
    <col min="6157" max="6400" width="9.140625" style="35"/>
    <col min="6401" max="6401" width="6.5703125" style="35" customWidth="1"/>
    <col min="6402" max="6402" width="33.140625" style="35" customWidth="1"/>
    <col min="6403" max="6403" width="15.5703125" style="35" customWidth="1"/>
    <col min="6404" max="6404" width="12.7109375" style="35" customWidth="1"/>
    <col min="6405" max="6405" width="9.42578125" style="35" customWidth="1"/>
    <col min="6406" max="6406" width="15.85546875" style="35" customWidth="1"/>
    <col min="6407" max="6407" width="12" style="35" customWidth="1"/>
    <col min="6408" max="6411" width="9.140625" style="35"/>
    <col min="6412" max="6412" width="9.5703125" style="35" customWidth="1"/>
    <col min="6413" max="6656" width="9.140625" style="35"/>
    <col min="6657" max="6657" width="6.5703125" style="35" customWidth="1"/>
    <col min="6658" max="6658" width="33.140625" style="35" customWidth="1"/>
    <col min="6659" max="6659" width="15.5703125" style="35" customWidth="1"/>
    <col min="6660" max="6660" width="12.7109375" style="35" customWidth="1"/>
    <col min="6661" max="6661" width="9.42578125" style="35" customWidth="1"/>
    <col min="6662" max="6662" width="15.85546875" style="35" customWidth="1"/>
    <col min="6663" max="6663" width="12" style="35" customWidth="1"/>
    <col min="6664" max="6667" width="9.140625" style="35"/>
    <col min="6668" max="6668" width="9.5703125" style="35" customWidth="1"/>
    <col min="6669" max="6912" width="9.140625" style="35"/>
    <col min="6913" max="6913" width="6.5703125" style="35" customWidth="1"/>
    <col min="6914" max="6914" width="33.140625" style="35" customWidth="1"/>
    <col min="6915" max="6915" width="15.5703125" style="35" customWidth="1"/>
    <col min="6916" max="6916" width="12.7109375" style="35" customWidth="1"/>
    <col min="6917" max="6917" width="9.42578125" style="35" customWidth="1"/>
    <col min="6918" max="6918" width="15.85546875" style="35" customWidth="1"/>
    <col min="6919" max="6919" width="12" style="35" customWidth="1"/>
    <col min="6920" max="6923" width="9.140625" style="35"/>
    <col min="6924" max="6924" width="9.5703125" style="35" customWidth="1"/>
    <col min="6925" max="7168" width="9.140625" style="35"/>
    <col min="7169" max="7169" width="6.5703125" style="35" customWidth="1"/>
    <col min="7170" max="7170" width="33.140625" style="35" customWidth="1"/>
    <col min="7171" max="7171" width="15.5703125" style="35" customWidth="1"/>
    <col min="7172" max="7172" width="12.7109375" style="35" customWidth="1"/>
    <col min="7173" max="7173" width="9.42578125" style="35" customWidth="1"/>
    <col min="7174" max="7174" width="15.85546875" style="35" customWidth="1"/>
    <col min="7175" max="7175" width="12" style="35" customWidth="1"/>
    <col min="7176" max="7179" width="9.140625" style="35"/>
    <col min="7180" max="7180" width="9.5703125" style="35" customWidth="1"/>
    <col min="7181" max="7424" width="9.140625" style="35"/>
    <col min="7425" max="7425" width="6.5703125" style="35" customWidth="1"/>
    <col min="7426" max="7426" width="33.140625" style="35" customWidth="1"/>
    <col min="7427" max="7427" width="15.5703125" style="35" customWidth="1"/>
    <col min="7428" max="7428" width="12.7109375" style="35" customWidth="1"/>
    <col min="7429" max="7429" width="9.42578125" style="35" customWidth="1"/>
    <col min="7430" max="7430" width="15.85546875" style="35" customWidth="1"/>
    <col min="7431" max="7431" width="12" style="35" customWidth="1"/>
    <col min="7432" max="7435" width="9.140625" style="35"/>
    <col min="7436" max="7436" width="9.5703125" style="35" customWidth="1"/>
    <col min="7437" max="7680" width="9.140625" style="35"/>
    <col min="7681" max="7681" width="6.5703125" style="35" customWidth="1"/>
    <col min="7682" max="7682" width="33.140625" style="35" customWidth="1"/>
    <col min="7683" max="7683" width="15.5703125" style="35" customWidth="1"/>
    <col min="7684" max="7684" width="12.7109375" style="35" customWidth="1"/>
    <col min="7685" max="7685" width="9.42578125" style="35" customWidth="1"/>
    <col min="7686" max="7686" width="15.85546875" style="35" customWidth="1"/>
    <col min="7687" max="7687" width="12" style="35" customWidth="1"/>
    <col min="7688" max="7691" width="9.140625" style="35"/>
    <col min="7692" max="7692" width="9.5703125" style="35" customWidth="1"/>
    <col min="7693" max="7936" width="9.140625" style="35"/>
    <col min="7937" max="7937" width="6.5703125" style="35" customWidth="1"/>
    <col min="7938" max="7938" width="33.140625" style="35" customWidth="1"/>
    <col min="7939" max="7939" width="15.5703125" style="35" customWidth="1"/>
    <col min="7940" max="7940" width="12.7109375" style="35" customWidth="1"/>
    <col min="7941" max="7941" width="9.42578125" style="35" customWidth="1"/>
    <col min="7942" max="7942" width="15.85546875" style="35" customWidth="1"/>
    <col min="7943" max="7943" width="12" style="35" customWidth="1"/>
    <col min="7944" max="7947" width="9.140625" style="35"/>
    <col min="7948" max="7948" width="9.5703125" style="35" customWidth="1"/>
    <col min="7949" max="8192" width="9.140625" style="35"/>
    <col min="8193" max="8193" width="6.5703125" style="35" customWidth="1"/>
    <col min="8194" max="8194" width="33.140625" style="35" customWidth="1"/>
    <col min="8195" max="8195" width="15.5703125" style="35" customWidth="1"/>
    <col min="8196" max="8196" width="12.7109375" style="35" customWidth="1"/>
    <col min="8197" max="8197" width="9.42578125" style="35" customWidth="1"/>
    <col min="8198" max="8198" width="15.85546875" style="35" customWidth="1"/>
    <col min="8199" max="8199" width="12" style="35" customWidth="1"/>
    <col min="8200" max="8203" width="9.140625" style="35"/>
    <col min="8204" max="8204" width="9.5703125" style="35" customWidth="1"/>
    <col min="8205" max="8448" width="9.140625" style="35"/>
    <col min="8449" max="8449" width="6.5703125" style="35" customWidth="1"/>
    <col min="8450" max="8450" width="33.140625" style="35" customWidth="1"/>
    <col min="8451" max="8451" width="15.5703125" style="35" customWidth="1"/>
    <col min="8452" max="8452" width="12.7109375" style="35" customWidth="1"/>
    <col min="8453" max="8453" width="9.42578125" style="35" customWidth="1"/>
    <col min="8454" max="8454" width="15.85546875" style="35" customWidth="1"/>
    <col min="8455" max="8455" width="12" style="35" customWidth="1"/>
    <col min="8456" max="8459" width="9.140625" style="35"/>
    <col min="8460" max="8460" width="9.5703125" style="35" customWidth="1"/>
    <col min="8461" max="8704" width="9.140625" style="35"/>
    <col min="8705" max="8705" width="6.5703125" style="35" customWidth="1"/>
    <col min="8706" max="8706" width="33.140625" style="35" customWidth="1"/>
    <col min="8707" max="8707" width="15.5703125" style="35" customWidth="1"/>
    <col min="8708" max="8708" width="12.7109375" style="35" customWidth="1"/>
    <col min="8709" max="8709" width="9.42578125" style="35" customWidth="1"/>
    <col min="8710" max="8710" width="15.85546875" style="35" customWidth="1"/>
    <col min="8711" max="8711" width="12" style="35" customWidth="1"/>
    <col min="8712" max="8715" width="9.140625" style="35"/>
    <col min="8716" max="8716" width="9.5703125" style="35" customWidth="1"/>
    <col min="8717" max="8960" width="9.140625" style="35"/>
    <col min="8961" max="8961" width="6.5703125" style="35" customWidth="1"/>
    <col min="8962" max="8962" width="33.140625" style="35" customWidth="1"/>
    <col min="8963" max="8963" width="15.5703125" style="35" customWidth="1"/>
    <col min="8964" max="8964" width="12.7109375" style="35" customWidth="1"/>
    <col min="8965" max="8965" width="9.42578125" style="35" customWidth="1"/>
    <col min="8966" max="8966" width="15.85546875" style="35" customWidth="1"/>
    <col min="8967" max="8967" width="12" style="35" customWidth="1"/>
    <col min="8968" max="8971" width="9.140625" style="35"/>
    <col min="8972" max="8972" width="9.5703125" style="35" customWidth="1"/>
    <col min="8973" max="9216" width="9.140625" style="35"/>
    <col min="9217" max="9217" width="6.5703125" style="35" customWidth="1"/>
    <col min="9218" max="9218" width="33.140625" style="35" customWidth="1"/>
    <col min="9219" max="9219" width="15.5703125" style="35" customWidth="1"/>
    <col min="9220" max="9220" width="12.7109375" style="35" customWidth="1"/>
    <col min="9221" max="9221" width="9.42578125" style="35" customWidth="1"/>
    <col min="9222" max="9222" width="15.85546875" style="35" customWidth="1"/>
    <col min="9223" max="9223" width="12" style="35" customWidth="1"/>
    <col min="9224" max="9227" width="9.140625" style="35"/>
    <col min="9228" max="9228" width="9.5703125" style="35" customWidth="1"/>
    <col min="9229" max="9472" width="9.140625" style="35"/>
    <col min="9473" max="9473" width="6.5703125" style="35" customWidth="1"/>
    <col min="9474" max="9474" width="33.140625" style="35" customWidth="1"/>
    <col min="9475" max="9475" width="15.5703125" style="35" customWidth="1"/>
    <col min="9476" max="9476" width="12.7109375" style="35" customWidth="1"/>
    <col min="9477" max="9477" width="9.42578125" style="35" customWidth="1"/>
    <col min="9478" max="9478" width="15.85546875" style="35" customWidth="1"/>
    <col min="9479" max="9479" width="12" style="35" customWidth="1"/>
    <col min="9480" max="9483" width="9.140625" style="35"/>
    <col min="9484" max="9484" width="9.5703125" style="35" customWidth="1"/>
    <col min="9485" max="9728" width="9.140625" style="35"/>
    <col min="9729" max="9729" width="6.5703125" style="35" customWidth="1"/>
    <col min="9730" max="9730" width="33.140625" style="35" customWidth="1"/>
    <col min="9731" max="9731" width="15.5703125" style="35" customWidth="1"/>
    <col min="9732" max="9732" width="12.7109375" style="35" customWidth="1"/>
    <col min="9733" max="9733" width="9.42578125" style="35" customWidth="1"/>
    <col min="9734" max="9734" width="15.85546875" style="35" customWidth="1"/>
    <col min="9735" max="9735" width="12" style="35" customWidth="1"/>
    <col min="9736" max="9739" width="9.140625" style="35"/>
    <col min="9740" max="9740" width="9.5703125" style="35" customWidth="1"/>
    <col min="9741" max="9984" width="9.140625" style="35"/>
    <col min="9985" max="9985" width="6.5703125" style="35" customWidth="1"/>
    <col min="9986" max="9986" width="33.140625" style="35" customWidth="1"/>
    <col min="9987" max="9987" width="15.5703125" style="35" customWidth="1"/>
    <col min="9988" max="9988" width="12.7109375" style="35" customWidth="1"/>
    <col min="9989" max="9989" width="9.42578125" style="35" customWidth="1"/>
    <col min="9990" max="9990" width="15.85546875" style="35" customWidth="1"/>
    <col min="9991" max="9991" width="12" style="35" customWidth="1"/>
    <col min="9992" max="9995" width="9.140625" style="35"/>
    <col min="9996" max="9996" width="9.5703125" style="35" customWidth="1"/>
    <col min="9997" max="10240" width="9.140625" style="35"/>
    <col min="10241" max="10241" width="6.5703125" style="35" customWidth="1"/>
    <col min="10242" max="10242" width="33.140625" style="35" customWidth="1"/>
    <col min="10243" max="10243" width="15.5703125" style="35" customWidth="1"/>
    <col min="10244" max="10244" width="12.7109375" style="35" customWidth="1"/>
    <col min="10245" max="10245" width="9.42578125" style="35" customWidth="1"/>
    <col min="10246" max="10246" width="15.85546875" style="35" customWidth="1"/>
    <col min="10247" max="10247" width="12" style="35" customWidth="1"/>
    <col min="10248" max="10251" width="9.140625" style="35"/>
    <col min="10252" max="10252" width="9.5703125" style="35" customWidth="1"/>
    <col min="10253" max="10496" width="9.140625" style="35"/>
    <col min="10497" max="10497" width="6.5703125" style="35" customWidth="1"/>
    <col min="10498" max="10498" width="33.140625" style="35" customWidth="1"/>
    <col min="10499" max="10499" width="15.5703125" style="35" customWidth="1"/>
    <col min="10500" max="10500" width="12.7109375" style="35" customWidth="1"/>
    <col min="10501" max="10501" width="9.42578125" style="35" customWidth="1"/>
    <col min="10502" max="10502" width="15.85546875" style="35" customWidth="1"/>
    <col min="10503" max="10503" width="12" style="35" customWidth="1"/>
    <col min="10504" max="10507" width="9.140625" style="35"/>
    <col min="10508" max="10508" width="9.5703125" style="35" customWidth="1"/>
    <col min="10509" max="10752" width="9.140625" style="35"/>
    <col min="10753" max="10753" width="6.5703125" style="35" customWidth="1"/>
    <col min="10754" max="10754" width="33.140625" style="35" customWidth="1"/>
    <col min="10755" max="10755" width="15.5703125" style="35" customWidth="1"/>
    <col min="10756" max="10756" width="12.7109375" style="35" customWidth="1"/>
    <col min="10757" max="10757" width="9.42578125" style="35" customWidth="1"/>
    <col min="10758" max="10758" width="15.85546875" style="35" customWidth="1"/>
    <col min="10759" max="10759" width="12" style="35" customWidth="1"/>
    <col min="10760" max="10763" width="9.140625" style="35"/>
    <col min="10764" max="10764" width="9.5703125" style="35" customWidth="1"/>
    <col min="10765" max="11008" width="9.140625" style="35"/>
    <col min="11009" max="11009" width="6.5703125" style="35" customWidth="1"/>
    <col min="11010" max="11010" width="33.140625" style="35" customWidth="1"/>
    <col min="11011" max="11011" width="15.5703125" style="35" customWidth="1"/>
    <col min="11012" max="11012" width="12.7109375" style="35" customWidth="1"/>
    <col min="11013" max="11013" width="9.42578125" style="35" customWidth="1"/>
    <col min="11014" max="11014" width="15.85546875" style="35" customWidth="1"/>
    <col min="11015" max="11015" width="12" style="35" customWidth="1"/>
    <col min="11016" max="11019" width="9.140625" style="35"/>
    <col min="11020" max="11020" width="9.5703125" style="35" customWidth="1"/>
    <col min="11021" max="11264" width="9.140625" style="35"/>
    <col min="11265" max="11265" width="6.5703125" style="35" customWidth="1"/>
    <col min="11266" max="11266" width="33.140625" style="35" customWidth="1"/>
    <col min="11267" max="11267" width="15.5703125" style="35" customWidth="1"/>
    <col min="11268" max="11268" width="12.7109375" style="35" customWidth="1"/>
    <col min="11269" max="11269" width="9.42578125" style="35" customWidth="1"/>
    <col min="11270" max="11270" width="15.85546875" style="35" customWidth="1"/>
    <col min="11271" max="11271" width="12" style="35" customWidth="1"/>
    <col min="11272" max="11275" width="9.140625" style="35"/>
    <col min="11276" max="11276" width="9.5703125" style="35" customWidth="1"/>
    <col min="11277" max="11520" width="9.140625" style="35"/>
    <col min="11521" max="11521" width="6.5703125" style="35" customWidth="1"/>
    <col min="11522" max="11522" width="33.140625" style="35" customWidth="1"/>
    <col min="11523" max="11523" width="15.5703125" style="35" customWidth="1"/>
    <col min="11524" max="11524" width="12.7109375" style="35" customWidth="1"/>
    <col min="11525" max="11525" width="9.42578125" style="35" customWidth="1"/>
    <col min="11526" max="11526" width="15.85546875" style="35" customWidth="1"/>
    <col min="11527" max="11527" width="12" style="35" customWidth="1"/>
    <col min="11528" max="11531" width="9.140625" style="35"/>
    <col min="11532" max="11532" width="9.5703125" style="35" customWidth="1"/>
    <col min="11533" max="11776" width="9.140625" style="35"/>
    <col min="11777" max="11777" width="6.5703125" style="35" customWidth="1"/>
    <col min="11778" max="11778" width="33.140625" style="35" customWidth="1"/>
    <col min="11779" max="11779" width="15.5703125" style="35" customWidth="1"/>
    <col min="11780" max="11780" width="12.7109375" style="35" customWidth="1"/>
    <col min="11781" max="11781" width="9.42578125" style="35" customWidth="1"/>
    <col min="11782" max="11782" width="15.85546875" style="35" customWidth="1"/>
    <col min="11783" max="11783" width="12" style="35" customWidth="1"/>
    <col min="11784" max="11787" width="9.140625" style="35"/>
    <col min="11788" max="11788" width="9.5703125" style="35" customWidth="1"/>
    <col min="11789" max="12032" width="9.140625" style="35"/>
    <col min="12033" max="12033" width="6.5703125" style="35" customWidth="1"/>
    <col min="12034" max="12034" width="33.140625" style="35" customWidth="1"/>
    <col min="12035" max="12035" width="15.5703125" style="35" customWidth="1"/>
    <col min="12036" max="12036" width="12.7109375" style="35" customWidth="1"/>
    <col min="12037" max="12037" width="9.42578125" style="35" customWidth="1"/>
    <col min="12038" max="12038" width="15.85546875" style="35" customWidth="1"/>
    <col min="12039" max="12039" width="12" style="35" customWidth="1"/>
    <col min="12040" max="12043" width="9.140625" style="35"/>
    <col min="12044" max="12044" width="9.5703125" style="35" customWidth="1"/>
    <col min="12045" max="12288" width="9.140625" style="35"/>
    <col min="12289" max="12289" width="6.5703125" style="35" customWidth="1"/>
    <col min="12290" max="12290" width="33.140625" style="35" customWidth="1"/>
    <col min="12291" max="12291" width="15.5703125" style="35" customWidth="1"/>
    <col min="12292" max="12292" width="12.7109375" style="35" customWidth="1"/>
    <col min="12293" max="12293" width="9.42578125" style="35" customWidth="1"/>
    <col min="12294" max="12294" width="15.85546875" style="35" customWidth="1"/>
    <col min="12295" max="12295" width="12" style="35" customWidth="1"/>
    <col min="12296" max="12299" width="9.140625" style="35"/>
    <col min="12300" max="12300" width="9.5703125" style="35" customWidth="1"/>
    <col min="12301" max="12544" width="9.140625" style="35"/>
    <col min="12545" max="12545" width="6.5703125" style="35" customWidth="1"/>
    <col min="12546" max="12546" width="33.140625" style="35" customWidth="1"/>
    <col min="12547" max="12547" width="15.5703125" style="35" customWidth="1"/>
    <col min="12548" max="12548" width="12.7109375" style="35" customWidth="1"/>
    <col min="12549" max="12549" width="9.42578125" style="35" customWidth="1"/>
    <col min="12550" max="12550" width="15.85546875" style="35" customWidth="1"/>
    <col min="12551" max="12551" width="12" style="35" customWidth="1"/>
    <col min="12552" max="12555" width="9.140625" style="35"/>
    <col min="12556" max="12556" width="9.5703125" style="35" customWidth="1"/>
    <col min="12557" max="12800" width="9.140625" style="35"/>
    <col min="12801" max="12801" width="6.5703125" style="35" customWidth="1"/>
    <col min="12802" max="12802" width="33.140625" style="35" customWidth="1"/>
    <col min="12803" max="12803" width="15.5703125" style="35" customWidth="1"/>
    <col min="12804" max="12804" width="12.7109375" style="35" customWidth="1"/>
    <col min="12805" max="12805" width="9.42578125" style="35" customWidth="1"/>
    <col min="12806" max="12806" width="15.85546875" style="35" customWidth="1"/>
    <col min="12807" max="12807" width="12" style="35" customWidth="1"/>
    <col min="12808" max="12811" width="9.140625" style="35"/>
    <col min="12812" max="12812" width="9.5703125" style="35" customWidth="1"/>
    <col min="12813" max="13056" width="9.140625" style="35"/>
    <col min="13057" max="13057" width="6.5703125" style="35" customWidth="1"/>
    <col min="13058" max="13058" width="33.140625" style="35" customWidth="1"/>
    <col min="13059" max="13059" width="15.5703125" style="35" customWidth="1"/>
    <col min="13060" max="13060" width="12.7109375" style="35" customWidth="1"/>
    <col min="13061" max="13061" width="9.42578125" style="35" customWidth="1"/>
    <col min="13062" max="13062" width="15.85546875" style="35" customWidth="1"/>
    <col min="13063" max="13063" width="12" style="35" customWidth="1"/>
    <col min="13064" max="13067" width="9.140625" style="35"/>
    <col min="13068" max="13068" width="9.5703125" style="35" customWidth="1"/>
    <col min="13069" max="13312" width="9.140625" style="35"/>
    <col min="13313" max="13313" width="6.5703125" style="35" customWidth="1"/>
    <col min="13314" max="13314" width="33.140625" style="35" customWidth="1"/>
    <col min="13315" max="13315" width="15.5703125" style="35" customWidth="1"/>
    <col min="13316" max="13316" width="12.7109375" style="35" customWidth="1"/>
    <col min="13317" max="13317" width="9.42578125" style="35" customWidth="1"/>
    <col min="13318" max="13318" width="15.85546875" style="35" customWidth="1"/>
    <col min="13319" max="13319" width="12" style="35" customWidth="1"/>
    <col min="13320" max="13323" width="9.140625" style="35"/>
    <col min="13324" max="13324" width="9.5703125" style="35" customWidth="1"/>
    <col min="13325" max="13568" width="9.140625" style="35"/>
    <col min="13569" max="13569" width="6.5703125" style="35" customWidth="1"/>
    <col min="13570" max="13570" width="33.140625" style="35" customWidth="1"/>
    <col min="13571" max="13571" width="15.5703125" style="35" customWidth="1"/>
    <col min="13572" max="13572" width="12.7109375" style="35" customWidth="1"/>
    <col min="13573" max="13573" width="9.42578125" style="35" customWidth="1"/>
    <col min="13574" max="13574" width="15.85546875" style="35" customWidth="1"/>
    <col min="13575" max="13575" width="12" style="35" customWidth="1"/>
    <col min="13576" max="13579" width="9.140625" style="35"/>
    <col min="13580" max="13580" width="9.5703125" style="35" customWidth="1"/>
    <col min="13581" max="13824" width="9.140625" style="35"/>
    <col min="13825" max="13825" width="6.5703125" style="35" customWidth="1"/>
    <col min="13826" max="13826" width="33.140625" style="35" customWidth="1"/>
    <col min="13827" max="13827" width="15.5703125" style="35" customWidth="1"/>
    <col min="13828" max="13828" width="12.7109375" style="35" customWidth="1"/>
    <col min="13829" max="13829" width="9.42578125" style="35" customWidth="1"/>
    <col min="13830" max="13830" width="15.85546875" style="35" customWidth="1"/>
    <col min="13831" max="13831" width="12" style="35" customWidth="1"/>
    <col min="13832" max="13835" width="9.140625" style="35"/>
    <col min="13836" max="13836" width="9.5703125" style="35" customWidth="1"/>
    <col min="13837" max="14080" width="9.140625" style="35"/>
    <col min="14081" max="14081" width="6.5703125" style="35" customWidth="1"/>
    <col min="14082" max="14082" width="33.140625" style="35" customWidth="1"/>
    <col min="14083" max="14083" width="15.5703125" style="35" customWidth="1"/>
    <col min="14084" max="14084" width="12.7109375" style="35" customWidth="1"/>
    <col min="14085" max="14085" width="9.42578125" style="35" customWidth="1"/>
    <col min="14086" max="14086" width="15.85546875" style="35" customWidth="1"/>
    <col min="14087" max="14087" width="12" style="35" customWidth="1"/>
    <col min="14088" max="14091" width="9.140625" style="35"/>
    <col min="14092" max="14092" width="9.5703125" style="35" customWidth="1"/>
    <col min="14093" max="14336" width="9.140625" style="35"/>
    <col min="14337" max="14337" width="6.5703125" style="35" customWidth="1"/>
    <col min="14338" max="14338" width="33.140625" style="35" customWidth="1"/>
    <col min="14339" max="14339" width="15.5703125" style="35" customWidth="1"/>
    <col min="14340" max="14340" width="12.7109375" style="35" customWidth="1"/>
    <col min="14341" max="14341" width="9.42578125" style="35" customWidth="1"/>
    <col min="14342" max="14342" width="15.85546875" style="35" customWidth="1"/>
    <col min="14343" max="14343" width="12" style="35" customWidth="1"/>
    <col min="14344" max="14347" width="9.140625" style="35"/>
    <col min="14348" max="14348" width="9.5703125" style="35" customWidth="1"/>
    <col min="14349" max="14592" width="9.140625" style="35"/>
    <col min="14593" max="14593" width="6.5703125" style="35" customWidth="1"/>
    <col min="14594" max="14594" width="33.140625" style="35" customWidth="1"/>
    <col min="14595" max="14595" width="15.5703125" style="35" customWidth="1"/>
    <col min="14596" max="14596" width="12.7109375" style="35" customWidth="1"/>
    <col min="14597" max="14597" width="9.42578125" style="35" customWidth="1"/>
    <col min="14598" max="14598" width="15.85546875" style="35" customWidth="1"/>
    <col min="14599" max="14599" width="12" style="35" customWidth="1"/>
    <col min="14600" max="14603" width="9.140625" style="35"/>
    <col min="14604" max="14604" width="9.5703125" style="35" customWidth="1"/>
    <col min="14605" max="14848" width="9.140625" style="35"/>
    <col min="14849" max="14849" width="6.5703125" style="35" customWidth="1"/>
    <col min="14850" max="14850" width="33.140625" style="35" customWidth="1"/>
    <col min="14851" max="14851" width="15.5703125" style="35" customWidth="1"/>
    <col min="14852" max="14852" width="12.7109375" style="35" customWidth="1"/>
    <col min="14853" max="14853" width="9.42578125" style="35" customWidth="1"/>
    <col min="14854" max="14854" width="15.85546875" style="35" customWidth="1"/>
    <col min="14855" max="14855" width="12" style="35" customWidth="1"/>
    <col min="14856" max="14859" width="9.140625" style="35"/>
    <col min="14860" max="14860" width="9.5703125" style="35" customWidth="1"/>
    <col min="14861" max="15104" width="9.140625" style="35"/>
    <col min="15105" max="15105" width="6.5703125" style="35" customWidth="1"/>
    <col min="15106" max="15106" width="33.140625" style="35" customWidth="1"/>
    <col min="15107" max="15107" width="15.5703125" style="35" customWidth="1"/>
    <col min="15108" max="15108" width="12.7109375" style="35" customWidth="1"/>
    <col min="15109" max="15109" width="9.42578125" style="35" customWidth="1"/>
    <col min="15110" max="15110" width="15.85546875" style="35" customWidth="1"/>
    <col min="15111" max="15111" width="12" style="35" customWidth="1"/>
    <col min="15112" max="15115" width="9.140625" style="35"/>
    <col min="15116" max="15116" width="9.5703125" style="35" customWidth="1"/>
    <col min="15117" max="15360" width="9.140625" style="35"/>
    <col min="15361" max="15361" width="6.5703125" style="35" customWidth="1"/>
    <col min="15362" max="15362" width="33.140625" style="35" customWidth="1"/>
    <col min="15363" max="15363" width="15.5703125" style="35" customWidth="1"/>
    <col min="15364" max="15364" width="12.7109375" style="35" customWidth="1"/>
    <col min="15365" max="15365" width="9.42578125" style="35" customWidth="1"/>
    <col min="15366" max="15366" width="15.85546875" style="35" customWidth="1"/>
    <col min="15367" max="15367" width="12" style="35" customWidth="1"/>
    <col min="15368" max="15371" width="9.140625" style="35"/>
    <col min="15372" max="15372" width="9.5703125" style="35" customWidth="1"/>
    <col min="15373" max="15616" width="9.140625" style="35"/>
    <col min="15617" max="15617" width="6.5703125" style="35" customWidth="1"/>
    <col min="15618" max="15618" width="33.140625" style="35" customWidth="1"/>
    <col min="15619" max="15619" width="15.5703125" style="35" customWidth="1"/>
    <col min="15620" max="15620" width="12.7109375" style="35" customWidth="1"/>
    <col min="15621" max="15621" width="9.42578125" style="35" customWidth="1"/>
    <col min="15622" max="15622" width="15.85546875" style="35" customWidth="1"/>
    <col min="15623" max="15623" width="12" style="35" customWidth="1"/>
    <col min="15624" max="15627" width="9.140625" style="35"/>
    <col min="15628" max="15628" width="9.5703125" style="35" customWidth="1"/>
    <col min="15629" max="15872" width="9.140625" style="35"/>
    <col min="15873" max="15873" width="6.5703125" style="35" customWidth="1"/>
    <col min="15874" max="15874" width="33.140625" style="35" customWidth="1"/>
    <col min="15875" max="15875" width="15.5703125" style="35" customWidth="1"/>
    <col min="15876" max="15876" width="12.7109375" style="35" customWidth="1"/>
    <col min="15877" max="15877" width="9.42578125" style="35" customWidth="1"/>
    <col min="15878" max="15878" width="15.85546875" style="35" customWidth="1"/>
    <col min="15879" max="15879" width="12" style="35" customWidth="1"/>
    <col min="15880" max="15883" width="9.140625" style="35"/>
    <col min="15884" max="15884" width="9.5703125" style="35" customWidth="1"/>
    <col min="15885" max="16128" width="9.140625" style="35"/>
    <col min="16129" max="16129" width="6.5703125" style="35" customWidth="1"/>
    <col min="16130" max="16130" width="33.140625" style="35" customWidth="1"/>
    <col min="16131" max="16131" width="15.5703125" style="35" customWidth="1"/>
    <col min="16132" max="16132" width="12.7109375" style="35" customWidth="1"/>
    <col min="16133" max="16133" width="9.42578125" style="35" customWidth="1"/>
    <col min="16134" max="16134" width="15.85546875" style="35" customWidth="1"/>
    <col min="16135" max="16135" width="12" style="35" customWidth="1"/>
    <col min="16136" max="16139" width="9.140625" style="35"/>
    <col min="16140" max="16140" width="9.5703125" style="35" customWidth="1"/>
    <col min="16141" max="16384" width="9.140625" style="35"/>
  </cols>
  <sheetData>
    <row r="1" spans="1:15" s="12" customFormat="1" ht="15.75" thickBot="1">
      <c r="A1" s="45"/>
      <c r="C1" s="47"/>
      <c r="D1" s="47"/>
      <c r="E1" s="47"/>
      <c r="F1" s="47"/>
      <c r="G1" s="47"/>
      <c r="H1" s="47"/>
      <c r="I1" s="47"/>
    </row>
    <row r="2" spans="1:15" s="12" customFormat="1" ht="42.75" customHeight="1">
      <c r="A2" s="183" t="s">
        <v>192</v>
      </c>
      <c r="B2" s="185" t="s">
        <v>87</v>
      </c>
      <c r="C2" s="187" t="s">
        <v>193</v>
      </c>
      <c r="D2" s="187"/>
      <c r="E2" s="187"/>
      <c r="F2" s="188" t="s">
        <v>194</v>
      </c>
      <c r="G2" s="188"/>
      <c r="H2" s="188"/>
      <c r="I2" s="84" t="s">
        <v>195</v>
      </c>
      <c r="J2" s="181" t="s">
        <v>196</v>
      </c>
      <c r="K2" s="181"/>
      <c r="L2" s="181"/>
      <c r="M2" s="181"/>
      <c r="N2" s="181"/>
      <c r="O2" s="182"/>
    </row>
    <row r="3" spans="1:15" s="12" customFormat="1" ht="75">
      <c r="A3" s="184"/>
      <c r="B3" s="186"/>
      <c r="C3" s="26" t="s">
        <v>197</v>
      </c>
      <c r="D3" s="26" t="s">
        <v>198</v>
      </c>
      <c r="E3" s="27" t="s">
        <v>199</v>
      </c>
      <c r="F3" s="26" t="s">
        <v>197</v>
      </c>
      <c r="G3" s="26" t="s">
        <v>198</v>
      </c>
      <c r="H3" s="27" t="s">
        <v>199</v>
      </c>
      <c r="I3" s="83"/>
      <c r="J3" s="28" t="s">
        <v>200</v>
      </c>
      <c r="K3" s="28" t="s">
        <v>201</v>
      </c>
      <c r="L3" s="29" t="s">
        <v>202</v>
      </c>
      <c r="M3" s="28" t="s">
        <v>203</v>
      </c>
      <c r="N3" s="29" t="s">
        <v>204</v>
      </c>
      <c r="O3" s="85" t="s">
        <v>205</v>
      </c>
    </row>
    <row r="4" spans="1:15" s="12" customFormat="1">
      <c r="A4" s="86"/>
      <c r="B4" s="21" t="s">
        <v>206</v>
      </c>
      <c r="C4" s="30"/>
      <c r="D4" s="30"/>
      <c r="E4" s="34"/>
      <c r="F4" s="17"/>
      <c r="G4" s="17"/>
      <c r="H4" s="21"/>
      <c r="I4" s="34"/>
      <c r="J4" s="17"/>
      <c r="K4" s="17"/>
      <c r="L4" s="17"/>
      <c r="M4" s="17"/>
      <c r="N4" s="17"/>
      <c r="O4" s="87"/>
    </row>
    <row r="5" spans="1:15" s="12" customFormat="1">
      <c r="A5" s="86">
        <v>1</v>
      </c>
      <c r="B5" s="17" t="s">
        <v>119</v>
      </c>
      <c r="C5" s="30">
        <v>1</v>
      </c>
      <c r="D5" s="30"/>
      <c r="E5" s="34">
        <f>+D5+C5</f>
        <v>1</v>
      </c>
      <c r="F5" s="17"/>
      <c r="G5" s="17"/>
      <c r="H5" s="21">
        <f>+G5+F5</f>
        <v>0</v>
      </c>
      <c r="I5" s="34">
        <f>+H5+E5</f>
        <v>1</v>
      </c>
      <c r="J5" s="17"/>
      <c r="K5" s="17"/>
      <c r="L5" s="17"/>
      <c r="M5" s="17"/>
      <c r="N5" s="17"/>
      <c r="O5" s="87"/>
    </row>
    <row r="6" spans="1:15" s="12" customFormat="1" ht="30">
      <c r="A6" s="86">
        <v>2</v>
      </c>
      <c r="B6" s="16" t="s">
        <v>211</v>
      </c>
      <c r="C6" s="30">
        <v>1</v>
      </c>
      <c r="D6" s="30"/>
      <c r="E6" s="34">
        <f t="shared" ref="E6:E11" si="0">+D6+C6</f>
        <v>1</v>
      </c>
      <c r="F6" s="17"/>
      <c r="G6" s="17">
        <v>2</v>
      </c>
      <c r="H6" s="21">
        <f t="shared" ref="H6:H7" si="1">+G6+F6</f>
        <v>2</v>
      </c>
      <c r="I6" s="34">
        <f t="shared" ref="I6:I12" si="2">+H6+E6</f>
        <v>3</v>
      </c>
      <c r="J6" s="17"/>
      <c r="K6" s="17"/>
      <c r="L6" s="17"/>
      <c r="M6" s="17"/>
      <c r="N6" s="17"/>
      <c r="O6" s="87"/>
    </row>
    <row r="7" spans="1:15" s="31" customFormat="1">
      <c r="A7" s="86">
        <v>3</v>
      </c>
      <c r="B7" s="16" t="s">
        <v>212</v>
      </c>
      <c r="C7" s="30"/>
      <c r="D7" s="30">
        <v>14</v>
      </c>
      <c r="E7" s="34">
        <f t="shared" si="0"/>
        <v>14</v>
      </c>
      <c r="F7" s="17"/>
      <c r="G7" s="17">
        <v>1</v>
      </c>
      <c r="H7" s="21">
        <f t="shared" si="1"/>
        <v>1</v>
      </c>
      <c r="I7" s="34">
        <f t="shared" si="2"/>
        <v>15</v>
      </c>
      <c r="J7" s="17"/>
      <c r="K7" s="17"/>
      <c r="L7" s="17"/>
      <c r="M7" s="17"/>
      <c r="N7" s="17"/>
      <c r="O7" s="87"/>
    </row>
    <row r="8" spans="1:15" s="12" customFormat="1">
      <c r="A8" s="86">
        <v>4</v>
      </c>
      <c r="B8" s="17" t="s">
        <v>214</v>
      </c>
      <c r="C8" s="30"/>
      <c r="D8" s="30"/>
      <c r="E8" s="34"/>
      <c r="F8" s="17"/>
      <c r="G8" s="17"/>
      <c r="H8" s="21"/>
      <c r="I8" s="34">
        <f t="shared" si="2"/>
        <v>0</v>
      </c>
      <c r="J8" s="17">
        <v>10</v>
      </c>
      <c r="K8" s="17">
        <v>12</v>
      </c>
      <c r="L8" s="17"/>
      <c r="M8" s="17"/>
      <c r="N8" s="17"/>
      <c r="O8" s="87"/>
    </row>
    <row r="9" spans="1:15" s="22" customFormat="1" ht="14.25">
      <c r="A9" s="88"/>
      <c r="B9" s="32" t="s">
        <v>215</v>
      </c>
      <c r="C9" s="33">
        <f>SUM(C5:C8)</f>
        <v>2</v>
      </c>
      <c r="D9" s="33">
        <f t="shared" ref="D9:I9" si="3">SUM(D5:D8)</f>
        <v>14</v>
      </c>
      <c r="E9" s="33">
        <f t="shared" si="3"/>
        <v>16</v>
      </c>
      <c r="F9" s="33">
        <f t="shared" si="3"/>
        <v>0</v>
      </c>
      <c r="G9" s="33">
        <f t="shared" si="3"/>
        <v>3</v>
      </c>
      <c r="H9" s="33">
        <f t="shared" si="3"/>
        <v>3</v>
      </c>
      <c r="I9" s="33">
        <f t="shared" si="3"/>
        <v>19</v>
      </c>
      <c r="J9" s="33"/>
      <c r="K9" s="21"/>
      <c r="L9" s="21"/>
      <c r="M9" s="21"/>
      <c r="N9" s="21"/>
      <c r="O9" s="89"/>
    </row>
    <row r="10" spans="1:15" s="12" customFormat="1">
      <c r="A10" s="86">
        <v>1</v>
      </c>
      <c r="B10" s="17" t="s">
        <v>216</v>
      </c>
      <c r="C10" s="33">
        <v>26</v>
      </c>
      <c r="D10" s="33">
        <v>1</v>
      </c>
      <c r="E10" s="34">
        <f t="shared" si="0"/>
        <v>27</v>
      </c>
      <c r="F10" s="21"/>
      <c r="G10" s="21"/>
      <c r="H10" s="21"/>
      <c r="I10" s="34">
        <f t="shared" si="2"/>
        <v>27</v>
      </c>
      <c r="J10" s="21"/>
      <c r="K10" s="21"/>
      <c r="L10" s="21"/>
      <c r="M10" s="21"/>
      <c r="N10" s="17"/>
      <c r="O10" s="87"/>
    </row>
    <row r="11" spans="1:15" s="12" customFormat="1">
      <c r="A11" s="86">
        <v>2</v>
      </c>
      <c r="B11" s="17" t="s">
        <v>217</v>
      </c>
      <c r="C11" s="33">
        <v>18</v>
      </c>
      <c r="D11" s="33">
        <v>8</v>
      </c>
      <c r="E11" s="34">
        <f t="shared" si="0"/>
        <v>26</v>
      </c>
      <c r="F11" s="21"/>
      <c r="G11" s="21"/>
      <c r="H11" s="21"/>
      <c r="I11" s="34">
        <f t="shared" si="2"/>
        <v>26</v>
      </c>
      <c r="J11" s="21"/>
      <c r="K11" s="21"/>
      <c r="L11" s="21"/>
      <c r="M11" s="21"/>
      <c r="N11" s="17"/>
      <c r="O11" s="87"/>
    </row>
    <row r="12" spans="1:15" s="12" customFormat="1">
      <c r="A12" s="86"/>
      <c r="B12" s="17" t="s">
        <v>112</v>
      </c>
      <c r="C12" s="33">
        <v>3</v>
      </c>
      <c r="D12" s="33"/>
      <c r="E12" s="34">
        <f>+D12+C12</f>
        <v>3</v>
      </c>
      <c r="F12" s="21"/>
      <c r="G12" s="21"/>
      <c r="H12" s="21"/>
      <c r="I12" s="34">
        <f t="shared" si="2"/>
        <v>3</v>
      </c>
      <c r="J12" s="21"/>
      <c r="K12" s="21"/>
      <c r="L12" s="21"/>
      <c r="M12" s="21"/>
      <c r="N12" s="17"/>
      <c r="O12" s="87"/>
    </row>
    <row r="13" spans="1:15" s="12" customFormat="1" ht="15.75" thickBot="1">
      <c r="A13" s="90"/>
      <c r="B13" s="91" t="s">
        <v>218</v>
      </c>
      <c r="C13" s="92">
        <f>SUM(C9:C12)</f>
        <v>49</v>
      </c>
      <c r="D13" s="92">
        <f t="shared" ref="D13:E13" si="4">SUM(D9:D12)</f>
        <v>23</v>
      </c>
      <c r="E13" s="92">
        <f t="shared" si="4"/>
        <v>72</v>
      </c>
      <c r="F13" s="91">
        <f>SUM(F9:F12)</f>
        <v>0</v>
      </c>
      <c r="G13" s="91">
        <f>SUM(G9:G12)</f>
        <v>3</v>
      </c>
      <c r="H13" s="91">
        <f>SUM(F13:G13)</f>
        <v>3</v>
      </c>
      <c r="I13" s="173">
        <f>SUM(I9:I12)</f>
        <v>75</v>
      </c>
      <c r="J13" s="91">
        <f>+J8</f>
        <v>10</v>
      </c>
      <c r="K13" s="93">
        <f>+K8</f>
        <v>12</v>
      </c>
      <c r="L13" s="91">
        <f>SUM(L8)</f>
        <v>0</v>
      </c>
      <c r="M13" s="93">
        <f>SUM(M8)</f>
        <v>0</v>
      </c>
      <c r="N13" s="93">
        <f>SUM(N9)</f>
        <v>0</v>
      </c>
      <c r="O13" s="94"/>
    </row>
  </sheetData>
  <mergeCells count="5">
    <mergeCell ref="J2:O2"/>
    <mergeCell ref="A2:A3"/>
    <mergeCell ref="B2:B3"/>
    <mergeCell ref="C2:E2"/>
    <mergeCell ref="F2:H2"/>
  </mergeCells>
  <pageMargins left="0.70866141732283472" right="0.70866141732283472" top="1.5354330708661419" bottom="0.74803149606299213" header="0.31496062992125984" footer="0.31496062992125984"/>
  <pageSetup paperSize="9" scale="74" orientation="landscape" horizontalDpi="4294967293" r:id="rId1"/>
  <headerFooter>
    <oddHeader>&amp;CCsákvár Nagyközség Önkormányzata és intézményei 2015. évi létszámkerete&amp;R8. melléklet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D6" sqref="D6"/>
    </sheetView>
  </sheetViews>
  <sheetFormatPr defaultRowHeight="15"/>
  <cols>
    <col min="1" max="1" width="9" style="35" customWidth="1"/>
    <col min="2" max="2" width="9.140625" style="35" hidden="1" customWidth="1"/>
    <col min="3" max="3" width="40" style="35" customWidth="1"/>
    <col min="4" max="4" width="20.7109375" style="35" customWidth="1"/>
    <col min="5" max="256" width="9.140625" style="35"/>
    <col min="257" max="257" width="9" style="35" customWidth="1"/>
    <col min="258" max="258" width="0" style="35" hidden="1" customWidth="1"/>
    <col min="259" max="259" width="40" style="35" customWidth="1"/>
    <col min="260" max="260" width="20.7109375" style="35" customWidth="1"/>
    <col min="261" max="512" width="9.140625" style="35"/>
    <col min="513" max="513" width="9" style="35" customWidth="1"/>
    <col min="514" max="514" width="0" style="35" hidden="1" customWidth="1"/>
    <col min="515" max="515" width="40" style="35" customWidth="1"/>
    <col min="516" max="516" width="20.7109375" style="35" customWidth="1"/>
    <col min="517" max="768" width="9.140625" style="35"/>
    <col min="769" max="769" width="9" style="35" customWidth="1"/>
    <col min="770" max="770" width="0" style="35" hidden="1" customWidth="1"/>
    <col min="771" max="771" width="40" style="35" customWidth="1"/>
    <col min="772" max="772" width="20.7109375" style="35" customWidth="1"/>
    <col min="773" max="1024" width="9.140625" style="35"/>
    <col min="1025" max="1025" width="9" style="35" customWidth="1"/>
    <col min="1026" max="1026" width="0" style="35" hidden="1" customWidth="1"/>
    <col min="1027" max="1027" width="40" style="35" customWidth="1"/>
    <col min="1028" max="1028" width="20.7109375" style="35" customWidth="1"/>
    <col min="1029" max="1280" width="9.140625" style="35"/>
    <col min="1281" max="1281" width="9" style="35" customWidth="1"/>
    <col min="1282" max="1282" width="0" style="35" hidden="1" customWidth="1"/>
    <col min="1283" max="1283" width="40" style="35" customWidth="1"/>
    <col min="1284" max="1284" width="20.7109375" style="35" customWidth="1"/>
    <col min="1285" max="1536" width="9.140625" style="35"/>
    <col min="1537" max="1537" width="9" style="35" customWidth="1"/>
    <col min="1538" max="1538" width="0" style="35" hidden="1" customWidth="1"/>
    <col min="1539" max="1539" width="40" style="35" customWidth="1"/>
    <col min="1540" max="1540" width="20.7109375" style="35" customWidth="1"/>
    <col min="1541" max="1792" width="9.140625" style="35"/>
    <col min="1793" max="1793" width="9" style="35" customWidth="1"/>
    <col min="1794" max="1794" width="0" style="35" hidden="1" customWidth="1"/>
    <col min="1795" max="1795" width="40" style="35" customWidth="1"/>
    <col min="1796" max="1796" width="20.7109375" style="35" customWidth="1"/>
    <col min="1797" max="2048" width="9.140625" style="35"/>
    <col min="2049" max="2049" width="9" style="35" customWidth="1"/>
    <col min="2050" max="2050" width="0" style="35" hidden="1" customWidth="1"/>
    <col min="2051" max="2051" width="40" style="35" customWidth="1"/>
    <col min="2052" max="2052" width="20.7109375" style="35" customWidth="1"/>
    <col min="2053" max="2304" width="9.140625" style="35"/>
    <col min="2305" max="2305" width="9" style="35" customWidth="1"/>
    <col min="2306" max="2306" width="0" style="35" hidden="1" customWidth="1"/>
    <col min="2307" max="2307" width="40" style="35" customWidth="1"/>
    <col min="2308" max="2308" width="20.7109375" style="35" customWidth="1"/>
    <col min="2309" max="2560" width="9.140625" style="35"/>
    <col min="2561" max="2561" width="9" style="35" customWidth="1"/>
    <col min="2562" max="2562" width="0" style="35" hidden="1" customWidth="1"/>
    <col min="2563" max="2563" width="40" style="35" customWidth="1"/>
    <col min="2564" max="2564" width="20.7109375" style="35" customWidth="1"/>
    <col min="2565" max="2816" width="9.140625" style="35"/>
    <col min="2817" max="2817" width="9" style="35" customWidth="1"/>
    <col min="2818" max="2818" width="0" style="35" hidden="1" customWidth="1"/>
    <col min="2819" max="2819" width="40" style="35" customWidth="1"/>
    <col min="2820" max="2820" width="20.7109375" style="35" customWidth="1"/>
    <col min="2821" max="3072" width="9.140625" style="35"/>
    <col min="3073" max="3073" width="9" style="35" customWidth="1"/>
    <col min="3074" max="3074" width="0" style="35" hidden="1" customWidth="1"/>
    <col min="3075" max="3075" width="40" style="35" customWidth="1"/>
    <col min="3076" max="3076" width="20.7109375" style="35" customWidth="1"/>
    <col min="3077" max="3328" width="9.140625" style="35"/>
    <col min="3329" max="3329" width="9" style="35" customWidth="1"/>
    <col min="3330" max="3330" width="0" style="35" hidden="1" customWidth="1"/>
    <col min="3331" max="3331" width="40" style="35" customWidth="1"/>
    <col min="3332" max="3332" width="20.7109375" style="35" customWidth="1"/>
    <col min="3333" max="3584" width="9.140625" style="35"/>
    <col min="3585" max="3585" width="9" style="35" customWidth="1"/>
    <col min="3586" max="3586" width="0" style="35" hidden="1" customWidth="1"/>
    <col min="3587" max="3587" width="40" style="35" customWidth="1"/>
    <col min="3588" max="3588" width="20.7109375" style="35" customWidth="1"/>
    <col min="3589" max="3840" width="9.140625" style="35"/>
    <col min="3841" max="3841" width="9" style="35" customWidth="1"/>
    <col min="3842" max="3842" width="0" style="35" hidden="1" customWidth="1"/>
    <col min="3843" max="3843" width="40" style="35" customWidth="1"/>
    <col min="3844" max="3844" width="20.7109375" style="35" customWidth="1"/>
    <col min="3845" max="4096" width="9.140625" style="35"/>
    <col min="4097" max="4097" width="9" style="35" customWidth="1"/>
    <col min="4098" max="4098" width="0" style="35" hidden="1" customWidth="1"/>
    <col min="4099" max="4099" width="40" style="35" customWidth="1"/>
    <col min="4100" max="4100" width="20.7109375" style="35" customWidth="1"/>
    <col min="4101" max="4352" width="9.140625" style="35"/>
    <col min="4353" max="4353" width="9" style="35" customWidth="1"/>
    <col min="4354" max="4354" width="0" style="35" hidden="1" customWidth="1"/>
    <col min="4355" max="4355" width="40" style="35" customWidth="1"/>
    <col min="4356" max="4356" width="20.7109375" style="35" customWidth="1"/>
    <col min="4357" max="4608" width="9.140625" style="35"/>
    <col min="4609" max="4609" width="9" style="35" customWidth="1"/>
    <col min="4610" max="4610" width="0" style="35" hidden="1" customWidth="1"/>
    <col min="4611" max="4611" width="40" style="35" customWidth="1"/>
    <col min="4612" max="4612" width="20.7109375" style="35" customWidth="1"/>
    <col min="4613" max="4864" width="9.140625" style="35"/>
    <col min="4865" max="4865" width="9" style="35" customWidth="1"/>
    <col min="4866" max="4866" width="0" style="35" hidden="1" customWidth="1"/>
    <col min="4867" max="4867" width="40" style="35" customWidth="1"/>
    <col min="4868" max="4868" width="20.7109375" style="35" customWidth="1"/>
    <col min="4869" max="5120" width="9.140625" style="35"/>
    <col min="5121" max="5121" width="9" style="35" customWidth="1"/>
    <col min="5122" max="5122" width="0" style="35" hidden="1" customWidth="1"/>
    <col min="5123" max="5123" width="40" style="35" customWidth="1"/>
    <col min="5124" max="5124" width="20.7109375" style="35" customWidth="1"/>
    <col min="5125" max="5376" width="9.140625" style="35"/>
    <col min="5377" max="5377" width="9" style="35" customWidth="1"/>
    <col min="5378" max="5378" width="0" style="35" hidden="1" customWidth="1"/>
    <col min="5379" max="5379" width="40" style="35" customWidth="1"/>
    <col min="5380" max="5380" width="20.7109375" style="35" customWidth="1"/>
    <col min="5381" max="5632" width="9.140625" style="35"/>
    <col min="5633" max="5633" width="9" style="35" customWidth="1"/>
    <col min="5634" max="5634" width="0" style="35" hidden="1" customWidth="1"/>
    <col min="5635" max="5635" width="40" style="35" customWidth="1"/>
    <col min="5636" max="5636" width="20.7109375" style="35" customWidth="1"/>
    <col min="5637" max="5888" width="9.140625" style="35"/>
    <col min="5889" max="5889" width="9" style="35" customWidth="1"/>
    <col min="5890" max="5890" width="0" style="35" hidden="1" customWidth="1"/>
    <col min="5891" max="5891" width="40" style="35" customWidth="1"/>
    <col min="5892" max="5892" width="20.7109375" style="35" customWidth="1"/>
    <col min="5893" max="6144" width="9.140625" style="35"/>
    <col min="6145" max="6145" width="9" style="35" customWidth="1"/>
    <col min="6146" max="6146" width="0" style="35" hidden="1" customWidth="1"/>
    <col min="6147" max="6147" width="40" style="35" customWidth="1"/>
    <col min="6148" max="6148" width="20.7109375" style="35" customWidth="1"/>
    <col min="6149" max="6400" width="9.140625" style="35"/>
    <col min="6401" max="6401" width="9" style="35" customWidth="1"/>
    <col min="6402" max="6402" width="0" style="35" hidden="1" customWidth="1"/>
    <col min="6403" max="6403" width="40" style="35" customWidth="1"/>
    <col min="6404" max="6404" width="20.7109375" style="35" customWidth="1"/>
    <col min="6405" max="6656" width="9.140625" style="35"/>
    <col min="6657" max="6657" width="9" style="35" customWidth="1"/>
    <col min="6658" max="6658" width="0" style="35" hidden="1" customWidth="1"/>
    <col min="6659" max="6659" width="40" style="35" customWidth="1"/>
    <col min="6660" max="6660" width="20.7109375" style="35" customWidth="1"/>
    <col min="6661" max="6912" width="9.140625" style="35"/>
    <col min="6913" max="6913" width="9" style="35" customWidth="1"/>
    <col min="6914" max="6914" width="0" style="35" hidden="1" customWidth="1"/>
    <col min="6915" max="6915" width="40" style="35" customWidth="1"/>
    <col min="6916" max="6916" width="20.7109375" style="35" customWidth="1"/>
    <col min="6917" max="7168" width="9.140625" style="35"/>
    <col min="7169" max="7169" width="9" style="35" customWidth="1"/>
    <col min="7170" max="7170" width="0" style="35" hidden="1" customWidth="1"/>
    <col min="7171" max="7171" width="40" style="35" customWidth="1"/>
    <col min="7172" max="7172" width="20.7109375" style="35" customWidth="1"/>
    <col min="7173" max="7424" width="9.140625" style="35"/>
    <col min="7425" max="7425" width="9" style="35" customWidth="1"/>
    <col min="7426" max="7426" width="0" style="35" hidden="1" customWidth="1"/>
    <col min="7427" max="7427" width="40" style="35" customWidth="1"/>
    <col min="7428" max="7428" width="20.7109375" style="35" customWidth="1"/>
    <col min="7429" max="7680" width="9.140625" style="35"/>
    <col min="7681" max="7681" width="9" style="35" customWidth="1"/>
    <col min="7682" max="7682" width="0" style="35" hidden="1" customWidth="1"/>
    <col min="7683" max="7683" width="40" style="35" customWidth="1"/>
    <col min="7684" max="7684" width="20.7109375" style="35" customWidth="1"/>
    <col min="7685" max="7936" width="9.140625" style="35"/>
    <col min="7937" max="7937" width="9" style="35" customWidth="1"/>
    <col min="7938" max="7938" width="0" style="35" hidden="1" customWidth="1"/>
    <col min="7939" max="7939" width="40" style="35" customWidth="1"/>
    <col min="7940" max="7940" width="20.7109375" style="35" customWidth="1"/>
    <col min="7941" max="8192" width="9.140625" style="35"/>
    <col min="8193" max="8193" width="9" style="35" customWidth="1"/>
    <col min="8194" max="8194" width="0" style="35" hidden="1" customWidth="1"/>
    <col min="8195" max="8195" width="40" style="35" customWidth="1"/>
    <col min="8196" max="8196" width="20.7109375" style="35" customWidth="1"/>
    <col min="8197" max="8448" width="9.140625" style="35"/>
    <col min="8449" max="8449" width="9" style="35" customWidth="1"/>
    <col min="8450" max="8450" width="0" style="35" hidden="1" customWidth="1"/>
    <col min="8451" max="8451" width="40" style="35" customWidth="1"/>
    <col min="8452" max="8452" width="20.7109375" style="35" customWidth="1"/>
    <col min="8453" max="8704" width="9.140625" style="35"/>
    <col min="8705" max="8705" width="9" style="35" customWidth="1"/>
    <col min="8706" max="8706" width="0" style="35" hidden="1" customWidth="1"/>
    <col min="8707" max="8707" width="40" style="35" customWidth="1"/>
    <col min="8708" max="8708" width="20.7109375" style="35" customWidth="1"/>
    <col min="8709" max="8960" width="9.140625" style="35"/>
    <col min="8961" max="8961" width="9" style="35" customWidth="1"/>
    <col min="8962" max="8962" width="0" style="35" hidden="1" customWidth="1"/>
    <col min="8963" max="8963" width="40" style="35" customWidth="1"/>
    <col min="8964" max="8964" width="20.7109375" style="35" customWidth="1"/>
    <col min="8965" max="9216" width="9.140625" style="35"/>
    <col min="9217" max="9217" width="9" style="35" customWidth="1"/>
    <col min="9218" max="9218" width="0" style="35" hidden="1" customWidth="1"/>
    <col min="9219" max="9219" width="40" style="35" customWidth="1"/>
    <col min="9220" max="9220" width="20.7109375" style="35" customWidth="1"/>
    <col min="9221" max="9472" width="9.140625" style="35"/>
    <col min="9473" max="9473" width="9" style="35" customWidth="1"/>
    <col min="9474" max="9474" width="0" style="35" hidden="1" customWidth="1"/>
    <col min="9475" max="9475" width="40" style="35" customWidth="1"/>
    <col min="9476" max="9476" width="20.7109375" style="35" customWidth="1"/>
    <col min="9477" max="9728" width="9.140625" style="35"/>
    <col min="9729" max="9729" width="9" style="35" customWidth="1"/>
    <col min="9730" max="9730" width="0" style="35" hidden="1" customWidth="1"/>
    <col min="9731" max="9731" width="40" style="35" customWidth="1"/>
    <col min="9732" max="9732" width="20.7109375" style="35" customWidth="1"/>
    <col min="9733" max="9984" width="9.140625" style="35"/>
    <col min="9985" max="9985" width="9" style="35" customWidth="1"/>
    <col min="9986" max="9986" width="0" style="35" hidden="1" customWidth="1"/>
    <col min="9987" max="9987" width="40" style="35" customWidth="1"/>
    <col min="9988" max="9988" width="20.7109375" style="35" customWidth="1"/>
    <col min="9989" max="10240" width="9.140625" style="35"/>
    <col min="10241" max="10241" width="9" style="35" customWidth="1"/>
    <col min="10242" max="10242" width="0" style="35" hidden="1" customWidth="1"/>
    <col min="10243" max="10243" width="40" style="35" customWidth="1"/>
    <col min="10244" max="10244" width="20.7109375" style="35" customWidth="1"/>
    <col min="10245" max="10496" width="9.140625" style="35"/>
    <col min="10497" max="10497" width="9" style="35" customWidth="1"/>
    <col min="10498" max="10498" width="0" style="35" hidden="1" customWidth="1"/>
    <col min="10499" max="10499" width="40" style="35" customWidth="1"/>
    <col min="10500" max="10500" width="20.7109375" style="35" customWidth="1"/>
    <col min="10501" max="10752" width="9.140625" style="35"/>
    <col min="10753" max="10753" width="9" style="35" customWidth="1"/>
    <col min="10754" max="10754" width="0" style="35" hidden="1" customWidth="1"/>
    <col min="10755" max="10755" width="40" style="35" customWidth="1"/>
    <col min="10756" max="10756" width="20.7109375" style="35" customWidth="1"/>
    <col min="10757" max="11008" width="9.140625" style="35"/>
    <col min="11009" max="11009" width="9" style="35" customWidth="1"/>
    <col min="11010" max="11010" width="0" style="35" hidden="1" customWidth="1"/>
    <col min="11011" max="11011" width="40" style="35" customWidth="1"/>
    <col min="11012" max="11012" width="20.7109375" style="35" customWidth="1"/>
    <col min="11013" max="11264" width="9.140625" style="35"/>
    <col min="11265" max="11265" width="9" style="35" customWidth="1"/>
    <col min="11266" max="11266" width="0" style="35" hidden="1" customWidth="1"/>
    <col min="11267" max="11267" width="40" style="35" customWidth="1"/>
    <col min="11268" max="11268" width="20.7109375" style="35" customWidth="1"/>
    <col min="11269" max="11520" width="9.140625" style="35"/>
    <col min="11521" max="11521" width="9" style="35" customWidth="1"/>
    <col min="11522" max="11522" width="0" style="35" hidden="1" customWidth="1"/>
    <col min="11523" max="11523" width="40" style="35" customWidth="1"/>
    <col min="11524" max="11524" width="20.7109375" style="35" customWidth="1"/>
    <col min="11525" max="11776" width="9.140625" style="35"/>
    <col min="11777" max="11777" width="9" style="35" customWidth="1"/>
    <col min="11778" max="11778" width="0" style="35" hidden="1" customWidth="1"/>
    <col min="11779" max="11779" width="40" style="35" customWidth="1"/>
    <col min="11780" max="11780" width="20.7109375" style="35" customWidth="1"/>
    <col min="11781" max="12032" width="9.140625" style="35"/>
    <col min="12033" max="12033" width="9" style="35" customWidth="1"/>
    <col min="12034" max="12034" width="0" style="35" hidden="1" customWidth="1"/>
    <col min="12035" max="12035" width="40" style="35" customWidth="1"/>
    <col min="12036" max="12036" width="20.7109375" style="35" customWidth="1"/>
    <col min="12037" max="12288" width="9.140625" style="35"/>
    <col min="12289" max="12289" width="9" style="35" customWidth="1"/>
    <col min="12290" max="12290" width="0" style="35" hidden="1" customWidth="1"/>
    <col min="12291" max="12291" width="40" style="35" customWidth="1"/>
    <col min="12292" max="12292" width="20.7109375" style="35" customWidth="1"/>
    <col min="12293" max="12544" width="9.140625" style="35"/>
    <col min="12545" max="12545" width="9" style="35" customWidth="1"/>
    <col min="12546" max="12546" width="0" style="35" hidden="1" customWidth="1"/>
    <col min="12547" max="12547" width="40" style="35" customWidth="1"/>
    <col min="12548" max="12548" width="20.7109375" style="35" customWidth="1"/>
    <col min="12549" max="12800" width="9.140625" style="35"/>
    <col min="12801" max="12801" width="9" style="35" customWidth="1"/>
    <col min="12802" max="12802" width="0" style="35" hidden="1" customWidth="1"/>
    <col min="12803" max="12803" width="40" style="35" customWidth="1"/>
    <col min="12804" max="12804" width="20.7109375" style="35" customWidth="1"/>
    <col min="12805" max="13056" width="9.140625" style="35"/>
    <col min="13057" max="13057" width="9" style="35" customWidth="1"/>
    <col min="13058" max="13058" width="0" style="35" hidden="1" customWidth="1"/>
    <col min="13059" max="13059" width="40" style="35" customWidth="1"/>
    <col min="13060" max="13060" width="20.7109375" style="35" customWidth="1"/>
    <col min="13061" max="13312" width="9.140625" style="35"/>
    <col min="13313" max="13313" width="9" style="35" customWidth="1"/>
    <col min="13314" max="13314" width="0" style="35" hidden="1" customWidth="1"/>
    <col min="13315" max="13315" width="40" style="35" customWidth="1"/>
    <col min="13316" max="13316" width="20.7109375" style="35" customWidth="1"/>
    <col min="13317" max="13568" width="9.140625" style="35"/>
    <col min="13569" max="13569" width="9" style="35" customWidth="1"/>
    <col min="13570" max="13570" width="0" style="35" hidden="1" customWidth="1"/>
    <col min="13571" max="13571" width="40" style="35" customWidth="1"/>
    <col min="13572" max="13572" width="20.7109375" style="35" customWidth="1"/>
    <col min="13573" max="13824" width="9.140625" style="35"/>
    <col min="13825" max="13825" width="9" style="35" customWidth="1"/>
    <col min="13826" max="13826" width="0" style="35" hidden="1" customWidth="1"/>
    <col min="13827" max="13827" width="40" style="35" customWidth="1"/>
    <col min="13828" max="13828" width="20.7109375" style="35" customWidth="1"/>
    <col min="13829" max="14080" width="9.140625" style="35"/>
    <col min="14081" max="14081" width="9" style="35" customWidth="1"/>
    <col min="14082" max="14082" width="0" style="35" hidden="1" customWidth="1"/>
    <col min="14083" max="14083" width="40" style="35" customWidth="1"/>
    <col min="14084" max="14084" width="20.7109375" style="35" customWidth="1"/>
    <col min="14085" max="14336" width="9.140625" style="35"/>
    <col min="14337" max="14337" width="9" style="35" customWidth="1"/>
    <col min="14338" max="14338" width="0" style="35" hidden="1" customWidth="1"/>
    <col min="14339" max="14339" width="40" style="35" customWidth="1"/>
    <col min="14340" max="14340" width="20.7109375" style="35" customWidth="1"/>
    <col min="14341" max="14592" width="9.140625" style="35"/>
    <col min="14593" max="14593" width="9" style="35" customWidth="1"/>
    <col min="14594" max="14594" width="0" style="35" hidden="1" customWidth="1"/>
    <col min="14595" max="14595" width="40" style="35" customWidth="1"/>
    <col min="14596" max="14596" width="20.7109375" style="35" customWidth="1"/>
    <col min="14597" max="14848" width="9.140625" style="35"/>
    <col min="14849" max="14849" width="9" style="35" customWidth="1"/>
    <col min="14850" max="14850" width="0" style="35" hidden="1" customWidth="1"/>
    <col min="14851" max="14851" width="40" style="35" customWidth="1"/>
    <col min="14852" max="14852" width="20.7109375" style="35" customWidth="1"/>
    <col min="14853" max="15104" width="9.140625" style="35"/>
    <col min="15105" max="15105" width="9" style="35" customWidth="1"/>
    <col min="15106" max="15106" width="0" style="35" hidden="1" customWidth="1"/>
    <col min="15107" max="15107" width="40" style="35" customWidth="1"/>
    <col min="15108" max="15108" width="20.7109375" style="35" customWidth="1"/>
    <col min="15109" max="15360" width="9.140625" style="35"/>
    <col min="15361" max="15361" width="9" style="35" customWidth="1"/>
    <col min="15362" max="15362" width="0" style="35" hidden="1" customWidth="1"/>
    <col min="15363" max="15363" width="40" style="35" customWidth="1"/>
    <col min="15364" max="15364" width="20.7109375" style="35" customWidth="1"/>
    <col min="15365" max="15616" width="9.140625" style="35"/>
    <col min="15617" max="15617" width="9" style="35" customWidth="1"/>
    <col min="15618" max="15618" width="0" style="35" hidden="1" customWidth="1"/>
    <col min="15619" max="15619" width="40" style="35" customWidth="1"/>
    <col min="15620" max="15620" width="20.7109375" style="35" customWidth="1"/>
    <col min="15621" max="15872" width="9.140625" style="35"/>
    <col min="15873" max="15873" width="9" style="35" customWidth="1"/>
    <col min="15874" max="15874" width="0" style="35" hidden="1" customWidth="1"/>
    <col min="15875" max="15875" width="40" style="35" customWidth="1"/>
    <col min="15876" max="15876" width="20.7109375" style="35" customWidth="1"/>
    <col min="15877" max="16128" width="9.140625" style="35"/>
    <col min="16129" max="16129" width="9" style="35" customWidth="1"/>
    <col min="16130" max="16130" width="0" style="35" hidden="1" customWidth="1"/>
    <col min="16131" max="16131" width="40" style="35" customWidth="1"/>
    <col min="16132" max="16132" width="20.7109375" style="35" customWidth="1"/>
    <col min="16133" max="16384" width="9.140625" style="35"/>
  </cols>
  <sheetData>
    <row r="1" spans="1:4">
      <c r="A1" s="38" t="s">
        <v>219</v>
      </c>
      <c r="B1" s="38"/>
      <c r="C1" s="38" t="s">
        <v>87</v>
      </c>
      <c r="D1" s="38" t="s">
        <v>220</v>
      </c>
    </row>
    <row r="2" spans="1:4">
      <c r="A2" s="39" t="s">
        <v>207</v>
      </c>
      <c r="B2" s="39">
        <v>1</v>
      </c>
      <c r="C2" s="39" t="s">
        <v>221</v>
      </c>
      <c r="D2" s="40">
        <v>1231</v>
      </c>
    </row>
    <row r="3" spans="1:4">
      <c r="A3" s="39" t="s">
        <v>208</v>
      </c>
      <c r="B3" s="39">
        <v>3</v>
      </c>
      <c r="C3" s="39" t="s">
        <v>222</v>
      </c>
      <c r="D3" s="40">
        <v>231</v>
      </c>
    </row>
    <row r="4" spans="1:4">
      <c r="A4" s="39" t="s">
        <v>209</v>
      </c>
      <c r="B4" s="39">
        <v>5</v>
      </c>
      <c r="C4" s="39" t="s">
        <v>223</v>
      </c>
      <c r="D4" s="40">
        <v>2394</v>
      </c>
    </row>
    <row r="5" spans="1:4">
      <c r="A5" s="39" t="s">
        <v>210</v>
      </c>
      <c r="B5" s="39">
        <v>8</v>
      </c>
      <c r="C5" s="39" t="s">
        <v>224</v>
      </c>
      <c r="D5" s="40">
        <v>7142</v>
      </c>
    </row>
    <row r="6" spans="1:4">
      <c r="A6" s="39" t="s">
        <v>213</v>
      </c>
      <c r="B6" s="39">
        <v>14</v>
      </c>
      <c r="C6" s="39" t="s">
        <v>225</v>
      </c>
      <c r="D6" s="40">
        <v>3641</v>
      </c>
    </row>
    <row r="7" spans="1:4">
      <c r="A7" s="39" t="s">
        <v>226</v>
      </c>
      <c r="B7" s="39">
        <v>15</v>
      </c>
      <c r="C7" s="39" t="s">
        <v>227</v>
      </c>
      <c r="D7" s="40">
        <v>300</v>
      </c>
    </row>
    <row r="8" spans="1:4">
      <c r="A8" s="39" t="s">
        <v>228</v>
      </c>
      <c r="B8" s="39">
        <v>19</v>
      </c>
      <c r="C8" s="39" t="s">
        <v>229</v>
      </c>
      <c r="D8" s="40">
        <v>700</v>
      </c>
    </row>
    <row r="9" spans="1:4" ht="29.25">
      <c r="A9" s="39" t="s">
        <v>230</v>
      </c>
      <c r="B9" s="39">
        <v>20</v>
      </c>
      <c r="C9" s="41" t="s">
        <v>231</v>
      </c>
      <c r="D9" s="40">
        <v>10200</v>
      </c>
    </row>
    <row r="10" spans="1:4">
      <c r="A10" s="39" t="s">
        <v>324</v>
      </c>
      <c r="B10" s="39">
        <v>27</v>
      </c>
      <c r="C10" s="39" t="s">
        <v>232</v>
      </c>
      <c r="D10" s="40">
        <v>500</v>
      </c>
    </row>
    <row r="11" spans="1:4">
      <c r="A11" s="189" t="s">
        <v>191</v>
      </c>
      <c r="B11" s="190"/>
      <c r="C11" s="191"/>
      <c r="D11" s="42">
        <f>SUM(D2:D10)</f>
        <v>26339</v>
      </c>
    </row>
  </sheetData>
  <mergeCells count="1">
    <mergeCell ref="A11:C11"/>
  </mergeCells>
  <pageMargins left="0.70866141732283472" right="0.70866141732283472" top="1.9291338582677167" bottom="0.74803149606299213" header="0.31496062992125984" footer="0.31496062992125984"/>
  <pageSetup paperSize="9" orientation="portrait" r:id="rId1"/>
  <headerFooter>
    <oddHeader>&amp;CA lakosságnak juttatott támogatások, szociális, rászorultsági jellegű ellátások részletezése &amp;R
9.melléklet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7</vt:i4>
      </vt:variant>
    </vt:vector>
  </HeadingPairs>
  <TitlesOfParts>
    <vt:vector size="17" baseType="lpstr">
      <vt:lpstr>1 mell_összesített</vt:lpstr>
      <vt:lpstr>önkormányzat. 2 mell_önk</vt:lpstr>
      <vt:lpstr>3 mell_ovi</vt:lpstr>
      <vt:lpstr> 4 mell_könyvtár</vt:lpstr>
      <vt:lpstr>5 mell hivatal</vt:lpstr>
      <vt:lpstr>6. melléklet</vt:lpstr>
      <vt:lpstr>7.melléklet</vt:lpstr>
      <vt:lpstr>8.melléklet</vt:lpstr>
      <vt:lpstr>9.melléklet </vt:lpstr>
      <vt:lpstr>10.melléklet</vt:lpstr>
      <vt:lpstr>'6. melléklet'!Nyomtatási_cím</vt:lpstr>
      <vt:lpstr>' 4 mell_könyvtár'!Nyomtatási_terület</vt:lpstr>
      <vt:lpstr>'1 mell_összesített'!Nyomtatási_terület</vt:lpstr>
      <vt:lpstr>'10.melléklet'!Nyomtatási_terület</vt:lpstr>
      <vt:lpstr>'3 mell_ovi'!Nyomtatási_terület</vt:lpstr>
      <vt:lpstr>'6. melléklet'!Nyomtatási_terület</vt:lpstr>
      <vt:lpstr>'önkormányzat. 2 mell_önk'!Nyomtatási_terület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Krisztina</dc:creator>
  <cp:lastModifiedBy>CSPH</cp:lastModifiedBy>
  <cp:lastPrinted>2015-02-06T10:37:38Z</cp:lastPrinted>
  <dcterms:created xsi:type="dcterms:W3CDTF">2014-01-27T22:51:05Z</dcterms:created>
  <dcterms:modified xsi:type="dcterms:W3CDTF">2015-02-13T08:03:12Z</dcterms:modified>
</cp:coreProperties>
</file>