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B4C0"/>
  <workbookPr codeName="ThisWorkbook"/>
  <bookViews>
    <workbookView xWindow="120" yWindow="12" windowWidth="11700" windowHeight="6540" activeTab="0"/>
  </bookViews>
  <sheets>
    <sheet name="11.2013.(XI.15.)KVETÉSI ÖR MÓD" sheetId="1" r:id="rId1"/>
    <sheet name="1.mell." sheetId="2" r:id="rId2"/>
    <sheet name="1.mell. 2. old. " sheetId="3" r:id="rId3"/>
    <sheet name="2. mell  " sheetId="4" r:id="rId4"/>
    <sheet name="2.mell 2. old " sheetId="5" r:id="rId5"/>
    <sheet name="3. mell " sheetId="6" r:id="rId6"/>
    <sheet name="4. mell" sheetId="7" r:id="rId7"/>
    <sheet name="5. mell" sheetId="8" r:id="rId8"/>
    <sheet name="6.sz.mell." sheetId="9" r:id="rId9"/>
    <sheet name="7.sz.mell." sheetId="10" r:id="rId10"/>
    <sheet name="8. mell " sheetId="11" r:id="rId11"/>
    <sheet name="9. sz. mell" sheetId="12" r:id="rId12"/>
    <sheet name="10. mell" sheetId="13" r:id="rId13"/>
    <sheet name="11. sz. mell" sheetId="14" r:id="rId14"/>
  </sheets>
  <definedNames>
    <definedName name="_xlnm.Print_Titles" localSheetId="11">'9. sz. mell'!$1:$8</definedName>
    <definedName name="_xlnm.Print_Area" localSheetId="1">'1.mell.'!$A$1:$E$152</definedName>
    <definedName name="_xlnm.Print_Area" localSheetId="2">'1.mell. 2. old. '!$A$1:$E$127</definedName>
    <definedName name="_xlnm.Print_Area" localSheetId="4">'2.mell 2. old '!$A$1:$I$38</definedName>
    <definedName name="_xlnm.Print_Area" localSheetId="9">'7.sz.mell.'!$A$1:$M$28</definedName>
    <definedName name="OLE_LINK1" localSheetId="0">'11.2013.(XI.15.)KVETÉSI ÖR MÓD'!$A$1</definedName>
  </definedNames>
  <calcPr fullCalcOnLoad="1"/>
</workbook>
</file>

<file path=xl/sharedStrings.xml><?xml version="1.0" encoding="utf-8"?>
<sst xmlns="http://schemas.openxmlformats.org/spreadsheetml/2006/main" count="1216" uniqueCount="533">
  <si>
    <t>Felhasználás
2012. XII.31-ig</t>
  </si>
  <si>
    <t xml:space="preserve">
2013. év utáni szükséglet
</t>
  </si>
  <si>
    <t>Beruházási (felhalmozási) kiadások előirányzata beruházásonként</t>
  </si>
  <si>
    <t>Felújítási kiadások előirányzata felújításonként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</si>
  <si>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</si>
  <si>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</si>
  <si>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</si>
  <si>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</si>
  <si>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</si>
  <si>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</si>
  <si>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</si>
  <si>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</si>
  <si>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</si>
  <si>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</si>
  <si>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</si>
  <si>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</si>
  <si>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</si>
  <si>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</si>
  <si>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</si>
  <si>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</si>
  <si>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</si>
  <si>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</si>
  <si>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</si>
  <si>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</si>
  <si>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</si>
  <si>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</si>
  <si>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</si>
  <si>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</si>
  <si>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Működési célú finanszírozási kiadások</t>
  </si>
  <si>
    <t>V. Finanszírozási kiadások (7.1.+7.2.)</t>
  </si>
  <si>
    <t>II. Felhalmozási költségvetés kiadásai (2.1+…+2.7)</t>
  </si>
  <si>
    <t>I. Működési költségvetés kiadásai (1.1+…+1.5.)</t>
  </si>
  <si>
    <t>Előirányzat-felhasználási terv
2013. évre</t>
  </si>
  <si>
    <t>Támogatások , kiegészítések</t>
  </si>
  <si>
    <t>Átvett pénzeszközök  Áh. kívülről</t>
  </si>
  <si>
    <t>Felhalmozási bevételek</t>
  </si>
  <si>
    <t>Finanszírozási bevételek</t>
  </si>
  <si>
    <t xml:space="preserve"> Egyéb működési célú kiadások</t>
  </si>
  <si>
    <t>Kölcsön nyújtása</t>
  </si>
  <si>
    <t>Finanszírozási kiadások</t>
  </si>
  <si>
    <t>A 2013. évi általános működés és ágazati feladatok támogatásának alakulása jogcímenként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</si>
  <si>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</si>
  <si>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</si>
  <si>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</si>
  <si>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</si>
  <si>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</si>
  <si>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</si>
  <si>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</si>
  <si>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</si>
  <si>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</si>
  <si>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</si>
  <si>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</si>
  <si>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</si>
  <si>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</si>
  <si>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</si>
  <si>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</si>
  <si>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</si>
  <si>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</si>
  <si>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</si>
  <si>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</si>
  <si>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</si>
  <si>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</si>
  <si>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</si>
  <si>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</si>
  <si>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</si>
  <si>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</si>
  <si>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</si>
  <si>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</si>
  <si>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</si>
  <si>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</si>
  <si>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</si>
  <si>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</si>
  <si>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</si>
  <si>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</si>
  <si>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</si>
  <si>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</si>
  <si>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</si>
  <si>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Összesen:</t>
  </si>
  <si>
    <t xml:space="preserve">  ………...…………        </t>
  </si>
  <si>
    <t>--------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</si>
  <si>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</si>
  <si>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</si>
  <si>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</si>
  <si>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</si>
  <si>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</si>
  <si>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</si>
  <si>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Átengedett központi adók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</si>
  <si>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</si>
  <si>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</si>
  <si>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</si>
  <si>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</si>
  <si>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</si>
  <si>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</si>
  <si>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</si>
  <si>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</si>
  <si>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</si>
  <si>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</si>
  <si>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</si>
  <si>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</si>
  <si>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</si>
  <si>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</si>
  <si>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</si>
  <si>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</si>
  <si>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</si>
  <si>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</si>
  <si>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</si>
  <si>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</si>
  <si>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</si>
  <si>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</si>
  <si>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</si>
  <si>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Illetékek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</si>
  <si>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</si>
  <si>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</si>
  <si>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</si>
  <si>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</si>
  <si>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</si>
  <si>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</si>
  <si>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</si>
  <si>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</si>
  <si>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</si>
  <si>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</si>
  <si>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</si>
  <si>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</si>
  <si>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</si>
  <si>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</si>
  <si>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</si>
  <si>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</si>
  <si>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</si>
  <si>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</si>
  <si>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</si>
  <si>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</si>
  <si>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</si>
  <si>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</si>
  <si>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</si>
  <si>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</si>
  <si>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</si>
  <si>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</si>
  <si>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</si>
  <si>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</si>
  <si>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</si>
  <si>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</si>
  <si>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</si>
  <si>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</si>
  <si>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</si>
  <si>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</si>
  <si>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</si>
  <si>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</si>
  <si>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</si>
  <si>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</si>
  <si>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</si>
  <si>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</si>
  <si>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</si>
  <si>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</si>
  <si>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</si>
  <si>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31.</t>
  </si>
  <si>
    <t>Dologi  kiadások</t>
  </si>
  <si>
    <t>Működési célú pénzeszköz átvétel államháztartáson kívülről</t>
  </si>
  <si>
    <t>11.1.</t>
  </si>
  <si>
    <t>11.2.</t>
  </si>
  <si>
    <t>Költségvetési bevételek összesen:</t>
  </si>
  <si>
    <t>Költségvetési kiadások összesen: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</si>
  <si>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</si>
  <si>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</si>
  <si>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</si>
  <si>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</si>
  <si>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</si>
  <si>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II. Felhalmozási célú bevételek és kiadások mérlege
(Önkormányzati szinten)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</si>
  <si>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</si>
  <si>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</si>
  <si>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</si>
  <si>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</si>
  <si>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</si>
  <si>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</si>
  <si>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</si>
  <si>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</si>
  <si>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</si>
  <si>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</si>
  <si>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</si>
  <si>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</si>
  <si>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</si>
  <si>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</si>
  <si>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</si>
  <si>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</si>
  <si>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</si>
  <si>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</si>
  <si>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</si>
  <si>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</si>
  <si>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</si>
  <si>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</si>
  <si>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</si>
  <si>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</si>
  <si>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</si>
  <si>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</si>
  <si>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</si>
  <si>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</si>
  <si>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</si>
  <si>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</si>
  <si>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</si>
  <si>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</si>
  <si>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</si>
  <si>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</si>
  <si>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</si>
  <si>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</si>
  <si>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</si>
  <si>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</si>
  <si>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</si>
  <si>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</si>
  <si>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</si>
  <si>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</si>
  <si>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</si>
  <si>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</si>
  <si>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</si>
  <si>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</si>
  <si>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</si>
  <si>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</si>
  <si>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</si>
  <si>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</si>
  <si>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</si>
  <si>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</si>
  <si>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</si>
  <si>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</si>
  <si>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</si>
  <si>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</si>
  <si>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</si>
  <si>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</si>
  <si>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</si>
  <si>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</si>
  <si>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</si>
  <si>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</si>
  <si>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</si>
  <si>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</si>
  <si>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</si>
  <si>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</si>
  <si>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</si>
  <si>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</si>
  <si>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</si>
  <si>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</si>
  <si>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</si>
  <si>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</si>
  <si>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Feladat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</si>
  <si>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</si>
  <si>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</si>
  <si>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</si>
  <si>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</si>
  <si>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</si>
  <si>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Önkormányzat</t>
  </si>
  <si>
    <t>megnevezése</t>
  </si>
  <si>
    <t>7.1</t>
  </si>
  <si>
    <t>V. Költségvetési szervek finanszírozása</t>
  </si>
  <si>
    <t>KIADÁSOK ÖSSZESEN: (6+7)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</si>
  <si>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</si>
  <si>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</si>
  <si>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</si>
  <si>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</si>
  <si>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</si>
  <si>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</si>
  <si>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</si>
  <si>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</si>
  <si>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</si>
  <si>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</si>
  <si>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</si>
  <si>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</si>
  <si>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</si>
  <si>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</si>
  <si>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</si>
  <si>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</si>
  <si>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</si>
  <si>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</si>
  <si>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</si>
  <si>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</si>
  <si>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</si>
  <si>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</si>
  <si>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</si>
  <si>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</si>
  <si>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</si>
  <si>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</si>
  <si>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</si>
  <si>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</si>
  <si>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</si>
  <si>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</si>
  <si>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</si>
  <si>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</si>
  <si>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</si>
  <si>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</si>
  <si>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</si>
  <si>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</si>
  <si>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</si>
  <si>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</si>
  <si>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</si>
  <si>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>2013. évi előirányzat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</si>
  <si>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</si>
  <si>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</si>
  <si>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</si>
  <si>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</si>
  <si>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</si>
  <si>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</si>
  <si>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</si>
  <si>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</si>
  <si>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</si>
  <si>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</si>
  <si>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</si>
  <si>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</si>
  <si>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</si>
  <si>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</si>
  <si>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</si>
  <si>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</si>
  <si>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</si>
  <si>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</si>
  <si>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</si>
  <si>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</si>
  <si>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</si>
  <si>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</si>
  <si>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</si>
  <si>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</si>
  <si>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</si>
  <si>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</si>
  <si>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</si>
  <si>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</si>
  <si>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</si>
  <si>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</si>
  <si>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</si>
  <si>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</si>
  <si>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</si>
  <si>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</si>
  <si>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</si>
  <si>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2013. évi külső forrásból fedezhető összes hiány (1+2)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</si>
  <si>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</si>
  <si>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</si>
  <si>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</si>
  <si>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</si>
  <si>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</si>
  <si>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</si>
  <si>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</si>
  <si>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</si>
  <si>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</si>
  <si>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</si>
  <si>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</si>
  <si>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</si>
  <si>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</si>
  <si>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</si>
  <si>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</si>
  <si>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</si>
  <si>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</si>
  <si>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</si>
  <si>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</si>
  <si>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</si>
  <si>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</si>
  <si>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</si>
  <si>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</si>
  <si>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</si>
  <si>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</si>
  <si>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</si>
  <si>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</si>
  <si>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</si>
  <si>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</si>
  <si>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</si>
  <si>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</si>
  <si>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</si>
  <si>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</si>
  <si>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</si>
  <si>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</si>
  <si>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</si>
  <si>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</si>
  <si>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</si>
  <si>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</si>
  <si>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</si>
  <si>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</si>
  <si>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</si>
  <si>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</si>
  <si>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</si>
  <si>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</si>
  <si>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</si>
  <si>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</si>
  <si>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</si>
  <si>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</si>
  <si>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</si>
  <si>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</si>
  <si>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</si>
  <si>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</si>
  <si>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</si>
  <si>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</si>
  <si>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</si>
  <si>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</si>
  <si>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</si>
  <si>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</si>
  <si>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</si>
  <si>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</si>
  <si>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</si>
  <si>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</si>
  <si>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</si>
  <si>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</si>
  <si>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</si>
  <si>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r>
      <t xml:space="preserve">2013. évi külső forrásból fedezhető működési hiány  </t>
    </r>
    <r>
      <rPr>
        <sz val="7"/>
        <rFont val="Times New Roman"/>
        <family val="1"/>
      </rPr>
      <t>(2.1. melléklet 3. oszlop 27. sor)</t>
    </r>
  </si>
  <si>
    <r>
      <t xml:space="preserve">2013. évi külső forrásból fedezhető felhalmozási hiány  </t>
    </r>
    <r>
      <rPr>
        <sz val="7"/>
        <rFont val="Times New Roman"/>
        <family val="1"/>
      </rPr>
      <t>(2.2. melléklet 3. oszlop 30. sor)</t>
    </r>
  </si>
  <si>
    <t xml:space="preserve"> Finanszírozási műveletek egyenlege (1.1-1.2.) +/-</t>
  </si>
  <si>
    <t>Működési célú finanszírozási kiadások 6.1.1.+….+6.1.7.)</t>
  </si>
  <si>
    <t>Felhalmozási célú finanszírozási bevételek (6.2.1.+…..6.2.8.)</t>
  </si>
  <si>
    <t>IV. Átvett pénzeszközök államháztartáson belülről (6.1.+…6.2.)</t>
  </si>
  <si>
    <t xml:space="preserve">     -  Működési célú pénzeszköz átadás államháztartáson belülre</t>
  </si>
  <si>
    <t xml:space="preserve">     - Működési támogatás átadás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</si>
  <si>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</si>
  <si>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</si>
  <si>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</si>
  <si>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</si>
  <si>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</si>
  <si>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</si>
  <si>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általános feladatok támogatása</t>
  </si>
  <si>
    <t>hozzájárulás a pénzbrli szociális ellátásokhoz</t>
  </si>
  <si>
    <t>kulturális feladatok</t>
  </si>
  <si>
    <t>épület felújítás</t>
  </si>
  <si>
    <t>épület vásárlás</t>
  </si>
  <si>
    <t>földterület vásárlás</t>
  </si>
  <si>
    <t>pótkocsi lombráccsal</t>
  </si>
  <si>
    <t xml:space="preserve">   kombinátor</t>
  </si>
  <si>
    <t>kamera rendszer</t>
  </si>
  <si>
    <t>sütő</t>
  </si>
  <si>
    <t>Halmozott egyenleg</t>
  </si>
  <si>
    <t>11.209</t>
  </si>
  <si>
    <t>egyes jövedelempótló támogatások kiegészítése</t>
  </si>
  <si>
    <t>traktor nyári fülkével</t>
  </si>
  <si>
    <t>Eke csoroszlya nélkül</t>
  </si>
  <si>
    <t>mulcsozó</t>
  </si>
  <si>
    <t>gödörfúró</t>
  </si>
  <si>
    <t>szántóföldi permetező</t>
  </si>
  <si>
    <t>fűnyíró kardánnal</t>
  </si>
  <si>
    <t>műtrágyaszóró</t>
  </si>
  <si>
    <t>talajmaró</t>
  </si>
  <si>
    <t>homlokrakó</t>
  </si>
  <si>
    <t>aszaló</t>
  </si>
  <si>
    <t>Teljes költség tervezett</t>
  </si>
  <si>
    <t>épület  felújítás "műhely"</t>
  </si>
  <si>
    <t>5.785</t>
  </si>
  <si>
    <t>Tám. ért. műk. Bevét.  Áh. belülrül</t>
  </si>
  <si>
    <t>Tám. ért. felh. Bevét. Áh. Belülről</t>
  </si>
  <si>
    <t>A</t>
  </si>
  <si>
    <t>B</t>
  </si>
  <si>
    <t>C</t>
  </si>
  <si>
    <t>D</t>
  </si>
  <si>
    <t>1. oldal</t>
  </si>
  <si>
    <t>2. oldal</t>
  </si>
  <si>
    <t>3. oldal</t>
  </si>
  <si>
    <t>4. oldal</t>
  </si>
  <si>
    <t>E</t>
  </si>
  <si>
    <t>F</t>
  </si>
  <si>
    <t>G</t>
  </si>
  <si>
    <t>1.oldal</t>
  </si>
  <si>
    <t xml:space="preserve">Csikvánd Község Önkormányzat                                                                                                                                                                                      MŰKÖDÉSI ÉS FELHALMOZÁSI CÉLÚ  BEVÉTELEK ÉS KIADÁSOK MÉRLEGE                                                                                                I. Működési célú bevételek és kiadások mérlege (Önkormányzati szinten)
</t>
  </si>
  <si>
    <t xml:space="preserve">  Ezer forintban!</t>
  </si>
  <si>
    <t>2013. eredeti előirányzat</t>
  </si>
  <si>
    <t>2013. módosított előirányzat</t>
  </si>
  <si>
    <t>Csikvánd Község  Önkormányzat adósságot keletkeztető ügyletekből és kezességvállalásokból fennálló kötelezettségei</t>
  </si>
  <si>
    <t>MEGNEVEZÉS</t>
  </si>
  <si>
    <t>Évek</t>
  </si>
  <si>
    <t>Összesen
(6=3+4+5)</t>
  </si>
  <si>
    <t>2014.</t>
  </si>
  <si>
    <t>2015.</t>
  </si>
  <si>
    <t>2016.</t>
  </si>
  <si>
    <t>ÖSSZES KÖTELEZETTSÉG</t>
  </si>
  <si>
    <t>Csikvánd Község Önkormányzat saját bevételeinek részletezése az adósságot keletkeztető ügyletből származó tárgyévi fizetési kötelezettség megállapításához</t>
  </si>
  <si>
    <t>Bevételi jogcímek</t>
  </si>
  <si>
    <t>Az önkormányzati vagyon és az önkormányzatot megillető vagyoni értékű jog értékesítéséből és hasznosításából származó bevétel</t>
  </si>
  <si>
    <t>Díjak, pótlékok bírságok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</si>
  <si>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</si>
  <si>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</si>
  <si>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</si>
  <si>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</si>
  <si>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</si>
  <si>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Csikvánd Község Önkormányzat 2013. évi adósságot keletkeztető fejlesztési céljai</t>
  </si>
  <si>
    <t>Fejlesztési cél leírása</t>
  </si>
  <si>
    <t>Fejlesztés várható kiadása</t>
  </si>
  <si>
    <t>ADÓSSÁGOT KELETKEZTETŐ ÜGYLETEK VÁRHATÓ EGYÜTTES ÖSSZEGE</t>
  </si>
  <si>
    <t>EU-s projekt neve, azonosítója:</t>
  </si>
  <si>
    <t>Ezer forintban!</t>
  </si>
  <si>
    <t>Források</t>
  </si>
  <si>
    <t>2013.</t>
  </si>
  <si>
    <t>2014.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</si>
  <si>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</si>
  <si>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</si>
  <si>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</si>
  <si>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</si>
  <si>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</si>
  <si>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</si>
  <si>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</si>
  <si>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</si>
  <si>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</si>
  <si>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</si>
  <si>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</si>
  <si>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</si>
  <si>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</si>
  <si>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Önkormányzaton kívüli EU-s projektekhez történő hozzájárulás 2013. évi előirányzat</t>
  </si>
  <si>
    <t>Támogatott neve</t>
  </si>
  <si>
    <t>Hozzájárulás  (E Ft)</t>
  </si>
  <si>
    <t>Adatszolgáltatás 
az elismert tartozásállományról</t>
  </si>
  <si>
    <t>Költségvetési szerv neve:</t>
  </si>
  <si>
    <t>Csikvánd Község Önkormányzat</t>
  </si>
  <si>
    <t>Éves eredeti kiadási előirányzat: --- ezer Ft</t>
  </si>
  <si>
    <t>30 napon túli elismert tartozásállomány összesen: ---Ft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</si>
  <si>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</si>
  <si>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</si>
  <si>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</si>
  <si>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</si>
  <si>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</si>
  <si>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</si>
  <si>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</si>
  <si>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</si>
  <si>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</si>
  <si>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</si>
  <si>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</si>
  <si>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Szociális feladatok- falugondnoki szolgálat</t>
  </si>
  <si>
    <t>ezer forintban</t>
  </si>
  <si>
    <t>2013.I. félév módosított előirányzat</t>
  </si>
  <si>
    <t>Sorszám
szám</t>
  </si>
  <si>
    <t>2013. évi támogatás eredeti előirányzata</t>
  </si>
  <si>
    <t>Sorszám</t>
  </si>
  <si>
    <t>2013.I. félév módosított előirányzat előirányzat</t>
  </si>
  <si>
    <t xml:space="preserve">A </t>
  </si>
  <si>
    <t>2013. év utáni szükséglet
(G=B - D - F)</t>
  </si>
  <si>
    <r>
      <t>KÖLTSÉGVETÉSI BEVÉTELEK ÖSSZESEN (2+……+9</t>
    </r>
    <r>
      <rPr>
        <b/>
        <i/>
        <sz val="10"/>
        <rFont val="Times New Roman"/>
        <family val="1"/>
      </rPr>
      <t>)</t>
    </r>
  </si>
  <si>
    <t>B e v é t e l e k</t>
  </si>
  <si>
    <t>K i a d á s o k</t>
  </si>
  <si>
    <t>2013. III. n.évi előirányzat</t>
  </si>
  <si>
    <t>2013. I. f. évi módosított előirányzat</t>
  </si>
  <si>
    <t>2013. III. n. évi előirányzat</t>
  </si>
  <si>
    <t>2013.III. n.év módosított előirányzat</t>
  </si>
  <si>
    <t>2013. I. félév módosított előirányzat</t>
  </si>
  <si>
    <t>H</t>
  </si>
  <si>
    <t>I</t>
  </si>
  <si>
    <t>2013. III. n.év módosított előirányzat</t>
  </si>
  <si>
    <t>2013.III.n.év módosított EI</t>
  </si>
  <si>
    <t>2013. I. f.év módosított előirányzat</t>
  </si>
  <si>
    <t>2013.I. f. év  módosított előirányzat</t>
  </si>
  <si>
    <t>2013. III. n. év módosított előirányzat</t>
  </si>
  <si>
    <t>9. melléklet a  11/2013.(XI.15.)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</si>
</sst>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sz val="9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b/>
      <i/>
      <sz val="11"/>
      <name val="Times New Roman CE"/>
      <family val="1"/>
    </font>
    <font>
      <b/>
      <i/>
      <sz val="12"/>
      <name val="Times New Roman CE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/>
      <bottom/>
    </border>
    <border>
      <left style="thin"/>
      <right style="medium"/>
      <top/>
      <bottom style="hair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52" fillId="9" borderId="0" applyNumberFormat="0" applyBorder="0" applyAlignment="0" applyProtection="0"/>
    <xf numFmtId="0" fontId="52" fillId="3" borderId="0" applyNumberFormat="0" applyBorder="0" applyAlignment="0" applyProtection="0"/>
    <xf numFmtId="0" fontId="52" fillId="7" borderId="0" applyNumberFormat="0" applyBorder="0" applyAlignment="0" applyProtection="0"/>
    <xf numFmtId="0" fontId="52" fillId="6" borderId="0" applyNumberFormat="0" applyBorder="0" applyAlignment="0" applyProtection="0"/>
    <xf numFmtId="0" fontId="52" fillId="9" borderId="0" applyNumberFormat="0" applyBorder="0" applyAlignment="0" applyProtection="0"/>
    <xf numFmtId="0" fontId="52" fillId="3" borderId="0" applyNumberFormat="0" applyBorder="0" applyAlignment="0" applyProtection="0"/>
    <xf numFmtId="0" fontId="44" fillId="7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4" borderId="7" applyNumberFormat="0" applyFont="0" applyAlignment="0" applyProtection="0"/>
    <xf numFmtId="0" fontId="52" fillId="9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9" borderId="0" applyNumberFormat="0" applyBorder="0" applyAlignment="0" applyProtection="0"/>
    <xf numFmtId="0" fontId="52" fillId="14" borderId="0" applyNumberFormat="0" applyBorder="0" applyAlignment="0" applyProtection="0"/>
    <xf numFmtId="0" fontId="41" fillId="15" borderId="0" applyNumberFormat="0" applyBorder="0" applyAlignment="0" applyProtection="0"/>
    <xf numFmtId="0" fontId="45" fillId="16" borderId="8" applyNumberFormat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17" borderId="0" applyNumberFormat="0" applyBorder="0" applyAlignment="0" applyProtection="0"/>
    <xf numFmtId="0" fontId="43" fillId="7" borderId="0" applyNumberFormat="0" applyBorder="0" applyAlignment="0" applyProtection="0"/>
    <xf numFmtId="0" fontId="46" fillId="16" borderId="1" applyNumberFormat="0" applyAlignment="0" applyProtection="0"/>
    <xf numFmtId="9" fontId="0" fillId="0" borderId="0" applyFont="0" applyFill="0" applyBorder="0" applyAlignment="0" applyProtection="0"/>
  </cellStyleXfs>
  <cellXfs count="678">
    <xf numFmtId="0" fontId="0" fillId="0" borderId="0" xfId="0" applyAlignment="1">
      <alignment/>
    </xf>
    <xf numFmtId="0" fontId="0" fillId="0" borderId="0" xfId="56" applyFont="1" applyFill="1">
      <alignment/>
      <protection/>
    </xf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6" applyFont="1" applyFill="1" applyBorder="1" applyAlignment="1" applyProtection="1">
      <alignment horizontal="center" vertical="center" wrapText="1"/>
      <protection/>
    </xf>
    <xf numFmtId="0" fontId="6" fillId="0" borderId="0" xfId="56" applyFont="1" applyFill="1" applyBorder="1" applyAlignment="1" applyProtection="1">
      <alignment vertical="center" wrapText="1"/>
      <protection/>
    </xf>
    <xf numFmtId="0" fontId="16" fillId="0" borderId="10" xfId="56" applyFont="1" applyFill="1" applyBorder="1" applyAlignment="1" applyProtection="1">
      <alignment horizontal="left" vertical="center" wrapText="1" indent="1"/>
      <protection/>
    </xf>
    <xf numFmtId="0" fontId="16" fillId="0" borderId="11" xfId="56" applyFont="1" applyFill="1" applyBorder="1" applyAlignment="1" applyProtection="1">
      <alignment horizontal="left" vertical="center" wrapText="1" indent="1"/>
      <protection/>
    </xf>
    <xf numFmtId="0" fontId="16" fillId="0" borderId="12" xfId="56" applyFont="1" applyFill="1" applyBorder="1" applyAlignment="1" applyProtection="1">
      <alignment horizontal="left" vertical="center" wrapText="1" indent="1"/>
      <protection/>
    </xf>
    <xf numFmtId="0" fontId="16" fillId="0" borderId="13" xfId="56" applyFont="1" applyFill="1" applyBorder="1" applyAlignment="1" applyProtection="1">
      <alignment horizontal="left" vertical="center" wrapText="1" indent="1"/>
      <protection/>
    </xf>
    <xf numFmtId="0" fontId="16" fillId="0" borderId="14" xfId="56" applyFont="1" applyFill="1" applyBorder="1" applyAlignment="1" applyProtection="1">
      <alignment horizontal="left" vertical="center" wrapText="1" indent="1"/>
      <protection/>
    </xf>
    <xf numFmtId="0" fontId="16" fillId="0" borderId="15" xfId="56" applyFont="1" applyFill="1" applyBorder="1" applyAlignment="1" applyProtection="1">
      <alignment horizontal="left" vertical="center" wrapText="1" indent="1"/>
      <protection/>
    </xf>
    <xf numFmtId="0" fontId="16" fillId="0" borderId="16" xfId="56" applyFont="1" applyFill="1" applyBorder="1" applyAlignment="1" applyProtection="1">
      <alignment horizontal="left" vertical="center" wrapText="1" indent="1"/>
      <protection/>
    </xf>
    <xf numFmtId="49" fontId="16" fillId="0" borderId="17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22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23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4" fillId="0" borderId="24" xfId="56" applyFont="1" applyFill="1" applyBorder="1" applyAlignment="1" applyProtection="1">
      <alignment horizontal="left" vertical="center" wrapText="1" indent="1"/>
      <protection/>
    </xf>
    <xf numFmtId="0" fontId="14" fillId="0" borderId="25" xfId="56" applyFont="1" applyFill="1" applyBorder="1" applyAlignment="1" applyProtection="1">
      <alignment horizontal="left" vertical="center" wrapText="1" indent="1"/>
      <protection/>
    </xf>
    <xf numFmtId="0" fontId="14" fillId="0" borderId="26" xfId="56" applyFont="1" applyFill="1" applyBorder="1" applyAlignment="1" applyProtection="1">
      <alignment horizontal="left" vertical="center" wrapText="1" indent="1"/>
      <protection/>
    </xf>
    <xf numFmtId="0" fontId="17" fillId="0" borderId="25" xfId="56" applyFont="1" applyFill="1" applyBorder="1" applyAlignment="1" applyProtection="1">
      <alignment horizontal="left" vertical="center" wrapText="1" indent="1"/>
      <protection/>
    </xf>
    <xf numFmtId="0" fontId="7" fillId="0" borderId="24" xfId="56" applyFont="1" applyFill="1" applyBorder="1" applyAlignment="1" applyProtection="1">
      <alignment horizontal="center" vertical="center" wrapText="1"/>
      <protection/>
    </xf>
    <xf numFmtId="0" fontId="7" fillId="0" borderId="25" xfId="56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6" xfId="0" applyNumberFormat="1" applyFont="1" applyFill="1" applyBorder="1" applyAlignment="1" applyProtection="1">
      <alignment vertical="center" wrapText="1"/>
      <protection locked="0"/>
    </xf>
    <xf numFmtId="0" fontId="14" fillId="0" borderId="25" xfId="56" applyFont="1" applyFill="1" applyBorder="1" applyAlignment="1" applyProtection="1">
      <alignment vertical="center" wrapText="1"/>
      <protection/>
    </xf>
    <xf numFmtId="0" fontId="14" fillId="0" borderId="27" xfId="56" applyFont="1" applyFill="1" applyBorder="1" applyAlignment="1" applyProtection="1">
      <alignment vertical="center" wrapText="1"/>
      <protection/>
    </xf>
    <xf numFmtId="0" fontId="14" fillId="0" borderId="24" xfId="56" applyFont="1" applyFill="1" applyBorder="1" applyAlignment="1" applyProtection="1">
      <alignment horizontal="center" vertical="center" wrapText="1"/>
      <protection/>
    </xf>
    <xf numFmtId="0" fontId="14" fillId="0" borderId="25" xfId="56" applyFont="1" applyFill="1" applyBorder="1" applyAlignment="1" applyProtection="1">
      <alignment horizontal="center" vertical="center" wrapText="1"/>
      <protection/>
    </xf>
    <xf numFmtId="0" fontId="14" fillId="0" borderId="28" xfId="56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vertical="center" wrapText="1"/>
      <protection/>
    </xf>
    <xf numFmtId="0" fontId="7" fillId="0" borderId="25" xfId="57" applyFont="1" applyFill="1" applyBorder="1" applyAlignment="1" applyProtection="1">
      <alignment horizontal="left" vertical="center" indent="1"/>
      <protection/>
    </xf>
    <xf numFmtId="0" fontId="3" fillId="0" borderId="0" xfId="56" applyFill="1">
      <alignment/>
      <protection/>
    </xf>
    <xf numFmtId="0" fontId="7" fillId="0" borderId="28" xfId="56" applyFont="1" applyFill="1" applyBorder="1" applyAlignment="1" applyProtection="1">
      <alignment horizontal="center" vertical="center" wrapText="1"/>
      <protection/>
    </xf>
    <xf numFmtId="0" fontId="16" fillId="0" borderId="0" xfId="56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20" fillId="0" borderId="2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8" xfId="0" applyNumberFormat="1" applyFont="1" applyFill="1" applyBorder="1" applyAlignment="1" applyProtection="1">
      <alignment horizontal="center" vertical="center" wrapText="1"/>
      <protection/>
    </xf>
    <xf numFmtId="164" fontId="14" fillId="0" borderId="19" xfId="0" applyNumberFormat="1" applyFont="1" applyFill="1" applyBorder="1" applyAlignment="1" applyProtection="1">
      <alignment horizontal="center" vertical="center" wrapText="1"/>
      <protection/>
    </xf>
    <xf numFmtId="164" fontId="14" fillId="0" borderId="12" xfId="0" applyNumberFormat="1" applyFont="1" applyFill="1" applyBorder="1" applyAlignment="1" applyProtection="1">
      <alignment horizontal="center" vertical="center" wrapText="1"/>
      <protection/>
    </xf>
    <xf numFmtId="164" fontId="14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16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16" fillId="0" borderId="16" xfId="0" applyNumberFormat="1" applyFont="1" applyFill="1" applyBorder="1" applyAlignment="1" applyProtection="1">
      <alignment vertical="center" wrapText="1"/>
      <protection locked="0"/>
    </xf>
    <xf numFmtId="164" fontId="16" fillId="0" borderId="31" xfId="0" applyNumberFormat="1" applyFont="1" applyFill="1" applyBorder="1" applyAlignment="1" applyProtection="1">
      <alignment vertical="center" wrapText="1"/>
      <protection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28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Alignment="1">
      <alignment vertical="center" wrapText="1"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vertical="center" wrapTex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7" fillId="0" borderId="28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6" xfId="57" applyFont="1" applyFill="1" applyBorder="1" applyAlignment="1" applyProtection="1">
      <alignment horizontal="center" vertical="center" wrapText="1"/>
      <protection/>
    </xf>
    <xf numFmtId="0" fontId="7" fillId="0" borderId="27" xfId="57" applyFont="1" applyFill="1" applyBorder="1" applyAlignment="1" applyProtection="1">
      <alignment horizontal="center" vertical="center"/>
      <protection/>
    </xf>
    <xf numFmtId="0" fontId="7" fillId="0" borderId="33" xfId="57" applyFont="1" applyFill="1" applyBorder="1" applyAlignment="1" applyProtection="1">
      <alignment horizontal="center" vertical="center"/>
      <protection/>
    </xf>
    <xf numFmtId="0" fontId="3" fillId="0" borderId="0" xfId="57" applyFill="1" applyProtection="1">
      <alignment/>
      <protection/>
    </xf>
    <xf numFmtId="0" fontId="16" fillId="0" borderId="24" xfId="57" applyFont="1" applyFill="1" applyBorder="1" applyAlignment="1" applyProtection="1">
      <alignment horizontal="left" vertical="center" indent="1"/>
      <protection/>
    </xf>
    <xf numFmtId="0" fontId="3" fillId="0" borderId="0" xfId="57" applyFill="1" applyAlignment="1" applyProtection="1">
      <alignment vertical="center"/>
      <protection/>
    </xf>
    <xf numFmtId="0" fontId="16" fillId="0" borderId="17" xfId="57" applyFont="1" applyFill="1" applyBorder="1" applyAlignment="1" applyProtection="1">
      <alignment horizontal="left" vertical="center" indent="1"/>
      <protection/>
    </xf>
    <xf numFmtId="0" fontId="16" fillId="0" borderId="10" xfId="57" applyFont="1" applyFill="1" applyBorder="1" applyAlignment="1" applyProtection="1">
      <alignment horizontal="left" vertical="center" indent="1"/>
      <protection/>
    </xf>
    <xf numFmtId="164" fontId="16" fillId="0" borderId="10" xfId="57" applyNumberFormat="1" applyFont="1" applyFill="1" applyBorder="1" applyAlignment="1" applyProtection="1">
      <alignment vertical="center"/>
      <protection locked="0"/>
    </xf>
    <xf numFmtId="164" fontId="16" fillId="0" borderId="34" xfId="57" applyNumberFormat="1" applyFont="1" applyFill="1" applyBorder="1" applyAlignment="1" applyProtection="1">
      <alignment vertical="center"/>
      <protection/>
    </xf>
    <xf numFmtId="0" fontId="16" fillId="0" borderId="18" xfId="57" applyFont="1" applyFill="1" applyBorder="1" applyAlignment="1" applyProtection="1">
      <alignment horizontal="left" vertical="center" indent="1"/>
      <protection/>
    </xf>
    <xf numFmtId="164" fontId="16" fillId="0" borderId="11" xfId="57" applyNumberFormat="1" applyFont="1" applyFill="1" applyBorder="1" applyAlignment="1" applyProtection="1">
      <alignment vertical="center"/>
      <protection locked="0"/>
    </xf>
    <xf numFmtId="164" fontId="16" fillId="0" borderId="30" xfId="57" applyNumberFormat="1" applyFont="1" applyFill="1" applyBorder="1" applyAlignment="1" applyProtection="1">
      <alignment vertical="center"/>
      <protection/>
    </xf>
    <xf numFmtId="0" fontId="3" fillId="0" borderId="0" xfId="57" applyFill="1" applyAlignment="1" applyProtection="1">
      <alignment vertical="center"/>
      <protection locked="0"/>
    </xf>
    <xf numFmtId="164" fontId="16" fillId="0" borderId="13" xfId="57" applyNumberFormat="1" applyFont="1" applyFill="1" applyBorder="1" applyAlignment="1" applyProtection="1">
      <alignment vertical="center"/>
      <protection locked="0"/>
    </xf>
    <xf numFmtId="164" fontId="16" fillId="0" borderId="32" xfId="57" applyNumberFormat="1" applyFont="1" applyFill="1" applyBorder="1" applyAlignment="1" applyProtection="1">
      <alignment vertical="center"/>
      <protection/>
    </xf>
    <xf numFmtId="164" fontId="14" fillId="0" borderId="25" xfId="57" applyNumberFormat="1" applyFont="1" applyFill="1" applyBorder="1" applyAlignment="1" applyProtection="1">
      <alignment vertical="center"/>
      <protection/>
    </xf>
    <xf numFmtId="164" fontId="14" fillId="0" borderId="28" xfId="57" applyNumberFormat="1" applyFont="1" applyFill="1" applyBorder="1" applyAlignment="1" applyProtection="1">
      <alignment vertical="center"/>
      <protection/>
    </xf>
    <xf numFmtId="0" fontId="16" fillId="0" borderId="20" xfId="57" applyFont="1" applyFill="1" applyBorder="1" applyAlignment="1" applyProtection="1">
      <alignment horizontal="left" vertical="center" indent="1"/>
      <protection/>
    </xf>
    <xf numFmtId="0" fontId="14" fillId="0" borderId="24" xfId="57" applyFont="1" applyFill="1" applyBorder="1" applyAlignment="1" applyProtection="1">
      <alignment horizontal="left" vertical="center" indent="1"/>
      <protection/>
    </xf>
    <xf numFmtId="164" fontId="14" fillId="0" borderId="25" xfId="57" applyNumberFormat="1" applyFont="1" applyFill="1" applyBorder="1" applyProtection="1">
      <alignment/>
      <protection/>
    </xf>
    <xf numFmtId="164" fontId="14" fillId="0" borderId="28" xfId="57" applyNumberFormat="1" applyFont="1" applyFill="1" applyBorder="1" applyProtection="1">
      <alignment/>
      <protection/>
    </xf>
    <xf numFmtId="0" fontId="3" fillId="0" borderId="0" xfId="57" applyFill="1" applyProtection="1">
      <alignment/>
      <protection locked="0"/>
    </xf>
    <xf numFmtId="0" fontId="22" fillId="0" borderId="0" xfId="57" applyFont="1" applyFill="1" applyProtection="1">
      <alignment/>
      <protection locked="0"/>
    </xf>
    <xf numFmtId="0" fontId="6" fillId="0" borderId="0" xfId="57" applyFont="1" applyFill="1" applyProtection="1">
      <alignment/>
      <protection locked="0"/>
    </xf>
    <xf numFmtId="0" fontId="19" fillId="0" borderId="35" xfId="0" applyFont="1" applyFill="1" applyBorder="1" applyAlignment="1" applyProtection="1">
      <alignment horizontal="left" vertical="center" wrapText="1"/>
      <protection locked="0"/>
    </xf>
    <xf numFmtId="0" fontId="19" fillId="0" borderId="36" xfId="0" applyFont="1" applyFill="1" applyBorder="1" applyAlignment="1" applyProtection="1">
      <alignment horizontal="left" vertical="center" wrapText="1"/>
      <protection locked="0"/>
    </xf>
    <xf numFmtId="164" fontId="14" fillId="18" borderId="25" xfId="0" applyNumberFormat="1" applyFont="1" applyFill="1" applyBorder="1" applyAlignment="1" applyProtection="1">
      <alignment vertical="center" wrapText="1"/>
      <protection/>
    </xf>
    <xf numFmtId="164" fontId="7" fillId="18" borderId="25" xfId="0" applyNumberFormat="1" applyFont="1" applyFill="1" applyBorder="1" applyAlignment="1" applyProtection="1">
      <alignment vertical="center" wrapText="1"/>
      <protection/>
    </xf>
    <xf numFmtId="3" fontId="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5" xfId="56" applyFont="1" applyFill="1" applyBorder="1" applyAlignment="1" applyProtection="1">
      <alignment horizontal="left" vertical="center" wrapText="1" indent="1"/>
      <protection/>
    </xf>
    <xf numFmtId="0" fontId="6" fillId="0" borderId="0" xfId="56" applyFont="1" applyFill="1">
      <alignment/>
      <protection/>
    </xf>
    <xf numFmtId="164" fontId="14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37" xfId="0" applyFont="1" applyFill="1" applyBorder="1" applyAlignment="1" applyProtection="1">
      <alignment horizontal="right"/>
      <protection/>
    </xf>
    <xf numFmtId="0" fontId="16" fillId="0" borderId="11" xfId="56" applyFont="1" applyFill="1" applyBorder="1" applyAlignment="1" applyProtection="1">
      <alignment horizontal="left" indent="6"/>
      <protection/>
    </xf>
    <xf numFmtId="0" fontId="16" fillId="0" borderId="11" xfId="56" applyFont="1" applyFill="1" applyBorder="1" applyAlignment="1" applyProtection="1">
      <alignment horizontal="left" vertical="center" wrapText="1" indent="6"/>
      <protection/>
    </xf>
    <xf numFmtId="0" fontId="16" fillId="0" borderId="16" xfId="56" applyFont="1" applyFill="1" applyBorder="1" applyAlignment="1" applyProtection="1">
      <alignment horizontal="left" vertical="center" wrapText="1" indent="6"/>
      <protection/>
    </xf>
    <xf numFmtId="0" fontId="16" fillId="0" borderId="38" xfId="56" applyFont="1" applyFill="1" applyBorder="1" applyAlignment="1" applyProtection="1">
      <alignment horizontal="left" vertical="center" wrapText="1" indent="6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center" vertical="center" wrapText="1"/>
      <protection/>
    </xf>
    <xf numFmtId="164" fontId="7" fillId="0" borderId="25" xfId="0" applyNumberFormat="1" applyFont="1" applyFill="1" applyBorder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left" vertical="center" wrapText="1"/>
      <protection/>
    </xf>
    <xf numFmtId="164" fontId="7" fillId="0" borderId="2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 applyProtection="1">
      <alignment horizontal="left" vertical="center" wrapText="1"/>
      <protection/>
    </xf>
    <xf numFmtId="164" fontId="3" fillId="0" borderId="0" xfId="0" applyNumberFormat="1" applyFont="1" applyFill="1" applyAlignment="1" applyProtection="1">
      <alignment vertical="center" wrapText="1"/>
      <protection/>
    </xf>
    <xf numFmtId="0" fontId="4" fillId="0" borderId="24" xfId="0" applyFont="1" applyFill="1" applyBorder="1" applyAlignment="1" applyProtection="1">
      <alignment horizontal="left" vertical="center"/>
      <protection/>
    </xf>
    <xf numFmtId="0" fontId="0" fillId="0" borderId="39" xfId="0" applyFont="1" applyFill="1" applyBorder="1" applyAlignment="1" applyProtection="1">
      <alignment vertical="center" wrapText="1"/>
      <protection/>
    </xf>
    <xf numFmtId="0" fontId="4" fillId="0" borderId="40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4" fillId="0" borderId="41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42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3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2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3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57" applyFont="1" applyFill="1" applyBorder="1" applyAlignment="1" applyProtection="1">
      <alignment horizontal="left" vertical="center" indent="1"/>
      <protection/>
    </xf>
    <xf numFmtId="0" fontId="16" fillId="0" borderId="13" xfId="57" applyFont="1" applyFill="1" applyBorder="1" applyAlignment="1" applyProtection="1">
      <alignment horizontal="left" vertical="center" wrapText="1" indent="1"/>
      <protection/>
    </xf>
    <xf numFmtId="0" fontId="16" fillId="0" borderId="11" xfId="57" applyFont="1" applyFill="1" applyBorder="1" applyAlignment="1" applyProtection="1">
      <alignment horizontal="left" vertical="center" wrapText="1" indent="1"/>
      <protection/>
    </xf>
    <xf numFmtId="0" fontId="16" fillId="0" borderId="13" xfId="57" applyFont="1" applyFill="1" applyBorder="1" applyAlignment="1" applyProtection="1">
      <alignment horizontal="left" vertical="center" indent="1"/>
      <protection/>
    </xf>
    <xf numFmtId="0" fontId="7" fillId="0" borderId="25" xfId="57" applyFont="1" applyFill="1" applyBorder="1" applyAlignment="1" applyProtection="1">
      <alignment horizontal="left" indent="1"/>
      <protection/>
    </xf>
    <xf numFmtId="164" fontId="21" fillId="0" borderId="42" xfId="56" applyNumberFormat="1" applyFont="1" applyFill="1" applyBorder="1" applyAlignment="1" applyProtection="1">
      <alignment horizontal="right" vertical="center" wrapText="1" indent="1"/>
      <protection/>
    </xf>
    <xf numFmtId="164" fontId="21" fillId="0" borderId="44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46" xfId="56" applyFont="1" applyFill="1" applyBorder="1" applyAlignment="1" applyProtection="1">
      <alignment horizontal="left" vertical="center" wrapText="1" indent="1"/>
      <protection/>
    </xf>
    <xf numFmtId="49" fontId="16" fillId="0" borderId="47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48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49" xfId="56" applyNumberFormat="1" applyFont="1" applyFill="1" applyBorder="1" applyAlignment="1" applyProtection="1">
      <alignment horizontal="left" vertical="center" wrapText="1" indent="1"/>
      <protection/>
    </xf>
    <xf numFmtId="0" fontId="14" fillId="0" borderId="17" xfId="56" applyFont="1" applyFill="1" applyBorder="1" applyAlignment="1" applyProtection="1">
      <alignment horizontal="left" vertical="center" wrapText="1" indent="1"/>
      <protection/>
    </xf>
    <xf numFmtId="0" fontId="17" fillId="0" borderId="10" xfId="56" applyFont="1" applyFill="1" applyBorder="1" applyAlignment="1" applyProtection="1">
      <alignment horizontal="left" vertical="center" wrapText="1" indent="1"/>
      <protection/>
    </xf>
    <xf numFmtId="0" fontId="3" fillId="0" borderId="0" xfId="56" applyFill="1" applyAlignment="1">
      <alignment horizontal="left" vertical="center" indent="1"/>
      <protection/>
    </xf>
    <xf numFmtId="0" fontId="20" fillId="0" borderId="25" xfId="0" applyFont="1" applyBorder="1" applyAlignment="1" applyProtection="1">
      <alignment horizontal="left" vertical="center" wrapText="1" indent="1"/>
      <protection/>
    </xf>
    <xf numFmtId="0" fontId="19" fillId="0" borderId="11" xfId="0" applyFont="1" applyBorder="1" applyAlignment="1" applyProtection="1">
      <alignment horizontal="left" vertical="center" wrapText="1" indent="1"/>
      <protection/>
    </xf>
    <xf numFmtId="0" fontId="24" fillId="0" borderId="11" xfId="0" applyFont="1" applyBorder="1" applyAlignment="1" applyProtection="1">
      <alignment horizontal="left" vertical="center" wrapText="1" indent="1"/>
      <protection/>
    </xf>
    <xf numFmtId="0" fontId="19" fillId="0" borderId="11" xfId="0" applyFont="1" applyBorder="1" applyAlignment="1" applyProtection="1">
      <alignment horizontal="left" vertical="center" indent="1"/>
      <protection/>
    </xf>
    <xf numFmtId="0" fontId="19" fillId="0" borderId="38" xfId="0" applyFont="1" applyBorder="1" applyAlignment="1" applyProtection="1">
      <alignment horizontal="left" vertical="center" indent="1"/>
      <protection/>
    </xf>
    <xf numFmtId="0" fontId="20" fillId="0" borderId="24" xfId="0" applyFont="1" applyBorder="1" applyAlignment="1" applyProtection="1">
      <alignment horizontal="left" vertical="center" wrapText="1" indent="1"/>
      <protection/>
    </xf>
    <xf numFmtId="49" fontId="19" fillId="0" borderId="18" xfId="0" applyNumberFormat="1" applyFont="1" applyBorder="1" applyAlignment="1" applyProtection="1">
      <alignment horizontal="left" vertical="center" wrapText="1" indent="2"/>
      <protection/>
    </xf>
    <xf numFmtId="49" fontId="20" fillId="0" borderId="18" xfId="0" applyNumberFormat="1" applyFont="1" applyBorder="1" applyAlignment="1" applyProtection="1">
      <alignment horizontal="left" vertical="center" wrapText="1" indent="1"/>
      <protection/>
    </xf>
    <xf numFmtId="49" fontId="19" fillId="0" borderId="23" xfId="0" applyNumberFormat="1" applyFont="1" applyBorder="1" applyAlignment="1" applyProtection="1">
      <alignment horizontal="left" vertical="center" wrapText="1" indent="2"/>
      <protection/>
    </xf>
    <xf numFmtId="0" fontId="19" fillId="0" borderId="38" xfId="0" applyFont="1" applyBorder="1" applyAlignment="1" applyProtection="1">
      <alignment horizontal="left" vertical="center" wrapText="1" indent="1"/>
      <protection/>
    </xf>
    <xf numFmtId="0" fontId="18" fillId="0" borderId="24" xfId="0" applyFont="1" applyBorder="1" applyAlignment="1" applyProtection="1">
      <alignment horizontal="left" vertical="center" wrapText="1" indent="1"/>
      <protection/>
    </xf>
    <xf numFmtId="0" fontId="23" fillId="0" borderId="19" xfId="0" applyFont="1" applyBorder="1" applyAlignment="1" applyProtection="1">
      <alignment horizontal="left" vertical="center" wrapText="1" indent="1"/>
      <protection/>
    </xf>
    <xf numFmtId="49" fontId="19" fillId="0" borderId="20" xfId="0" applyNumberFormat="1" applyFont="1" applyBorder="1" applyAlignment="1" applyProtection="1">
      <alignment horizontal="left" vertical="center" wrapText="1" indent="2"/>
      <protection/>
    </xf>
    <xf numFmtId="0" fontId="19" fillId="0" borderId="13" xfId="0" applyFont="1" applyBorder="1" applyAlignment="1" applyProtection="1">
      <alignment horizontal="left" vertical="center" wrapText="1" indent="1"/>
      <protection/>
    </xf>
    <xf numFmtId="49" fontId="19" fillId="0" borderId="21" xfId="0" applyNumberFormat="1" applyFont="1" applyBorder="1" applyAlignment="1" applyProtection="1">
      <alignment horizontal="left" vertical="center" wrapText="1" indent="2"/>
      <protection/>
    </xf>
    <xf numFmtId="0" fontId="19" fillId="0" borderId="16" xfId="0" applyFont="1" applyBorder="1" applyAlignment="1" applyProtection="1">
      <alignment horizontal="left" vertical="center" wrapText="1" indent="1"/>
      <protection/>
    </xf>
    <xf numFmtId="0" fontId="20" fillId="0" borderId="19" xfId="0" applyFont="1" applyBorder="1" applyAlignment="1" applyProtection="1">
      <alignment horizontal="left" vertical="center" wrapText="1" indent="1"/>
      <protection/>
    </xf>
    <xf numFmtId="0" fontId="25" fillId="0" borderId="25" xfId="0" applyFont="1" applyBorder="1" applyAlignment="1" applyProtection="1">
      <alignment horizontal="left" vertical="center" wrapText="1" indent="1"/>
      <protection/>
    </xf>
    <xf numFmtId="49" fontId="19" fillId="0" borderId="24" xfId="0" applyNumberFormat="1" applyFont="1" applyBorder="1" applyAlignment="1" applyProtection="1">
      <alignment horizontal="left" vertical="center" wrapText="1" indent="1"/>
      <protection/>
    </xf>
    <xf numFmtId="49" fontId="24" fillId="0" borderId="24" xfId="0" applyNumberFormat="1" applyFont="1" applyBorder="1" applyAlignment="1" applyProtection="1">
      <alignment horizontal="left" vertical="center" wrapText="1" indent="1"/>
      <protection/>
    </xf>
    <xf numFmtId="164" fontId="14" fillId="0" borderId="33" xfId="56" applyNumberFormat="1" applyFont="1" applyFill="1" applyBorder="1" applyAlignment="1" applyProtection="1">
      <alignment horizontal="right" vertical="center" wrapText="1" indent="1"/>
      <protection/>
    </xf>
    <xf numFmtId="164" fontId="14" fillId="0" borderId="28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50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6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5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56" applyNumberFormat="1" applyFont="1" applyFill="1" applyBorder="1" applyAlignment="1" applyProtection="1">
      <alignment horizontal="right" vertical="center" wrapText="1" indent="1"/>
      <protection/>
    </xf>
    <xf numFmtId="164" fontId="14" fillId="0" borderId="28" xfId="56" applyNumberFormat="1" applyFont="1" applyFill="1" applyBorder="1" applyAlignment="1" applyProtection="1">
      <alignment horizontal="right" vertical="center" wrapText="1" indent="1"/>
      <protection/>
    </xf>
    <xf numFmtId="164" fontId="21" fillId="0" borderId="32" xfId="56" applyNumberFormat="1" applyFont="1" applyFill="1" applyBorder="1" applyAlignment="1" applyProtection="1">
      <alignment horizontal="right" vertical="center" wrapText="1" indent="1"/>
      <protection/>
    </xf>
    <xf numFmtId="164" fontId="21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51" xfId="56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51" xfId="5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8" xfId="0" applyNumberFormat="1" applyFont="1" applyBorder="1" applyAlignment="1" applyProtection="1">
      <alignment horizontal="right" vertical="center" wrapText="1" indent="1"/>
      <protection/>
    </xf>
    <xf numFmtId="0" fontId="18" fillId="0" borderId="28" xfId="0" applyFont="1" applyBorder="1" applyAlignment="1" applyProtection="1" quotePrefix="1">
      <alignment horizontal="right" vertical="center" wrapText="1" indent="1"/>
      <protection locked="0"/>
    </xf>
    <xf numFmtId="164" fontId="14" fillId="0" borderId="52" xfId="56" applyNumberFormat="1" applyFont="1" applyFill="1" applyBorder="1" applyAlignment="1" applyProtection="1">
      <alignment horizontal="right" vertical="center" wrapText="1" indent="1"/>
      <protection/>
    </xf>
    <xf numFmtId="0" fontId="19" fillId="0" borderId="28" xfId="0" applyFont="1" applyBorder="1" applyAlignment="1" applyProtection="1">
      <alignment horizontal="right" vertical="center" wrapText="1" indent="1"/>
      <protection/>
    </xf>
    <xf numFmtId="0" fontId="5" fillId="0" borderId="37" xfId="0" applyFont="1" applyFill="1" applyBorder="1" applyAlignment="1" applyProtection="1">
      <alignment horizontal="right" vertical="center"/>
      <protection/>
    </xf>
    <xf numFmtId="164" fontId="14" fillId="0" borderId="29" xfId="56" applyNumberFormat="1" applyFont="1" applyFill="1" applyBorder="1" applyAlignment="1" applyProtection="1" quotePrefix="1">
      <alignment horizontal="right" vertical="center" wrapText="1" indent="1"/>
      <protection locked="0"/>
    </xf>
    <xf numFmtId="164" fontId="7" fillId="0" borderId="28" xfId="56" applyNumberFormat="1" applyFont="1" applyFill="1" applyBorder="1" applyAlignment="1" applyProtection="1">
      <alignment horizontal="right" vertical="center" wrapText="1" indent="1"/>
      <protection/>
    </xf>
    <xf numFmtId="0" fontId="19" fillId="0" borderId="32" xfId="0" applyFont="1" applyBorder="1" applyAlignment="1" applyProtection="1">
      <alignment horizontal="right" vertical="center" wrapText="1" indent="1"/>
      <protection locked="0"/>
    </xf>
    <xf numFmtId="0" fontId="19" fillId="0" borderId="30" xfId="0" applyFont="1" applyBorder="1" applyAlignment="1" applyProtection="1">
      <alignment horizontal="right" vertical="center" wrapText="1" indent="1"/>
      <protection locked="0"/>
    </xf>
    <xf numFmtId="0" fontId="19" fillId="0" borderId="31" xfId="0" applyFont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Border="1" applyAlignment="1" applyProtection="1">
      <alignment horizontal="right" vertical="center"/>
      <protection/>
    </xf>
    <xf numFmtId="0" fontId="3" fillId="0" borderId="0" xfId="56" applyFill="1" applyAlignment="1">
      <alignment/>
      <protection/>
    </xf>
    <xf numFmtId="164" fontId="1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54" xfId="0" applyNumberFormat="1" applyFont="1" applyFill="1" applyBorder="1" applyAlignment="1" applyProtection="1">
      <alignment horizontal="center" vertical="center" wrapText="1"/>
      <protection/>
    </xf>
    <xf numFmtId="164" fontId="14" fillId="0" borderId="24" xfId="0" applyNumberFormat="1" applyFont="1" applyFill="1" applyBorder="1" applyAlignment="1" applyProtection="1">
      <alignment horizontal="center" vertical="center" wrapText="1"/>
      <protection/>
    </xf>
    <xf numFmtId="164" fontId="14" fillId="0" borderId="25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5" xfId="0" applyNumberForma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6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6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6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6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55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3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25" xfId="0" applyFont="1" applyFill="1" applyBorder="1" applyAlignment="1" applyProtection="1">
      <alignment vertical="center" wrapText="1"/>
      <protection/>
    </xf>
    <xf numFmtId="164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 horizontal="left" vertical="center" wrapText="1" indent="1"/>
      <protection/>
    </xf>
    <xf numFmtId="0" fontId="19" fillId="0" borderId="12" xfId="0" applyFont="1" applyBorder="1" applyAlignment="1" applyProtection="1">
      <alignment horizontal="left" vertical="center" wrapText="1" indent="1"/>
      <protection/>
    </xf>
    <xf numFmtId="0" fontId="24" fillId="0" borderId="13" xfId="0" applyFont="1" applyBorder="1" applyAlignment="1" applyProtection="1">
      <alignment horizontal="left" vertical="center" wrapText="1" indent="1"/>
      <protection/>
    </xf>
    <xf numFmtId="0" fontId="20" fillId="0" borderId="38" xfId="0" applyFont="1" applyBorder="1" applyAlignment="1" applyProtection="1">
      <alignment horizontal="left" vertical="center" wrapText="1" indent="1"/>
      <protection/>
    </xf>
    <xf numFmtId="0" fontId="20" fillId="0" borderId="12" xfId="0" applyFont="1" applyBorder="1" applyAlignment="1" applyProtection="1">
      <alignment horizontal="left" vertical="center" wrapText="1" indent="1"/>
      <protection/>
    </xf>
    <xf numFmtId="49" fontId="20" fillId="0" borderId="20" xfId="0" applyNumberFormat="1" applyFont="1" applyBorder="1" applyAlignment="1" applyProtection="1">
      <alignment horizontal="left" vertical="center" wrapText="1" indent="1"/>
      <protection/>
    </xf>
    <xf numFmtId="0" fontId="18" fillId="0" borderId="25" xfId="0" applyFont="1" applyBorder="1" applyAlignment="1" applyProtection="1">
      <alignment horizontal="left" vertical="center" wrapText="1" indent="1"/>
      <protection/>
    </xf>
    <xf numFmtId="0" fontId="18" fillId="0" borderId="12" xfId="0" applyFont="1" applyBorder="1" applyAlignment="1" applyProtection="1">
      <alignment horizontal="left" vertical="center" wrapText="1" indent="1"/>
      <protection/>
    </xf>
    <xf numFmtId="0" fontId="19" fillId="0" borderId="11" xfId="0" applyFont="1" applyBorder="1" applyAlignment="1" applyProtection="1" quotePrefix="1">
      <alignment horizontal="left" vertical="center" wrapText="1" indent="6"/>
      <protection/>
    </xf>
    <xf numFmtId="0" fontId="19" fillId="0" borderId="38" xfId="0" applyFont="1" applyBorder="1" applyAlignment="1" applyProtection="1" quotePrefix="1">
      <alignment horizontal="left" vertical="center" wrapText="1" indent="6"/>
      <protection/>
    </xf>
    <xf numFmtId="0" fontId="24" fillId="0" borderId="25" xfId="0" applyFont="1" applyBorder="1" applyAlignment="1" applyProtection="1">
      <alignment horizontal="left" vertical="center" wrapText="1" indent="1"/>
      <protection/>
    </xf>
    <xf numFmtId="0" fontId="3" fillId="0" borderId="0" xfId="56" applyFont="1" applyFill="1" applyProtection="1">
      <alignment/>
      <protection/>
    </xf>
    <xf numFmtId="0" fontId="3" fillId="0" borderId="0" xfId="56" applyFont="1" applyFill="1" applyAlignment="1" applyProtection="1">
      <alignment horizontal="right" vertical="center" indent="1"/>
      <protection/>
    </xf>
    <xf numFmtId="0" fontId="12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right" vertical="center" indent="1"/>
      <protection/>
    </xf>
    <xf numFmtId="0" fontId="28" fillId="0" borderId="25" xfId="0" applyFont="1" applyBorder="1" applyAlignment="1" applyProtection="1">
      <alignment horizontal="left" vertical="center" wrapText="1" indent="1"/>
      <protection/>
    </xf>
    <xf numFmtId="0" fontId="29" fillId="0" borderId="25" xfId="0" applyFont="1" applyBorder="1" applyAlignment="1" applyProtection="1">
      <alignment horizontal="left" vertical="center" wrapText="1" indent="1"/>
      <protection/>
    </xf>
    <xf numFmtId="0" fontId="3" fillId="0" borderId="0" xfId="56" applyFont="1" applyFill="1">
      <alignment/>
      <protection/>
    </xf>
    <xf numFmtId="0" fontId="3" fillId="0" borderId="0" xfId="56" applyFont="1" applyFill="1" applyAlignment="1">
      <alignment horizontal="right" vertical="center" indent="1"/>
      <protection/>
    </xf>
    <xf numFmtId="164" fontId="14" fillId="0" borderId="41" xfId="5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9" fillId="0" borderId="28" xfId="0" applyNumberFormat="1" applyFont="1" applyBorder="1" applyAlignment="1" applyProtection="1">
      <alignment horizontal="right" vertical="center" wrapText="1" indent="1"/>
      <protection/>
    </xf>
    <xf numFmtId="164" fontId="21" fillId="0" borderId="28" xfId="56" applyNumberFormat="1" applyFont="1" applyFill="1" applyBorder="1" applyAlignment="1" applyProtection="1">
      <alignment horizontal="right" vertical="center" wrapText="1" indent="1"/>
      <protection/>
    </xf>
    <xf numFmtId="164" fontId="21" fillId="0" borderId="28" xfId="56" applyNumberFormat="1" applyFont="1" applyFill="1" applyBorder="1" applyAlignment="1" applyProtection="1">
      <alignment horizontal="right" vertical="center" wrapText="1" indent="1"/>
      <protection/>
    </xf>
    <xf numFmtId="164" fontId="0" fillId="0" borderId="58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6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57" applyFont="1" applyFill="1" applyProtection="1">
      <alignment/>
      <protection/>
    </xf>
    <xf numFmtId="164" fontId="14" fillId="0" borderId="25" xfId="57" applyNumberFormat="1" applyFont="1" applyFill="1" applyBorder="1" applyAlignment="1" applyProtection="1">
      <alignment horizontal="right"/>
      <protection/>
    </xf>
    <xf numFmtId="164" fontId="14" fillId="0" borderId="28" xfId="57" applyNumberFormat="1" applyFont="1" applyFill="1" applyBorder="1" applyAlignment="1" applyProtection="1">
      <alignment horizontal="right"/>
      <protection/>
    </xf>
    <xf numFmtId="164" fontId="7" fillId="0" borderId="40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164" fontId="16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64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65" xfId="0" applyNumberFormat="1" applyFont="1" applyFill="1" applyBorder="1" applyAlignment="1" applyProtection="1">
      <alignment horizontal="center" vertical="center" wrapText="1"/>
      <protection/>
    </xf>
    <xf numFmtId="164" fontId="16" fillId="0" borderId="53" xfId="0" applyNumberFormat="1" applyFont="1" applyFill="1" applyBorder="1" applyAlignment="1" applyProtection="1">
      <alignment vertical="center" wrapText="1"/>
      <protection locked="0"/>
    </xf>
    <xf numFmtId="164" fontId="16" fillId="0" borderId="66" xfId="0" applyNumberFormat="1" applyFont="1" applyFill="1" applyBorder="1" applyAlignment="1" applyProtection="1">
      <alignment vertical="center" wrapText="1"/>
      <protection locked="0"/>
    </xf>
    <xf numFmtId="164" fontId="14" fillId="0" borderId="52" xfId="0" applyNumberFormat="1" applyFont="1" applyFill="1" applyBorder="1" applyAlignment="1" applyProtection="1">
      <alignment vertical="center" wrapText="1"/>
      <protection/>
    </xf>
    <xf numFmtId="164" fontId="13" fillId="0" borderId="53" xfId="0" applyNumberFormat="1" applyFont="1" applyFill="1" applyBorder="1" applyAlignment="1" applyProtection="1">
      <alignment vertical="center" wrapText="1"/>
      <protection locked="0"/>
    </xf>
    <xf numFmtId="164" fontId="13" fillId="0" borderId="66" xfId="0" applyNumberFormat="1" applyFont="1" applyFill="1" applyBorder="1" applyAlignment="1" applyProtection="1">
      <alignment vertical="center" wrapText="1"/>
      <protection locked="0"/>
    </xf>
    <xf numFmtId="164" fontId="7" fillId="0" borderId="52" xfId="0" applyNumberFormat="1" applyFont="1" applyFill="1" applyBorder="1" applyAlignment="1" applyProtection="1">
      <alignment vertical="center" wrapText="1"/>
      <protection/>
    </xf>
    <xf numFmtId="0" fontId="3" fillId="0" borderId="11" xfId="57" applyFill="1" applyBorder="1" applyAlignment="1" applyProtection="1">
      <alignment vertical="center"/>
      <protection locked="0"/>
    </xf>
    <xf numFmtId="0" fontId="16" fillId="0" borderId="11" xfId="57" applyFont="1" applyFill="1" applyBorder="1" applyAlignment="1" applyProtection="1">
      <alignment horizontal="right" vertical="center"/>
      <protection/>
    </xf>
    <xf numFmtId="164" fontId="8" fillId="0" borderId="0" xfId="0" applyNumberFormat="1" applyFont="1" applyFill="1" applyAlignment="1" applyProtection="1">
      <alignment vertical="center" wrapText="1"/>
      <protection/>
    </xf>
    <xf numFmtId="164" fontId="22" fillId="0" borderId="0" xfId="56" applyNumberFormat="1" applyFont="1" applyFill="1" applyBorder="1" applyAlignment="1" applyProtection="1">
      <alignment horizontal="centerContinuous" vertical="center"/>
      <protection/>
    </xf>
    <xf numFmtId="0" fontId="4" fillId="0" borderId="16" xfId="56" applyFont="1" applyFill="1" applyBorder="1" applyAlignment="1">
      <alignment horizontal="center" vertical="center" wrapText="1"/>
      <protection/>
    </xf>
    <xf numFmtId="0" fontId="0" fillId="0" borderId="24" xfId="56" applyFont="1" applyFill="1" applyBorder="1" applyAlignment="1">
      <alignment horizontal="center" vertical="center"/>
      <protection/>
    </xf>
    <xf numFmtId="0" fontId="0" fillId="0" borderId="20" xfId="56" applyFont="1" applyFill="1" applyBorder="1" applyAlignment="1">
      <alignment horizontal="center" vertical="center"/>
      <protection/>
    </xf>
    <xf numFmtId="0" fontId="0" fillId="0" borderId="13" xfId="56" applyFont="1" applyFill="1" applyBorder="1" applyProtection="1">
      <alignment/>
      <protection locked="0"/>
    </xf>
    <xf numFmtId="165" fontId="0" fillId="0" borderId="13" xfId="40" applyNumberFormat="1" applyFont="1" applyFill="1" applyBorder="1" applyAlignment="1" applyProtection="1">
      <alignment/>
      <protection locked="0"/>
    </xf>
    <xf numFmtId="165" fontId="0" fillId="0" borderId="32" xfId="40" applyNumberFormat="1" applyFont="1" applyFill="1" applyBorder="1" applyAlignment="1">
      <alignment/>
    </xf>
    <xf numFmtId="0" fontId="0" fillId="0" borderId="18" xfId="56" applyFont="1" applyFill="1" applyBorder="1" applyAlignment="1">
      <alignment horizontal="center" vertical="center"/>
      <protection/>
    </xf>
    <xf numFmtId="0" fontId="0" fillId="0" borderId="11" xfId="56" applyFont="1" applyFill="1" applyBorder="1" applyProtection="1">
      <alignment/>
      <protection locked="0"/>
    </xf>
    <xf numFmtId="165" fontId="0" fillId="0" borderId="11" xfId="40" applyNumberFormat="1" applyFont="1" applyFill="1" applyBorder="1" applyAlignment="1" applyProtection="1">
      <alignment/>
      <protection locked="0"/>
    </xf>
    <xf numFmtId="165" fontId="0" fillId="0" borderId="30" xfId="40" applyNumberFormat="1" applyFont="1" applyFill="1" applyBorder="1" applyAlignment="1">
      <alignment/>
    </xf>
    <xf numFmtId="0" fontId="0" fillId="0" borderId="21" xfId="56" applyFont="1" applyFill="1" applyBorder="1" applyAlignment="1">
      <alignment horizontal="center" vertical="center"/>
      <protection/>
    </xf>
    <xf numFmtId="0" fontId="0" fillId="0" borderId="16" xfId="56" applyFont="1" applyFill="1" applyBorder="1" applyProtection="1">
      <alignment/>
      <protection locked="0"/>
    </xf>
    <xf numFmtId="165" fontId="0" fillId="0" borderId="16" xfId="40" applyNumberFormat="1" applyFont="1" applyFill="1" applyBorder="1" applyAlignment="1" applyProtection="1">
      <alignment/>
      <protection locked="0"/>
    </xf>
    <xf numFmtId="0" fontId="4" fillId="0" borderId="25" xfId="56" applyFont="1" applyFill="1" applyBorder="1">
      <alignment/>
      <protection/>
    </xf>
    <xf numFmtId="165" fontId="0" fillId="0" borderId="25" xfId="56" applyNumberFormat="1" applyFont="1" applyFill="1" applyBorder="1">
      <alignment/>
      <protection/>
    </xf>
    <xf numFmtId="165" fontId="0" fillId="0" borderId="28" xfId="56" applyNumberFormat="1" applyFont="1" applyFill="1" applyBorder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4" fillId="0" borderId="22" xfId="56" applyFont="1" applyFill="1" applyBorder="1" applyAlignment="1" applyProtection="1">
      <alignment horizontal="center" vertical="center" wrapText="1"/>
      <protection/>
    </xf>
    <xf numFmtId="0" fontId="14" fillId="0" borderId="14" xfId="56" applyFont="1" applyFill="1" applyBorder="1" applyAlignment="1" applyProtection="1">
      <alignment horizontal="center" vertical="center" wrapText="1"/>
      <protection/>
    </xf>
    <xf numFmtId="0" fontId="14" fillId="0" borderId="50" xfId="56" applyFont="1" applyFill="1" applyBorder="1" applyAlignment="1" applyProtection="1">
      <alignment horizontal="center" vertical="center" wrapText="1"/>
      <protection/>
    </xf>
    <xf numFmtId="0" fontId="16" fillId="0" borderId="24" xfId="56" applyFont="1" applyFill="1" applyBorder="1" applyAlignment="1" applyProtection="1">
      <alignment horizontal="center" vertical="center"/>
      <protection/>
    </xf>
    <xf numFmtId="0" fontId="16" fillId="0" borderId="25" xfId="56" applyFont="1" applyFill="1" applyBorder="1" applyAlignment="1" applyProtection="1">
      <alignment horizontal="center" vertical="center"/>
      <protection/>
    </xf>
    <xf numFmtId="0" fontId="16" fillId="0" borderId="28" xfId="56" applyFont="1" applyFill="1" applyBorder="1" applyAlignment="1" applyProtection="1">
      <alignment horizontal="center" vertical="center"/>
      <protection/>
    </xf>
    <xf numFmtId="0" fontId="16" fillId="0" borderId="22" xfId="56" applyFont="1" applyFill="1" applyBorder="1" applyAlignment="1" applyProtection="1">
      <alignment horizontal="center" vertical="center"/>
      <protection/>
    </xf>
    <xf numFmtId="0" fontId="16" fillId="0" borderId="13" xfId="56" applyFont="1" applyFill="1" applyBorder="1" applyProtection="1">
      <alignment/>
      <protection/>
    </xf>
    <xf numFmtId="165" fontId="16" fillId="0" borderId="67" xfId="40" applyNumberFormat="1" applyFont="1" applyFill="1" applyBorder="1" applyAlignment="1" applyProtection="1">
      <alignment/>
      <protection locked="0"/>
    </xf>
    <xf numFmtId="0" fontId="16" fillId="0" borderId="18" xfId="56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justify" wrapText="1"/>
    </xf>
    <xf numFmtId="165" fontId="16" fillId="0" borderId="42" xfId="40" applyNumberFormat="1" applyFont="1" applyFill="1" applyBorder="1" applyAlignment="1" applyProtection="1">
      <alignment/>
      <protection locked="0"/>
    </xf>
    <xf numFmtId="0" fontId="23" fillId="0" borderId="11" xfId="0" applyFont="1" applyBorder="1" applyAlignment="1">
      <alignment wrapText="1"/>
    </xf>
    <xf numFmtId="0" fontId="16" fillId="0" borderId="21" xfId="56" applyFont="1" applyFill="1" applyBorder="1" applyAlignment="1" applyProtection="1">
      <alignment horizontal="center" vertical="center"/>
      <protection/>
    </xf>
    <xf numFmtId="165" fontId="16" fillId="0" borderId="45" xfId="40" applyNumberFormat="1" applyFont="1" applyFill="1" applyBorder="1" applyAlignment="1" applyProtection="1">
      <alignment/>
      <protection locked="0"/>
    </xf>
    <xf numFmtId="0" fontId="23" fillId="0" borderId="38" xfId="0" applyFont="1" applyBorder="1" applyAlignment="1">
      <alignment wrapText="1"/>
    </xf>
    <xf numFmtId="165" fontId="14" fillId="0" borderId="28" xfId="40" applyNumberFormat="1" applyFont="1" applyFill="1" applyBorder="1" applyAlignment="1" applyProtection="1">
      <alignment/>
      <protection/>
    </xf>
    <xf numFmtId="0" fontId="16" fillId="0" borderId="14" xfId="56" applyFont="1" applyFill="1" applyBorder="1" applyProtection="1">
      <alignment/>
      <protection locked="0"/>
    </xf>
    <xf numFmtId="165" fontId="16" fillId="0" borderId="50" xfId="40" applyNumberFormat="1" applyFont="1" applyFill="1" applyBorder="1" applyAlignment="1" applyProtection="1">
      <alignment/>
      <protection locked="0"/>
    </xf>
    <xf numFmtId="0" fontId="16" fillId="0" borderId="11" xfId="56" applyFont="1" applyFill="1" applyBorder="1" applyProtection="1">
      <alignment/>
      <protection locked="0"/>
    </xf>
    <xf numFmtId="165" fontId="16" fillId="0" borderId="30" xfId="40" applyNumberFormat="1" applyFont="1" applyFill="1" applyBorder="1" applyAlignment="1" applyProtection="1">
      <alignment/>
      <protection locked="0"/>
    </xf>
    <xf numFmtId="0" fontId="16" fillId="0" borderId="16" xfId="56" applyFont="1" applyFill="1" applyBorder="1" applyProtection="1">
      <alignment/>
      <protection locked="0"/>
    </xf>
    <xf numFmtId="165" fontId="16" fillId="0" borderId="31" xfId="40" applyNumberFormat="1" applyFont="1" applyFill="1" applyBorder="1" applyAlignment="1" applyProtection="1">
      <alignment/>
      <protection locked="0"/>
    </xf>
    <xf numFmtId="0" fontId="14" fillId="0" borderId="25" xfId="56" applyFont="1" applyFill="1" applyBorder="1" applyAlignment="1" applyProtection="1">
      <alignment horizontal="left" vertical="center" wrapText="1"/>
      <protection/>
    </xf>
    <xf numFmtId="165" fontId="16" fillId="0" borderId="28" xfId="4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49" fontId="16" fillId="0" borderId="22" xfId="0" applyNumberFormat="1" applyFont="1" applyFill="1" applyBorder="1" applyAlignment="1" applyProtection="1">
      <alignment vertical="center"/>
      <protection/>
    </xf>
    <xf numFmtId="3" fontId="16" fillId="0" borderId="14" xfId="0" applyNumberFormat="1" applyFont="1" applyFill="1" applyBorder="1" applyAlignment="1" applyProtection="1">
      <alignment vertical="center"/>
      <protection locked="0"/>
    </xf>
    <xf numFmtId="3" fontId="16" fillId="0" borderId="50" xfId="0" applyNumberFormat="1" applyFont="1" applyFill="1" applyBorder="1" applyAlignment="1" applyProtection="1">
      <alignment vertical="center"/>
      <protection/>
    </xf>
    <xf numFmtId="49" fontId="21" fillId="0" borderId="18" xfId="0" applyNumberFormat="1" applyFont="1" applyFill="1" applyBorder="1" applyAlignment="1" applyProtection="1" quotePrefix="1">
      <alignment horizontal="left" vertical="center" indent="1"/>
      <protection/>
    </xf>
    <xf numFmtId="3" fontId="21" fillId="0" borderId="11" xfId="0" applyNumberFormat="1" applyFont="1" applyFill="1" applyBorder="1" applyAlignment="1" applyProtection="1">
      <alignment vertical="center"/>
      <protection locked="0"/>
    </xf>
    <xf numFmtId="3" fontId="21" fillId="0" borderId="30" xfId="0" applyNumberFormat="1" applyFont="1" applyFill="1" applyBorder="1" applyAlignment="1" applyProtection="1">
      <alignment vertical="center"/>
      <protection/>
    </xf>
    <xf numFmtId="49" fontId="16" fillId="0" borderId="18" xfId="0" applyNumberFormat="1" applyFont="1" applyFill="1" applyBorder="1" applyAlignment="1" applyProtection="1">
      <alignment vertical="center"/>
      <protection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3" fontId="16" fillId="0" borderId="30" xfId="0" applyNumberFormat="1" applyFont="1" applyFill="1" applyBorder="1" applyAlignment="1" applyProtection="1">
      <alignment vertical="center"/>
      <protection/>
    </xf>
    <xf numFmtId="49" fontId="16" fillId="0" borderId="21" xfId="0" applyNumberFormat="1" applyFont="1" applyFill="1" applyBorder="1" applyAlignment="1" applyProtection="1">
      <alignment vertical="center"/>
      <protection locked="0"/>
    </xf>
    <xf numFmtId="3" fontId="16" fillId="0" borderId="16" xfId="0" applyNumberFormat="1" applyFont="1" applyFill="1" applyBorder="1" applyAlignment="1" applyProtection="1">
      <alignment vertical="center"/>
      <protection locked="0"/>
    </xf>
    <xf numFmtId="49" fontId="7" fillId="0" borderId="24" xfId="0" applyNumberFormat="1" applyFont="1" applyFill="1" applyBorder="1" applyAlignment="1" applyProtection="1">
      <alignment vertical="center"/>
      <protection/>
    </xf>
    <xf numFmtId="3" fontId="16" fillId="0" borderId="25" xfId="0" applyNumberFormat="1" applyFont="1" applyFill="1" applyBorder="1" applyAlignment="1" applyProtection="1">
      <alignment vertical="center"/>
      <protection/>
    </xf>
    <xf numFmtId="3" fontId="16" fillId="0" borderId="28" xfId="0" applyNumberFormat="1" applyFont="1" applyFill="1" applyBorder="1" applyAlignment="1" applyProtection="1">
      <alignment vertical="center"/>
      <protection/>
    </xf>
    <xf numFmtId="49" fontId="16" fillId="0" borderId="18" xfId="0" applyNumberFormat="1" applyFont="1" applyFill="1" applyBorder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16" fillId="0" borderId="20" xfId="0" applyFont="1" applyFill="1" applyBorder="1" applyAlignment="1" applyProtection="1">
      <alignment horizontal="center" vertical="center"/>
      <protection/>
    </xf>
    <xf numFmtId="0" fontId="16" fillId="0" borderId="13" xfId="0" applyFont="1" applyFill="1" applyBorder="1" applyAlignment="1" applyProtection="1">
      <alignment vertical="center" wrapText="1"/>
      <protection/>
    </xf>
    <xf numFmtId="164" fontId="16" fillId="0" borderId="13" xfId="0" applyNumberFormat="1" applyFont="1" applyFill="1" applyBorder="1" applyAlignment="1" applyProtection="1">
      <alignment vertical="center"/>
      <protection locked="0"/>
    </xf>
    <xf numFmtId="164" fontId="14" fillId="0" borderId="32" xfId="0" applyNumberFormat="1" applyFont="1" applyFill="1" applyBorder="1" applyAlignment="1" applyProtection="1">
      <alignment vertical="center"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164" fontId="16" fillId="0" borderId="11" xfId="0" applyNumberFormat="1" applyFont="1" applyFill="1" applyBorder="1" applyAlignment="1" applyProtection="1">
      <alignment vertical="center"/>
      <protection locked="0"/>
    </xf>
    <xf numFmtId="164" fontId="14" fillId="0" borderId="30" xfId="0" applyNumberFormat="1" applyFont="1" applyFill="1" applyBorder="1" applyAlignment="1" applyProtection="1">
      <alignment vertical="center"/>
      <protection/>
    </xf>
    <xf numFmtId="0" fontId="16" fillId="0" borderId="21" xfId="0" applyFont="1" applyFill="1" applyBorder="1" applyAlignment="1" applyProtection="1">
      <alignment horizontal="center" vertical="center"/>
      <protection/>
    </xf>
    <xf numFmtId="0" fontId="16" fillId="0" borderId="16" xfId="0" applyFont="1" applyFill="1" applyBorder="1" applyAlignment="1" applyProtection="1">
      <alignment vertical="center" wrapText="1"/>
      <protection/>
    </xf>
    <xf numFmtId="164" fontId="16" fillId="0" borderId="16" xfId="0" applyNumberFormat="1" applyFont="1" applyFill="1" applyBorder="1" applyAlignment="1" applyProtection="1">
      <alignment vertical="center"/>
      <protection locked="0"/>
    </xf>
    <xf numFmtId="164" fontId="14" fillId="0" borderId="31" xfId="0" applyNumberFormat="1" applyFont="1" applyFill="1" applyBorder="1" applyAlignment="1" applyProtection="1">
      <alignment vertical="center"/>
      <protection/>
    </xf>
    <xf numFmtId="0" fontId="14" fillId="0" borderId="24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164" fontId="14" fillId="0" borderId="25" xfId="0" applyNumberFormat="1" applyFont="1" applyFill="1" applyBorder="1" applyAlignment="1" applyProtection="1">
      <alignment vertical="center"/>
      <protection/>
    </xf>
    <xf numFmtId="164" fontId="14" fillId="0" borderId="28" xfId="0" applyNumberFormat="1" applyFont="1" applyFill="1" applyBorder="1" applyAlignment="1" applyProtection="1">
      <alignment vertical="center"/>
      <protection/>
    </xf>
    <xf numFmtId="49" fontId="19" fillId="0" borderId="19" xfId="0" applyNumberFormat="1" applyFont="1" applyBorder="1" applyAlignment="1" applyProtection="1">
      <alignment horizontal="left" vertical="center" wrapText="1" indent="2"/>
      <protection/>
    </xf>
    <xf numFmtId="164" fontId="16" fillId="0" borderId="29" xfId="56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0" applyFont="1" applyBorder="1" applyAlignment="1" applyProtection="1">
      <alignment horizontal="left" vertical="center" wrapText="1" indent="1"/>
      <protection/>
    </xf>
    <xf numFmtId="0" fontId="18" fillId="0" borderId="54" xfId="0" applyFont="1" applyBorder="1" applyAlignment="1" applyProtection="1">
      <alignment horizontal="left" vertical="center" wrapText="1" indent="1"/>
      <protection/>
    </xf>
    <xf numFmtId="0" fontId="4" fillId="0" borderId="54" xfId="56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14" fillId="0" borderId="24" xfId="0" applyNumberFormat="1" applyFont="1" applyFill="1" applyBorder="1" applyAlignment="1" applyProtection="1">
      <alignment horizontal="left" vertical="center" wrapText="1"/>
      <protection/>
    </xf>
    <xf numFmtId="0" fontId="0" fillId="2" borderId="54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52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4" fillId="0" borderId="25" xfId="56" applyFont="1" applyFill="1" applyBorder="1" applyAlignment="1">
      <alignment horizontal="center" vertical="center"/>
      <protection/>
    </xf>
    <xf numFmtId="0" fontId="4" fillId="0" borderId="28" xfId="56" applyFont="1" applyFill="1" applyBorder="1" applyAlignment="1">
      <alignment horizontal="center" vertical="center"/>
      <protection/>
    </xf>
    <xf numFmtId="0" fontId="14" fillId="0" borderId="25" xfId="56" applyFont="1" applyFill="1" applyBorder="1" applyAlignment="1" applyProtection="1">
      <alignment horizontal="center" vertical="center"/>
      <protection/>
    </xf>
    <xf numFmtId="0" fontId="14" fillId="0" borderId="28" xfId="56" applyFont="1" applyFill="1" applyBorder="1" applyAlignment="1" applyProtection="1">
      <alignment horizontal="center" vertical="center"/>
      <protection/>
    </xf>
    <xf numFmtId="164" fontId="4" fillId="0" borderId="54" xfId="0" applyNumberFormat="1" applyFont="1" applyFill="1" applyBorder="1" applyAlignment="1">
      <alignment horizontal="center" vertical="center" wrapText="1"/>
    </xf>
    <xf numFmtId="164" fontId="0" fillId="0" borderId="54" xfId="0" applyNumberFormat="1" applyFill="1" applyBorder="1" applyAlignment="1">
      <alignment vertical="center" wrapText="1"/>
    </xf>
    <xf numFmtId="164" fontId="4" fillId="0" borderId="54" xfId="0" applyNumberFormat="1" applyFont="1" applyFill="1" applyBorder="1" applyAlignment="1">
      <alignment vertical="center" wrapText="1"/>
    </xf>
    <xf numFmtId="164" fontId="0" fillId="0" borderId="54" xfId="0" applyNumberFormat="1" applyFill="1" applyBorder="1" applyAlignment="1">
      <alignment horizontal="center" vertical="center" wrapText="1"/>
    </xf>
    <xf numFmtId="0" fontId="5" fillId="0" borderId="54" xfId="0" applyFont="1" applyFill="1" applyBorder="1" applyAlignment="1" applyProtection="1">
      <alignment horizontal="center"/>
      <protection/>
    </xf>
    <xf numFmtId="0" fontId="4" fillId="0" borderId="54" xfId="0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 quotePrefix="1">
      <alignment horizontal="right" vertical="center" indent="1"/>
      <protection/>
    </xf>
    <xf numFmtId="0" fontId="4" fillId="0" borderId="54" xfId="0" applyFont="1" applyFill="1" applyBorder="1" applyAlignment="1" applyProtection="1">
      <alignment horizontal="center" vertical="center" wrapText="1"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4" fillId="0" borderId="68" xfId="0" applyFont="1" applyFill="1" applyBorder="1" applyAlignment="1" applyProtection="1">
      <alignment vertical="center"/>
      <protection/>
    </xf>
    <xf numFmtId="0" fontId="4" fillId="0" borderId="69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70" xfId="0" applyFont="1" applyFill="1" applyBorder="1" applyAlignment="1" applyProtection="1">
      <alignment horizontal="right" vertical="center" indent="1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4" fillId="0" borderId="71" xfId="0" applyFont="1" applyFill="1" applyBorder="1" applyAlignment="1" applyProtection="1">
      <alignment horizontal="center" vertical="center" wrapText="1"/>
      <protection/>
    </xf>
    <xf numFmtId="164" fontId="4" fillId="0" borderId="45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0" fontId="26" fillId="0" borderId="28" xfId="0" applyFont="1" applyBorder="1" applyAlignment="1" applyProtection="1">
      <alignment horizontal="left" vertical="center" wrapText="1" indent="1"/>
      <protection/>
    </xf>
    <xf numFmtId="164" fontId="4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29" xfId="0" applyFont="1" applyBorder="1" applyAlignment="1" applyProtection="1">
      <alignment horizontal="left" vertical="center" wrapText="1" inden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34" fillId="0" borderId="32" xfId="0" applyFont="1" applyBorder="1" applyAlignment="1" applyProtection="1">
      <alignment horizontal="left" vertical="center" wrapText="1" indent="1"/>
      <protection/>
    </xf>
    <xf numFmtId="164" fontId="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30" xfId="0" applyFont="1" applyBorder="1" applyAlignment="1" applyProtection="1">
      <alignment horizontal="left" vertical="center" wrapText="1" indent="1"/>
      <protection/>
    </xf>
    <xf numFmtId="0" fontId="34" fillId="0" borderId="51" xfId="0" applyFont="1" applyBorder="1" applyAlignment="1" applyProtection="1">
      <alignment horizontal="left" vertical="center" wrapText="1" inden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164" fontId="0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164" fontId="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center" vertical="center" wrapText="1"/>
      <protection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25" xfId="0" applyNumberFormat="1" applyFont="1" applyFill="1" applyBorder="1" applyAlignment="1" applyProtection="1">
      <alignment horizontal="center" vertical="center" wrapText="1"/>
      <protection/>
    </xf>
    <xf numFmtId="164" fontId="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31" xfId="0" applyFont="1" applyBorder="1" applyAlignment="1" applyProtection="1">
      <alignment horizontal="left" vertical="center" wrapText="1" indent="1"/>
      <protection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5" xfId="56" applyFont="1" applyFill="1" applyBorder="1" applyAlignment="1" applyProtection="1">
      <alignment horizontal="left" vertical="center" wrapText="1" indent="1"/>
      <protection/>
    </xf>
    <xf numFmtId="49" fontId="0" fillId="0" borderId="14" xfId="56" applyNumberFormat="1" applyFont="1" applyFill="1" applyBorder="1" applyAlignment="1" applyProtection="1">
      <alignment horizontal="left" vertical="center" wrapText="1" indent="1"/>
      <protection/>
    </xf>
    <xf numFmtId="0" fontId="35" fillId="0" borderId="32" xfId="0" applyFont="1" applyBorder="1" applyAlignment="1" applyProtection="1">
      <alignment horizontal="left" vertical="center" wrapText="1" indent="1"/>
      <protection/>
    </xf>
    <xf numFmtId="164" fontId="8" fillId="0" borderId="50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11" xfId="56" applyNumberFormat="1" applyFont="1" applyFill="1" applyBorder="1" applyAlignment="1" applyProtection="1">
      <alignment horizontal="left" vertical="center" wrapText="1" indent="1"/>
      <protection/>
    </xf>
    <xf numFmtId="0" fontId="35" fillId="0" borderId="30" xfId="0" applyFont="1" applyBorder="1" applyAlignment="1" applyProtection="1">
      <alignment horizontal="left" vertical="center" wrapText="1" indent="1"/>
      <protection/>
    </xf>
    <xf numFmtId="164" fontId="8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49" fontId="0" fillId="0" borderId="38" xfId="56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164" fontId="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164" fontId="4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164" fontId="5" fillId="0" borderId="72" xfId="0" applyNumberFormat="1" applyFont="1" applyFill="1" applyBorder="1" applyAlignment="1" applyProtection="1">
      <alignment horizontal="right" vertical="center" wrapText="1" indent="1"/>
      <protection/>
    </xf>
    <xf numFmtId="49" fontId="4" fillId="0" borderId="25" xfId="56" applyNumberFormat="1" applyFont="1" applyFill="1" applyBorder="1" applyAlignment="1" applyProtection="1">
      <alignment horizontal="left" vertical="center" wrapText="1" indent="1"/>
      <protection/>
    </xf>
    <xf numFmtId="0" fontId="34" fillId="0" borderId="50" xfId="0" applyFont="1" applyBorder="1" applyAlignment="1" applyProtection="1">
      <alignment horizontal="left" vertical="center" wrapText="1" indent="1"/>
      <protection/>
    </xf>
    <xf numFmtId="164" fontId="0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29" xfId="0" applyFont="1" applyBorder="1" applyAlignment="1" applyProtection="1">
      <alignment horizontal="left" vertical="center" wrapText="1" indent="1"/>
      <protection/>
    </xf>
    <xf numFmtId="164" fontId="0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4" xfId="0" applyFont="1" applyBorder="1" applyAlignment="1" applyProtection="1">
      <alignment horizontal="center" vertical="center" wrapText="1"/>
      <protection/>
    </xf>
    <xf numFmtId="0" fontId="36" fillId="0" borderId="25" xfId="0" applyFont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 indent="1"/>
      <protection/>
    </xf>
    <xf numFmtId="164" fontId="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164" fontId="4" fillId="0" borderId="41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25" xfId="56" applyFont="1" applyFill="1" applyBorder="1" applyAlignment="1" applyProtection="1">
      <alignment horizontal="left" vertical="center" wrapText="1" inden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49" fontId="0" fillId="0" borderId="13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50" xfId="56" applyFont="1" applyFill="1" applyBorder="1" applyAlignment="1" applyProtection="1">
      <alignment horizontal="left" vertical="center" wrapText="1" indent="1"/>
      <protection/>
    </xf>
    <xf numFmtId="164" fontId="0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0" fillId="0" borderId="30" xfId="56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0" xfId="56" applyFont="1" applyFill="1" applyBorder="1" applyAlignment="1" applyProtection="1">
      <alignment horizontal="left" indent="7"/>
      <protection/>
    </xf>
    <xf numFmtId="0" fontId="34" fillId="0" borderId="30" xfId="0" applyFont="1" applyBorder="1" applyAlignment="1" applyProtection="1">
      <alignment horizontal="left" vertical="center" wrapText="1" indent="6"/>
      <protection/>
    </xf>
    <xf numFmtId="0" fontId="0" fillId="0" borderId="32" xfId="56" applyFont="1" applyFill="1" applyBorder="1" applyAlignment="1" applyProtection="1">
      <alignment horizontal="left" vertical="center" wrapText="1" indent="6"/>
      <protection/>
    </xf>
    <xf numFmtId="0" fontId="0" fillId="0" borderId="30" xfId="56" applyFont="1" applyFill="1" applyBorder="1" applyAlignment="1" applyProtection="1">
      <alignment horizontal="left" vertical="center" wrapText="1" indent="6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49" fontId="0" fillId="0" borderId="16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51" xfId="56" applyFont="1" applyFill="1" applyBorder="1" applyAlignment="1" applyProtection="1">
      <alignment horizontal="left" vertical="center" wrapText="1" indent="6"/>
      <protection/>
    </xf>
    <xf numFmtId="164" fontId="0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8" xfId="56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51" xfId="0" applyFont="1" applyBorder="1" applyAlignment="1" applyProtection="1">
      <alignment horizontal="left" vertical="center" wrapText="1" indent="6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27" xfId="56" applyFont="1" applyFill="1" applyBorder="1" applyAlignment="1" applyProtection="1">
      <alignment horizontal="left" vertical="center" wrapText="1" indent="1"/>
      <protection/>
    </xf>
    <xf numFmtId="0" fontId="26" fillId="0" borderId="43" xfId="0" applyFont="1" applyBorder="1" applyAlignment="1" applyProtection="1">
      <alignment horizontal="left" vertical="center" wrapText="1" indent="1"/>
      <protection/>
    </xf>
    <xf numFmtId="164" fontId="4" fillId="0" borderId="33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34" fillId="0" borderId="67" xfId="0" applyFont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34" fillId="0" borderId="73" xfId="0" applyFont="1" applyBorder="1" applyAlignment="1" applyProtection="1">
      <alignment horizontal="left" vertical="center" wrapText="1" inden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164" fontId="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25" xfId="56" applyNumberFormat="1" applyFont="1" applyFill="1" applyBorder="1" applyAlignment="1" applyProtection="1">
      <alignment horizontal="left" vertical="center" wrapText="1" indent="1"/>
      <protection/>
    </xf>
    <xf numFmtId="0" fontId="26" fillId="0" borderId="34" xfId="0" applyFont="1" applyBorder="1" applyAlignment="1" applyProtection="1">
      <alignment horizontal="left" vertical="center" wrapText="1" indent="1"/>
      <protection/>
    </xf>
    <xf numFmtId="164" fontId="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3" fillId="0" borderId="37" xfId="0" applyNumberFormat="1" applyFont="1" applyFill="1" applyBorder="1" applyAlignment="1" applyProtection="1">
      <alignment horizontal="left" vertical="center" wrapText="1"/>
      <protection/>
    </xf>
    <xf numFmtId="164" fontId="3" fillId="0" borderId="37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textRotation="180" wrapText="1"/>
    </xf>
    <xf numFmtId="164" fontId="7" fillId="0" borderId="74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16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74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79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80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76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82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0" xfId="0" applyFont="1" applyBorder="1" applyAlignment="1">
      <alignment horizontal="center" vertical="center" wrapText="1"/>
    </xf>
    <xf numFmtId="0" fontId="0" fillId="2" borderId="82" xfId="0" applyFill="1" applyBorder="1" applyAlignment="1">
      <alignment horizontal="center" vertical="center" wrapText="1"/>
    </xf>
    <xf numFmtId="164" fontId="21" fillId="0" borderId="8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54" xfId="0" applyFont="1" applyBorder="1" applyAlignment="1">
      <alignment horizontal="center" vertical="center" wrapText="1"/>
    </xf>
    <xf numFmtId="164" fontId="16" fillId="0" borderId="8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8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164" fontId="7" fillId="0" borderId="82" xfId="0" applyNumberFormat="1" applyFont="1" applyFill="1" applyBorder="1" applyAlignment="1" applyProtection="1">
      <alignment horizontal="center" vertical="center" wrapText="1"/>
      <protection/>
    </xf>
    <xf numFmtId="164" fontId="14" fillId="0" borderId="86" xfId="0" applyNumberFormat="1" applyFont="1" applyFill="1" applyBorder="1" applyAlignment="1" applyProtection="1">
      <alignment horizontal="center" vertical="center" wrapText="1"/>
      <protection/>
    </xf>
    <xf numFmtId="164" fontId="16" fillId="0" borderId="84" xfId="0" applyNumberFormat="1" applyFont="1" applyFill="1" applyBorder="1" applyAlignment="1" applyProtection="1">
      <alignment vertical="center" wrapText="1"/>
      <protection locked="0"/>
    </xf>
    <xf numFmtId="164" fontId="16" fillId="0" borderId="87" xfId="0" applyNumberFormat="1" applyFont="1" applyFill="1" applyBorder="1" applyAlignment="1" applyProtection="1">
      <alignment vertical="center" wrapText="1"/>
      <protection locked="0"/>
    </xf>
    <xf numFmtId="164" fontId="14" fillId="0" borderId="88" xfId="0" applyNumberFormat="1" applyFont="1" applyFill="1" applyBorder="1" applyAlignment="1" applyProtection="1">
      <alignment vertical="center" wrapText="1"/>
      <protection/>
    </xf>
    <xf numFmtId="164" fontId="13" fillId="0" borderId="84" xfId="0" applyNumberFormat="1" applyFont="1" applyFill="1" applyBorder="1" applyAlignment="1" applyProtection="1">
      <alignment vertical="center" wrapText="1"/>
      <protection locked="0"/>
    </xf>
    <xf numFmtId="164" fontId="13" fillId="0" borderId="87" xfId="0" applyNumberFormat="1" applyFont="1" applyFill="1" applyBorder="1" applyAlignment="1" applyProtection="1">
      <alignment vertical="center" wrapText="1"/>
      <protection locked="0"/>
    </xf>
    <xf numFmtId="164" fontId="7" fillId="0" borderId="88" xfId="0" applyNumberFormat="1" applyFont="1" applyFill="1" applyBorder="1" applyAlignment="1" applyProtection="1">
      <alignment vertical="center" wrapText="1"/>
      <protection/>
    </xf>
    <xf numFmtId="164" fontId="5" fillId="0" borderId="89" xfId="0" applyNumberFormat="1" applyFont="1" applyFill="1" applyBorder="1" applyAlignment="1" applyProtection="1">
      <alignment horizontal="right" vertical="center" wrapText="1"/>
      <protection/>
    </xf>
    <xf numFmtId="0" fontId="0" fillId="0" borderId="89" xfId="0" applyBorder="1" applyAlignment="1">
      <alignment wrapText="1"/>
    </xf>
    <xf numFmtId="164" fontId="5" fillId="0" borderId="90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left" wrapText="1" indent="1"/>
      <protection/>
    </xf>
    <xf numFmtId="164" fontId="15" fillId="0" borderId="37" xfId="56" applyNumberFormat="1" applyFont="1" applyFill="1" applyBorder="1" applyAlignment="1" applyProtection="1">
      <alignment horizontal="left" vertical="center"/>
      <protection/>
    </xf>
    <xf numFmtId="164" fontId="15" fillId="0" borderId="37" xfId="56" applyNumberFormat="1" applyFont="1" applyFill="1" applyBorder="1" applyAlignment="1" applyProtection="1">
      <alignment horizontal="left"/>
      <protection/>
    </xf>
    <xf numFmtId="0" fontId="6" fillId="0" borderId="0" xfId="56" applyFont="1" applyFill="1" applyAlignment="1" applyProtection="1">
      <alignment horizontal="center"/>
      <protection/>
    </xf>
    <xf numFmtId="0" fontId="5" fillId="0" borderId="37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left" vertical="center" indent="1"/>
      <protection/>
    </xf>
    <xf numFmtId="164" fontId="6" fillId="0" borderId="0" xfId="56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164" fontId="7" fillId="0" borderId="91" xfId="0" applyNumberFormat="1" applyFont="1" applyFill="1" applyBorder="1" applyAlignment="1" applyProtection="1">
      <alignment horizontal="left" vertical="center" wrapText="1"/>
      <protection/>
    </xf>
    <xf numFmtId="0" fontId="0" fillId="0" borderId="68" xfId="0" applyBorder="1" applyAlignment="1">
      <alignment vertical="center" wrapText="1"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6" fillId="0" borderId="37" xfId="0" applyFont="1" applyFill="1" applyBorder="1" applyAlignment="1" applyProtection="1">
      <alignment horizontal="right" wrapText="1"/>
      <protection/>
    </xf>
    <xf numFmtId="0" fontId="18" fillId="0" borderId="92" xfId="0" applyFont="1" applyBorder="1" applyAlignment="1" applyProtection="1">
      <alignment horizontal="left" vertical="center" wrapText="1" indent="1"/>
      <protection/>
    </xf>
    <xf numFmtId="0" fontId="0" fillId="0" borderId="93" xfId="0" applyBorder="1" applyAlignment="1">
      <alignment horizontal="left" vertical="center" wrapText="1" indent="1"/>
    </xf>
    <xf numFmtId="0" fontId="18" fillId="0" borderId="26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vertical="center" wrapText="1"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164" fontId="6" fillId="0" borderId="0" xfId="56" applyNumberFormat="1" applyFont="1" applyFill="1" applyBorder="1" applyAlignment="1" applyProtection="1">
      <alignment horizontal="center" vertical="center"/>
      <protection/>
    </xf>
    <xf numFmtId="164" fontId="7" fillId="0" borderId="92" xfId="0" applyNumberFormat="1" applyFont="1" applyFill="1" applyBorder="1" applyAlignment="1" applyProtection="1">
      <alignment horizontal="center" vertical="center" wrapText="1"/>
      <protection/>
    </xf>
    <xf numFmtId="164" fontId="7" fillId="0" borderId="93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6" fillId="0" borderId="89" xfId="0" applyNumberFormat="1" applyFont="1" applyFill="1" applyBorder="1" applyAlignment="1" applyProtection="1">
      <alignment horizontal="center" vertical="center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164" fontId="7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Border="1" applyAlignment="1">
      <alignment horizontal="center" vertical="center" wrapText="1"/>
    </xf>
    <xf numFmtId="164" fontId="7" fillId="0" borderId="33" xfId="0" applyNumberFormat="1" applyFont="1" applyFill="1" applyBorder="1" applyAlignment="1" applyProtection="1">
      <alignment horizontal="center" vertical="center" wrapText="1"/>
      <protection/>
    </xf>
    <xf numFmtId="164" fontId="7" fillId="0" borderId="92" xfId="0" applyNumberFormat="1" applyFont="1" applyFill="1" applyBorder="1" applyAlignment="1" applyProtection="1">
      <alignment horizontal="center" vertical="center" wrapText="1"/>
      <protection/>
    </xf>
    <xf numFmtId="0" fontId="0" fillId="0" borderId="93" xfId="0" applyBorder="1" applyAlignment="1">
      <alignment horizontal="center" vertical="center" wrapText="1"/>
    </xf>
    <xf numFmtId="164" fontId="7" fillId="0" borderId="91" xfId="0" applyNumberFormat="1" applyFont="1" applyFill="1" applyBorder="1" applyAlignment="1" applyProtection="1">
      <alignment horizontal="center" vertical="center" wrapText="1"/>
      <protection/>
    </xf>
    <xf numFmtId="0" fontId="0" fillId="0" borderId="68" xfId="0" applyBorder="1" applyAlignment="1">
      <alignment horizontal="center" vertical="center" wrapText="1"/>
    </xf>
    <xf numFmtId="164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164" fontId="7" fillId="0" borderId="94" xfId="0" applyNumberFormat="1" applyFont="1" applyFill="1" applyBorder="1" applyAlignment="1" applyProtection="1">
      <alignment horizontal="center" vertical="center" wrapText="1"/>
      <protection/>
    </xf>
    <xf numFmtId="0" fontId="0" fillId="0" borderId="95" xfId="0" applyBorder="1" applyAlignment="1">
      <alignment horizontal="center" vertical="center" wrapText="1"/>
    </xf>
    <xf numFmtId="164" fontId="22" fillId="0" borderId="0" xfId="56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4" fillId="0" borderId="14" xfId="56" applyFont="1" applyFill="1" applyBorder="1" applyAlignment="1">
      <alignment horizontal="center" vertical="center" wrapText="1"/>
      <protection/>
    </xf>
    <xf numFmtId="0" fontId="4" fillId="0" borderId="16" xfId="56" applyFont="1" applyFill="1" applyBorder="1" applyAlignment="1">
      <alignment horizontal="center" vertical="center" wrapText="1"/>
      <protection/>
    </xf>
    <xf numFmtId="0" fontId="4" fillId="0" borderId="50" xfId="56" applyFont="1" applyFill="1" applyBorder="1" applyAlignment="1">
      <alignment horizontal="center" vertical="center" wrapText="1"/>
      <protection/>
    </xf>
    <xf numFmtId="0" fontId="4" fillId="0" borderId="31" xfId="56" applyFont="1" applyFill="1" applyBorder="1" applyAlignment="1">
      <alignment horizontal="center" vertical="center" wrapText="1"/>
      <protection/>
    </xf>
    <xf numFmtId="0" fontId="4" fillId="0" borderId="26" xfId="56" applyFont="1" applyFill="1" applyBorder="1" applyAlignment="1">
      <alignment horizontal="center" vertical="center" wrapText="1"/>
      <protection/>
    </xf>
    <xf numFmtId="0" fontId="4" fillId="0" borderId="17" xfId="56" applyFont="1" applyFill="1" applyBorder="1" applyAlignment="1">
      <alignment horizontal="center" vertical="center" wrapText="1"/>
      <protection/>
    </xf>
    <xf numFmtId="0" fontId="7" fillId="0" borderId="24" xfId="56" applyFont="1" applyFill="1" applyBorder="1" applyAlignment="1" applyProtection="1">
      <alignment horizontal="left"/>
      <protection/>
    </xf>
    <xf numFmtId="0" fontId="7" fillId="0" borderId="25" xfId="56" applyFont="1" applyFill="1" applyBorder="1" applyAlignment="1" applyProtection="1">
      <alignment horizontal="left"/>
      <protection/>
    </xf>
    <xf numFmtId="0" fontId="16" fillId="0" borderId="96" xfId="56" applyFont="1" applyFill="1" applyBorder="1" applyAlignment="1">
      <alignment horizontal="justify" vertical="center" wrapText="1"/>
      <protection/>
    </xf>
    <xf numFmtId="0" fontId="14" fillId="0" borderId="26" xfId="56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164" fontId="4" fillId="0" borderId="92" xfId="0" applyNumberFormat="1" applyFont="1" applyFill="1" applyBorder="1" applyAlignment="1">
      <alignment horizontal="center" vertical="center" wrapText="1"/>
    </xf>
    <xf numFmtId="0" fontId="0" fillId="0" borderId="93" xfId="0" applyBorder="1" applyAlignment="1">
      <alignment vertical="center" wrapText="1"/>
    </xf>
    <xf numFmtId="164" fontId="4" fillId="0" borderId="54" xfId="0" applyNumberFormat="1" applyFont="1" applyFill="1" applyBorder="1" applyAlignment="1">
      <alignment horizontal="center" vertical="center" wrapText="1"/>
    </xf>
    <xf numFmtId="0" fontId="0" fillId="0" borderId="54" xfId="0" applyBorder="1" applyAlignment="1">
      <alignment vertical="center" wrapText="1"/>
    </xf>
    <xf numFmtId="0" fontId="4" fillId="0" borderId="54" xfId="0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46" xfId="0" applyFont="1" applyFill="1" applyBorder="1" applyAlignment="1" applyProtection="1">
      <alignment horizontal="left" indent="1"/>
      <protection/>
    </xf>
    <xf numFmtId="0" fontId="7" fillId="0" borderId="39" xfId="0" applyFont="1" applyFill="1" applyBorder="1" applyAlignment="1" applyProtection="1">
      <alignment horizontal="left" indent="1"/>
      <protection/>
    </xf>
    <xf numFmtId="0" fontId="7" fillId="0" borderId="40" xfId="0" applyFont="1" applyFill="1" applyBorder="1" applyAlignment="1" applyProtection="1">
      <alignment horizontal="left" indent="1"/>
      <protection/>
    </xf>
    <xf numFmtId="0" fontId="14" fillId="0" borderId="25" xfId="0" applyFont="1" applyFill="1" applyBorder="1" applyAlignment="1" applyProtection="1">
      <alignment horizontal="right" indent="1"/>
      <protection/>
    </xf>
    <xf numFmtId="0" fontId="14" fillId="0" borderId="28" xfId="0" applyFont="1" applyFill="1" applyBorder="1" applyAlignment="1" applyProtection="1">
      <alignment horizontal="right" indent="1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97" xfId="0" applyFont="1" applyFill="1" applyBorder="1" applyAlignment="1" applyProtection="1">
      <alignment horizontal="left" indent="1"/>
      <protection locked="0"/>
    </xf>
    <xf numFmtId="0" fontId="16" fillId="0" borderId="98" xfId="0" applyFont="1" applyFill="1" applyBorder="1" applyAlignment="1" applyProtection="1">
      <alignment horizontal="left" indent="1"/>
      <protection locked="0"/>
    </xf>
    <xf numFmtId="0" fontId="16" fillId="0" borderId="99" xfId="0" applyFont="1" applyFill="1" applyBorder="1" applyAlignment="1" applyProtection="1">
      <alignment horizontal="left" indent="1"/>
      <protection locked="0"/>
    </xf>
    <xf numFmtId="0" fontId="16" fillId="0" borderId="14" xfId="0" applyFont="1" applyFill="1" applyBorder="1" applyAlignment="1" applyProtection="1">
      <alignment horizontal="right" indent="1"/>
      <protection locked="0"/>
    </xf>
    <xf numFmtId="0" fontId="16" fillId="0" borderId="50" xfId="0" applyFont="1" applyFill="1" applyBorder="1" applyAlignment="1" applyProtection="1">
      <alignment horizontal="right" indent="1"/>
      <protection locked="0"/>
    </xf>
    <xf numFmtId="0" fontId="16" fillId="0" borderId="49" xfId="0" applyFont="1" applyFill="1" applyBorder="1" applyAlignment="1" applyProtection="1">
      <alignment horizontal="left" indent="1"/>
      <protection locked="0"/>
    </xf>
    <xf numFmtId="0" fontId="16" fillId="0" borderId="71" xfId="0" applyFont="1" applyFill="1" applyBorder="1" applyAlignment="1" applyProtection="1">
      <alignment horizontal="left" indent="1"/>
      <protection locked="0"/>
    </xf>
    <xf numFmtId="0" fontId="16" fillId="0" borderId="63" xfId="0" applyFont="1" applyFill="1" applyBorder="1" applyAlignment="1" applyProtection="1">
      <alignment horizontal="left" indent="1"/>
      <protection locked="0"/>
    </xf>
    <xf numFmtId="0" fontId="16" fillId="0" borderId="16" xfId="0" applyFont="1" applyFill="1" applyBorder="1" applyAlignment="1" applyProtection="1">
      <alignment horizontal="right" indent="1"/>
      <protection locked="0"/>
    </xf>
    <xf numFmtId="0" fontId="16" fillId="0" borderId="31" xfId="0" applyFont="1" applyFill="1" applyBorder="1" applyAlignment="1" applyProtection="1">
      <alignment horizontal="right" indent="1"/>
      <protection locked="0"/>
    </xf>
    <xf numFmtId="0" fontId="7" fillId="0" borderId="91" xfId="0" applyFont="1" applyFill="1" applyBorder="1" applyAlignment="1" applyProtection="1">
      <alignment horizontal="center"/>
      <protection/>
    </xf>
    <xf numFmtId="0" fontId="7" fillId="0" borderId="96" xfId="0" applyFont="1" applyFill="1" applyBorder="1" applyAlignment="1" applyProtection="1">
      <alignment horizontal="center"/>
      <protection/>
    </xf>
    <xf numFmtId="0" fontId="7" fillId="0" borderId="100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4" fillId="0" borderId="46" xfId="0" applyFont="1" applyFill="1" applyBorder="1" applyAlignment="1" applyProtection="1">
      <alignment horizontal="center" wrapText="1"/>
      <protection/>
    </xf>
    <xf numFmtId="0" fontId="4" fillId="0" borderId="39" xfId="0" applyFont="1" applyFill="1" applyBorder="1" applyAlignment="1" applyProtection="1">
      <alignment horizontal="center" wrapText="1"/>
      <protection/>
    </xf>
    <xf numFmtId="0" fontId="4" fillId="0" borderId="41" xfId="0" applyFont="1" applyFill="1" applyBorder="1" applyAlignment="1" applyProtection="1">
      <alignment horizontal="center" wrapText="1"/>
      <protection/>
    </xf>
    <xf numFmtId="0" fontId="4" fillId="0" borderId="91" xfId="0" applyFont="1" applyFill="1" applyBorder="1" applyAlignment="1" applyProtection="1">
      <alignment horizontal="center" vertical="center" wrapText="1"/>
      <protection/>
    </xf>
    <xf numFmtId="0" fontId="4" fillId="0" borderId="100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wrapText="1"/>
    </xf>
    <xf numFmtId="0" fontId="33" fillId="0" borderId="37" xfId="0" applyFont="1" applyBorder="1" applyAlignment="1" applyProtection="1">
      <alignment horizontal="right" vertical="top" wrapText="1"/>
      <protection locked="0"/>
    </xf>
    <xf numFmtId="0" fontId="0" fillId="0" borderId="37" xfId="0" applyBorder="1" applyAlignment="1">
      <alignment wrapText="1"/>
    </xf>
    <xf numFmtId="0" fontId="5" fillId="0" borderId="101" xfId="0" applyFont="1" applyFill="1" applyBorder="1" applyAlignment="1" applyProtection="1">
      <alignment horizontal="right" wrapText="1"/>
      <protection/>
    </xf>
    <xf numFmtId="0" fontId="5" fillId="0" borderId="82" xfId="0" applyFont="1" applyFill="1" applyBorder="1" applyAlignment="1" applyProtection="1">
      <alignment horizontal="right" wrapText="1"/>
      <protection/>
    </xf>
    <xf numFmtId="0" fontId="0" fillId="0" borderId="82" xfId="0" applyBorder="1" applyAlignment="1">
      <alignment/>
    </xf>
    <xf numFmtId="0" fontId="6" fillId="0" borderId="0" xfId="0" applyFont="1" applyFill="1" applyAlignment="1">
      <alignment horizontal="center" wrapText="1"/>
    </xf>
    <xf numFmtId="0" fontId="3" fillId="0" borderId="0" xfId="0" applyFont="1" applyFill="1" applyAlignment="1" applyProtection="1">
      <alignment horizontal="left"/>
      <protection locked="0"/>
    </xf>
    <xf numFmtId="0" fontId="15" fillId="0" borderId="52" xfId="57" applyFont="1" applyFill="1" applyBorder="1" applyAlignment="1" applyProtection="1">
      <alignment horizontal="left" vertical="center" indent="1"/>
      <protection/>
    </xf>
    <xf numFmtId="0" fontId="15" fillId="0" borderId="39" xfId="57" applyFont="1" applyFill="1" applyBorder="1" applyAlignment="1" applyProtection="1">
      <alignment horizontal="left" vertical="center" indent="1"/>
      <protection/>
    </xf>
    <xf numFmtId="0" fontId="15" fillId="0" borderId="41" xfId="57" applyFont="1" applyFill="1" applyBorder="1" applyAlignment="1" applyProtection="1">
      <alignment horizontal="left" vertical="center" indent="1"/>
      <protection/>
    </xf>
    <xf numFmtId="0" fontId="6" fillId="0" borderId="0" xfId="57" applyFont="1" applyFill="1" applyAlignment="1" applyProtection="1">
      <alignment horizontal="center" wrapText="1"/>
      <protection/>
    </xf>
    <xf numFmtId="0" fontId="6" fillId="0" borderId="0" xfId="57" applyFont="1" applyFill="1" applyAlignment="1" applyProtection="1">
      <alignment horizont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15</xdr:col>
      <xdr:colOff>485775</xdr:colOff>
      <xdr:row>81</xdr:row>
      <xdr:rowOff>95250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28575" y="104775"/>
          <a:ext cx="10744200" cy="13106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</a:p>
      </xdr:txBody>
    </xdr:sp>
    <xdr:clientData/>
  </xdr:twoCellAnchor>
  <xdr:twoCellAnchor editAs="oneCell">
    <xdr:from>
      <xdr:col>0</xdr:col>
      <xdr:colOff>428625</xdr:colOff>
      <xdr:row>1</xdr:row>
      <xdr:rowOff>133350</xdr:rowOff>
    </xdr:from>
    <xdr:to>
      <xdr:col>11</xdr:col>
      <xdr:colOff>638175</xdr:colOff>
      <xdr:row>62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95275"/>
          <a:ext cx="7753350" cy="9820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123825</xdr:colOff>
      <xdr:row>9</xdr:row>
      <xdr:rowOff>19050</xdr:rowOff>
    </xdr:from>
    <xdr:ext cx="438150" cy="4610100"/>
    <xdr:sp>
      <xdr:nvSpPr>
        <xdr:cNvPr id="1" name="Szövegdoboz 1"/>
        <xdr:cNvSpPr txBox="1">
          <a:spLocks noChangeArrowheads="1"/>
        </xdr:cNvSpPr>
      </xdr:nvSpPr>
      <xdr:spPr>
        <a:xfrm>
          <a:off x="14487525" y="2181225"/>
          <a:ext cx="438150" cy="461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r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1066800</xdr:colOff>
      <xdr:row>4</xdr:row>
      <xdr:rowOff>95250</xdr:rowOff>
    </xdr:from>
    <xdr:ext cx="457200" cy="4381500"/>
    <xdr:sp>
      <xdr:nvSpPr>
        <xdr:cNvPr id="1" name="Szövegdoboz 1"/>
        <xdr:cNvSpPr txBox="1">
          <a:spLocks noChangeArrowheads="1"/>
        </xdr:cNvSpPr>
      </xdr:nvSpPr>
      <xdr:spPr>
        <a:xfrm>
          <a:off x="11553825" y="1419225"/>
          <a:ext cx="457200" cy="438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r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885825</xdr:colOff>
      <xdr:row>2</xdr:row>
      <xdr:rowOff>590550</xdr:rowOff>
    </xdr:from>
    <xdr:ext cx="571500" cy="4876800"/>
    <xdr:sp>
      <xdr:nvSpPr>
        <xdr:cNvPr id="1" name="Szövegdoboz 1"/>
        <xdr:cNvSpPr txBox="1">
          <a:spLocks noChangeArrowheads="1"/>
        </xdr:cNvSpPr>
      </xdr:nvSpPr>
      <xdr:spPr>
        <a:xfrm>
          <a:off x="11839575" y="1200150"/>
          <a:ext cx="571500" cy="487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2004" rIns="36576" bIns="0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133350</xdr:colOff>
      <xdr:row>0</xdr:row>
      <xdr:rowOff>28575</xdr:rowOff>
    </xdr:from>
    <xdr:ext cx="409575" cy="5953125"/>
    <xdr:sp>
      <xdr:nvSpPr>
        <xdr:cNvPr id="1" name="Szövegdoboz 1"/>
        <xdr:cNvSpPr txBox="1">
          <a:spLocks noChangeArrowheads="1"/>
        </xdr:cNvSpPr>
      </xdr:nvSpPr>
      <xdr:spPr>
        <a:xfrm>
          <a:off x="11972925" y="28575"/>
          <a:ext cx="409575" cy="595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         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0" zoomScaleNormal="50" zoomScalePageLayoutView="0" workbookViewId="0" topLeftCell="A2">
      <selection activeCell="S14" sqref="S14"/>
    </sheetView>
  </sheetViews>
  <sheetFormatPr defaultColWidth="9.00390625" defaultRowHeight="12.75"/>
  <sheetData/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L24"/>
  <sheetViews>
    <sheetView zoomScalePageLayoutView="0" workbookViewId="0" topLeftCell="C2">
      <selection activeCell="H25" sqref="H25"/>
    </sheetView>
  </sheetViews>
  <sheetFormatPr defaultColWidth="9.375" defaultRowHeight="12.75"/>
  <cols>
    <col min="1" max="1" width="9.375" style="40" customWidth="1"/>
    <col min="2" max="2" width="26.375" style="41" customWidth="1"/>
    <col min="3" max="3" width="15.625" style="40" customWidth="1"/>
    <col min="4" max="4" width="15.00390625" style="40" customWidth="1"/>
    <col min="5" max="5" width="15.375" style="40" customWidth="1"/>
    <col min="6" max="6" width="15.50390625" style="40" customWidth="1"/>
    <col min="7" max="8" width="15.00390625" style="40" customWidth="1"/>
    <col min="9" max="9" width="16.50390625" style="40" customWidth="1"/>
    <col min="10" max="10" width="0.12890625" style="40" hidden="1" customWidth="1"/>
    <col min="11" max="11" width="12.75390625" style="40" hidden="1" customWidth="1"/>
    <col min="12" max="12" width="12.75390625" style="0" customWidth="1"/>
    <col min="13" max="13" width="13.75390625" style="40" customWidth="1"/>
    <col min="14" max="16384" width="9.375" style="40" customWidth="1"/>
  </cols>
  <sheetData>
    <row r="1" spans="2:9" ht="24.75" customHeight="1">
      <c r="B1" s="628" t="s">
        <v>3</v>
      </c>
      <c r="C1" s="628"/>
      <c r="D1" s="628"/>
      <c r="E1" s="628"/>
      <c r="F1" s="628"/>
      <c r="G1" s="628"/>
      <c r="H1" s="628"/>
      <c r="I1" s="628"/>
    </row>
    <row r="2" spans="2:9" ht="23.25" customHeight="1" thickBot="1">
      <c r="B2" s="118"/>
      <c r="C2" s="52"/>
      <c r="D2" s="52"/>
      <c r="E2" s="52"/>
      <c r="F2" s="52"/>
      <c r="G2" s="52"/>
      <c r="H2" s="52"/>
      <c r="I2" s="47" t="s">
        <v>90</v>
      </c>
    </row>
    <row r="3" spans="1:12" s="42" customFormat="1" ht="48.75" customHeight="1" thickBot="1">
      <c r="A3" s="631" t="s">
        <v>513</v>
      </c>
      <c r="B3" s="119" t="s">
        <v>96</v>
      </c>
      <c r="C3" s="120" t="s">
        <v>429</v>
      </c>
      <c r="D3" s="120" t="s">
        <v>95</v>
      </c>
      <c r="E3" s="120" t="s">
        <v>0</v>
      </c>
      <c r="F3" s="120" t="s">
        <v>448</v>
      </c>
      <c r="G3" s="294" t="s">
        <v>530</v>
      </c>
      <c r="H3" s="565" t="s">
        <v>531</v>
      </c>
      <c r="I3" s="48" t="s">
        <v>516</v>
      </c>
      <c r="L3"/>
    </row>
    <row r="4" spans="1:12" s="52" customFormat="1" ht="15" customHeight="1" thickBot="1">
      <c r="A4" s="632"/>
      <c r="B4" s="49" t="s">
        <v>434</v>
      </c>
      <c r="C4" s="50" t="s">
        <v>435</v>
      </c>
      <c r="D4" s="50" t="s">
        <v>436</v>
      </c>
      <c r="E4" s="50" t="s">
        <v>437</v>
      </c>
      <c r="F4" s="50" t="s">
        <v>442</v>
      </c>
      <c r="G4" s="305" t="s">
        <v>443</v>
      </c>
      <c r="H4" s="566" t="s">
        <v>444</v>
      </c>
      <c r="I4" s="51" t="s">
        <v>525</v>
      </c>
      <c r="L4"/>
    </row>
    <row r="5" spans="1:9" ht="15.75" customHeight="1" thickBot="1">
      <c r="A5" s="427">
        <v>1</v>
      </c>
      <c r="B5" s="61" t="s">
        <v>409</v>
      </c>
      <c r="C5" s="62">
        <v>1500</v>
      </c>
      <c r="D5" s="63">
        <v>2013</v>
      </c>
      <c r="E5" s="62"/>
      <c r="F5" s="62">
        <v>1500</v>
      </c>
      <c r="G5" s="309">
        <v>1500</v>
      </c>
      <c r="H5" s="570">
        <v>1500</v>
      </c>
      <c r="I5" s="64">
        <f aca="true" t="shared" si="0" ref="I5:I23">C5-E5-F5</f>
        <v>0</v>
      </c>
    </row>
    <row r="6" spans="1:9" ht="15.75" customHeight="1" thickBot="1">
      <c r="A6" s="427">
        <v>2</v>
      </c>
      <c r="B6" s="61" t="s">
        <v>430</v>
      </c>
      <c r="C6" s="62">
        <v>2634</v>
      </c>
      <c r="D6" s="63">
        <v>2013</v>
      </c>
      <c r="E6" s="62"/>
      <c r="F6" s="62"/>
      <c r="G6" s="309">
        <v>2634</v>
      </c>
      <c r="H6" s="570">
        <v>2634</v>
      </c>
      <c r="I6" s="64"/>
    </row>
    <row r="7" spans="1:9" ht="15.75" customHeight="1" thickBot="1">
      <c r="A7" s="427">
        <v>3</v>
      </c>
      <c r="B7" s="61"/>
      <c r="C7" s="62"/>
      <c r="D7" s="63"/>
      <c r="E7" s="62"/>
      <c r="F7" s="62"/>
      <c r="G7" s="309"/>
      <c r="H7" s="570"/>
      <c r="I7" s="64">
        <f t="shared" si="0"/>
        <v>0</v>
      </c>
    </row>
    <row r="8" spans="1:9" ht="15.75" customHeight="1" thickBot="1">
      <c r="A8" s="427">
        <v>4</v>
      </c>
      <c r="B8" s="61"/>
      <c r="C8" s="62"/>
      <c r="D8" s="63"/>
      <c r="E8" s="62"/>
      <c r="F8" s="62"/>
      <c r="G8" s="309"/>
      <c r="H8" s="570"/>
      <c r="I8" s="64">
        <f t="shared" si="0"/>
        <v>0</v>
      </c>
    </row>
    <row r="9" spans="1:9" ht="15.75" customHeight="1" thickBot="1">
      <c r="A9" s="427">
        <v>5</v>
      </c>
      <c r="B9" s="61"/>
      <c r="C9" s="62"/>
      <c r="D9" s="63"/>
      <c r="E9" s="62"/>
      <c r="F9" s="62"/>
      <c r="G9" s="309"/>
      <c r="H9" s="570"/>
      <c r="I9" s="64">
        <f t="shared" si="0"/>
        <v>0</v>
      </c>
    </row>
    <row r="10" spans="1:9" ht="15.75" customHeight="1" thickBot="1">
      <c r="A10" s="427">
        <v>6</v>
      </c>
      <c r="B10" s="61"/>
      <c r="C10" s="62"/>
      <c r="D10" s="63"/>
      <c r="E10" s="62"/>
      <c r="F10" s="62"/>
      <c r="G10" s="309"/>
      <c r="H10" s="570"/>
      <c r="I10" s="64">
        <f t="shared" si="0"/>
        <v>0</v>
      </c>
    </row>
    <row r="11" spans="1:9" ht="15.75" customHeight="1" thickBot="1">
      <c r="A11" s="427">
        <v>7</v>
      </c>
      <c r="B11" s="61"/>
      <c r="C11" s="62"/>
      <c r="D11" s="63"/>
      <c r="E11" s="62"/>
      <c r="F11" s="62"/>
      <c r="G11" s="309"/>
      <c r="H11" s="570"/>
      <c r="I11" s="64">
        <f t="shared" si="0"/>
        <v>0</v>
      </c>
    </row>
    <row r="12" spans="1:9" ht="15.75" customHeight="1" thickBot="1">
      <c r="A12" s="427">
        <v>8</v>
      </c>
      <c r="B12" s="61"/>
      <c r="C12" s="62"/>
      <c r="D12" s="63"/>
      <c r="E12" s="62"/>
      <c r="F12" s="62"/>
      <c r="G12" s="309"/>
      <c r="H12" s="570"/>
      <c r="I12" s="64">
        <f t="shared" si="0"/>
        <v>0</v>
      </c>
    </row>
    <row r="13" spans="1:9" ht="15.75" customHeight="1" thickBot="1">
      <c r="A13" s="427">
        <v>9</v>
      </c>
      <c r="B13" s="61"/>
      <c r="C13" s="62"/>
      <c r="D13" s="63"/>
      <c r="E13" s="62"/>
      <c r="F13" s="62"/>
      <c r="G13" s="309"/>
      <c r="H13" s="570"/>
      <c r="I13" s="64">
        <f t="shared" si="0"/>
        <v>0</v>
      </c>
    </row>
    <row r="14" spans="1:9" ht="15.75" customHeight="1" thickBot="1">
      <c r="A14" s="427">
        <v>10</v>
      </c>
      <c r="B14" s="61"/>
      <c r="C14" s="62"/>
      <c r="D14" s="63"/>
      <c r="E14" s="62"/>
      <c r="F14" s="62"/>
      <c r="G14" s="309"/>
      <c r="H14" s="570"/>
      <c r="I14" s="64">
        <f t="shared" si="0"/>
        <v>0</v>
      </c>
    </row>
    <row r="15" spans="1:9" ht="15.75" customHeight="1" thickBot="1">
      <c r="A15" s="427">
        <v>11</v>
      </c>
      <c r="B15" s="61"/>
      <c r="C15" s="62"/>
      <c r="D15" s="63"/>
      <c r="E15" s="62"/>
      <c r="F15" s="62"/>
      <c r="G15" s="309"/>
      <c r="H15" s="570"/>
      <c r="I15" s="64">
        <f t="shared" si="0"/>
        <v>0</v>
      </c>
    </row>
    <row r="16" spans="1:9" ht="15.75" customHeight="1" thickBot="1">
      <c r="A16" s="427">
        <v>12</v>
      </c>
      <c r="B16" s="61"/>
      <c r="C16" s="62"/>
      <c r="D16" s="63"/>
      <c r="E16" s="62"/>
      <c r="F16" s="62"/>
      <c r="G16" s="309"/>
      <c r="H16" s="570"/>
      <c r="I16" s="64">
        <f t="shared" si="0"/>
        <v>0</v>
      </c>
    </row>
    <row r="17" spans="1:9" ht="15.75" customHeight="1" thickBot="1">
      <c r="A17" s="427">
        <v>13</v>
      </c>
      <c r="B17" s="61"/>
      <c r="C17" s="62"/>
      <c r="D17" s="63"/>
      <c r="E17" s="62"/>
      <c r="F17" s="62"/>
      <c r="G17" s="309"/>
      <c r="H17" s="570"/>
      <c r="I17" s="64">
        <f t="shared" si="0"/>
        <v>0</v>
      </c>
    </row>
    <row r="18" spans="1:9" ht="15.75" customHeight="1" thickBot="1">
      <c r="A18" s="427">
        <v>14</v>
      </c>
      <c r="B18" s="61"/>
      <c r="C18" s="62"/>
      <c r="D18" s="63"/>
      <c r="E18" s="62"/>
      <c r="F18" s="62"/>
      <c r="G18" s="309"/>
      <c r="H18" s="570"/>
      <c r="I18" s="64">
        <f t="shared" si="0"/>
        <v>0</v>
      </c>
    </row>
    <row r="19" spans="1:9" ht="15.75" customHeight="1" thickBot="1">
      <c r="A19" s="427">
        <v>15</v>
      </c>
      <c r="B19" s="61"/>
      <c r="C19" s="62"/>
      <c r="D19" s="63"/>
      <c r="E19" s="62"/>
      <c r="F19" s="62"/>
      <c r="G19" s="309"/>
      <c r="H19" s="570"/>
      <c r="I19" s="64">
        <f t="shared" si="0"/>
        <v>0</v>
      </c>
    </row>
    <row r="20" spans="1:9" ht="15.75" customHeight="1" thickBot="1">
      <c r="A20" s="427">
        <v>16</v>
      </c>
      <c r="B20" s="61"/>
      <c r="C20" s="62"/>
      <c r="D20" s="63"/>
      <c r="E20" s="62"/>
      <c r="F20" s="62"/>
      <c r="G20" s="309"/>
      <c r="H20" s="570"/>
      <c r="I20" s="64">
        <f t="shared" si="0"/>
        <v>0</v>
      </c>
    </row>
    <row r="21" spans="1:9" ht="15.75" customHeight="1" thickBot="1">
      <c r="A21" s="427">
        <v>17</v>
      </c>
      <c r="B21" s="61"/>
      <c r="C21" s="62"/>
      <c r="D21" s="63"/>
      <c r="E21" s="62"/>
      <c r="F21" s="62"/>
      <c r="G21" s="309"/>
      <c r="H21" s="570"/>
      <c r="I21" s="64">
        <f t="shared" si="0"/>
        <v>0</v>
      </c>
    </row>
    <row r="22" spans="1:9" ht="15.75" customHeight="1" thickBot="1">
      <c r="A22" s="427">
        <v>18</v>
      </c>
      <c r="B22" s="61"/>
      <c r="C22" s="62"/>
      <c r="D22" s="63"/>
      <c r="E22" s="62"/>
      <c r="F22" s="62"/>
      <c r="G22" s="309"/>
      <c r="H22" s="570"/>
      <c r="I22" s="64">
        <f t="shared" si="0"/>
        <v>0</v>
      </c>
    </row>
    <row r="23" spans="1:9" ht="15.75" customHeight="1" thickBot="1">
      <c r="A23" s="427">
        <v>19</v>
      </c>
      <c r="B23" s="65"/>
      <c r="C23" s="66"/>
      <c r="D23" s="66"/>
      <c r="E23" s="66"/>
      <c r="F23" s="66"/>
      <c r="G23" s="310"/>
      <c r="H23" s="571"/>
      <c r="I23" s="67">
        <f t="shared" si="0"/>
        <v>0</v>
      </c>
    </row>
    <row r="24" spans="1:12" s="60" customFormat="1" ht="18" customHeight="1" thickBot="1">
      <c r="A24" s="424">
        <v>20</v>
      </c>
      <c r="B24" s="121" t="s">
        <v>93</v>
      </c>
      <c r="C24" s="122">
        <f>SUM(C5:C23)</f>
        <v>4134</v>
      </c>
      <c r="D24" s="106"/>
      <c r="E24" s="122">
        <f>SUM(E5:E23)</f>
        <v>0</v>
      </c>
      <c r="F24" s="122">
        <f>SUM(F5:F23)</f>
        <v>1500</v>
      </c>
      <c r="G24" s="311">
        <f>SUM(G5:G23)</f>
        <v>4134</v>
      </c>
      <c r="H24" s="572">
        <v>4134</v>
      </c>
      <c r="I24" s="68">
        <f>SUM(I5:I23)</f>
        <v>0</v>
      </c>
      <c r="L24"/>
    </row>
    <row r="25" ht="12.75"/>
    <row r="26" ht="12.75"/>
    <row r="27" ht="12.75"/>
  </sheetData>
  <sheetProtection/>
  <mergeCells count="2">
    <mergeCell ref="B1:I1"/>
    <mergeCell ref="A3:A4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84" r:id="rId2"/>
  <headerFooter alignWithMargins="0">
    <oddHeader xml:space="preserve">&amp;R&amp;"Times New Roman CE,Félkövér dőlt"&amp;11 7.melléklet a 11/2013.(XI.15.) önkormányzati rendelethez 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E46"/>
  <sheetViews>
    <sheetView view="pageLayout" workbookViewId="0" topLeftCell="A1">
      <selection activeCell="C1" sqref="C1"/>
    </sheetView>
  </sheetViews>
  <sheetFormatPr defaultColWidth="9.00390625" defaultRowHeight="12.75"/>
  <cols>
    <col min="1" max="1" width="50.75390625" style="0" customWidth="1"/>
    <col min="2" max="2" width="11.625" style="0" customWidth="1"/>
    <col min="3" max="3" width="10.625" style="0" customWidth="1"/>
    <col min="4" max="4" width="11.00390625" style="0" customWidth="1"/>
    <col min="5" max="5" width="13.625" style="0" customWidth="1"/>
  </cols>
  <sheetData>
    <row r="1" spans="1:5" ht="12.75">
      <c r="A1" s="358"/>
      <c r="B1" s="358"/>
      <c r="C1" s="358"/>
      <c r="D1" s="358"/>
      <c r="E1" s="358"/>
    </row>
    <row r="2" spans="1:5" ht="15">
      <c r="A2" s="359" t="s">
        <v>471</v>
      </c>
      <c r="B2" s="634"/>
      <c r="C2" s="634"/>
      <c r="D2" s="634"/>
      <c r="E2" s="634"/>
    </row>
    <row r="3" spans="1:5" ht="14.25" thickBot="1">
      <c r="A3" s="358"/>
      <c r="B3" s="358"/>
      <c r="C3" s="358"/>
      <c r="D3" s="635" t="s">
        <v>472</v>
      </c>
      <c r="E3" s="635"/>
    </row>
    <row r="4" spans="1:5" ht="14.25" thickBot="1">
      <c r="A4" s="429" t="s">
        <v>434</v>
      </c>
      <c r="B4" s="429" t="s">
        <v>435</v>
      </c>
      <c r="C4" s="429" t="s">
        <v>436</v>
      </c>
      <c r="D4" s="428" t="s">
        <v>437</v>
      </c>
      <c r="E4" s="428" t="s">
        <v>442</v>
      </c>
    </row>
    <row r="5" spans="1:5" ht="13.5" thickBot="1">
      <c r="A5" s="360" t="s">
        <v>473</v>
      </c>
      <c r="B5" s="361" t="s">
        <v>474</v>
      </c>
      <c r="C5" s="361" t="s">
        <v>454</v>
      </c>
      <c r="D5" s="361" t="s">
        <v>475</v>
      </c>
      <c r="E5" s="362" t="s">
        <v>476</v>
      </c>
    </row>
    <row r="6" spans="1:5" ht="12.75">
      <c r="A6" s="363" t="s">
        <v>477</v>
      </c>
      <c r="B6" s="364"/>
      <c r="C6" s="364"/>
      <c r="D6" s="364"/>
      <c r="E6" s="365">
        <f aca="true" t="shared" si="0" ref="E6:E11">SUM(B6:D6)</f>
        <v>0</v>
      </c>
    </row>
    <row r="7" spans="1:5" ht="12.75">
      <c r="A7" s="366" t="s">
        <v>478</v>
      </c>
      <c r="B7" s="367"/>
      <c r="C7" s="367"/>
      <c r="D7" s="367"/>
      <c r="E7" s="368">
        <f t="shared" si="0"/>
        <v>0</v>
      </c>
    </row>
    <row r="8" spans="1:5" ht="12.75">
      <c r="A8" s="369" t="s">
        <v>479</v>
      </c>
      <c r="B8" s="370"/>
      <c r="C8" s="370"/>
      <c r="D8" s="370"/>
      <c r="E8" s="371">
        <f t="shared" si="0"/>
        <v>0</v>
      </c>
    </row>
    <row r="9" spans="1:5" ht="12.75">
      <c r="A9" s="369" t="s">
        <v>480</v>
      </c>
      <c r="B9" s="370"/>
      <c r="C9" s="370"/>
      <c r="D9" s="370"/>
      <c r="E9" s="371">
        <f t="shared" si="0"/>
        <v>0</v>
      </c>
    </row>
    <row r="10" spans="1:5" ht="12.75">
      <c r="A10" s="369" t="s">
        <v>481</v>
      </c>
      <c r="B10" s="370"/>
      <c r="C10" s="370"/>
      <c r="D10" s="370"/>
      <c r="E10" s="371">
        <f t="shared" si="0"/>
        <v>0</v>
      </c>
    </row>
    <row r="11" spans="1:5" ht="13.5" thickBot="1">
      <c r="A11" s="369" t="s">
        <v>482</v>
      </c>
      <c r="B11" s="370"/>
      <c r="C11" s="370"/>
      <c r="D11" s="370"/>
      <c r="E11" s="371">
        <f t="shared" si="0"/>
        <v>0</v>
      </c>
    </row>
    <row r="12" spans="1:5" ht="13.5" thickBot="1">
      <c r="A12" s="374" t="s">
        <v>483</v>
      </c>
      <c r="B12" s="375">
        <f>B6+SUM(B8:B11)</f>
        <v>0</v>
      </c>
      <c r="C12" s="375">
        <f>C6+SUM(C8:C11)</f>
        <v>0</v>
      </c>
      <c r="D12" s="375">
        <f>D6+SUM(D8:D11)</f>
        <v>0</v>
      </c>
      <c r="E12" s="376">
        <f>E6+SUM(E8:E11)</f>
        <v>0</v>
      </c>
    </row>
    <row r="13" spans="1:5" ht="13.5" thickBot="1">
      <c r="A13" s="46"/>
      <c r="B13" s="46"/>
      <c r="C13" s="46"/>
      <c r="D13" s="46"/>
      <c r="E13" s="46"/>
    </row>
    <row r="14" spans="1:5" ht="13.5" thickBot="1">
      <c r="A14" s="360" t="s">
        <v>484</v>
      </c>
      <c r="B14" s="361" t="s">
        <v>474</v>
      </c>
      <c r="C14" s="361" t="s">
        <v>454</v>
      </c>
      <c r="D14" s="361" t="s">
        <v>475</v>
      </c>
      <c r="E14" s="362" t="s">
        <v>476</v>
      </c>
    </row>
    <row r="15" spans="1:5" ht="12.75">
      <c r="A15" s="363" t="s">
        <v>485</v>
      </c>
      <c r="B15" s="364"/>
      <c r="C15" s="364"/>
      <c r="D15" s="364"/>
      <c r="E15" s="365">
        <f>SUM(B15:D15)</f>
        <v>0</v>
      </c>
    </row>
    <row r="16" spans="1:5" ht="12.75">
      <c r="A16" s="377" t="s">
        <v>486</v>
      </c>
      <c r="B16" s="370"/>
      <c r="C16" s="370"/>
      <c r="D16" s="370"/>
      <c r="E16" s="371">
        <f>SUM(B16:D16)</f>
        <v>0</v>
      </c>
    </row>
    <row r="17" spans="1:5" ht="12.75">
      <c r="A17" s="369" t="s">
        <v>487</v>
      </c>
      <c r="B17" s="370"/>
      <c r="C17" s="370"/>
      <c r="D17" s="370"/>
      <c r="E17" s="371">
        <f>SUM(B17:D17)</f>
        <v>0</v>
      </c>
    </row>
    <row r="18" spans="1:5" ht="13.5" thickBot="1">
      <c r="A18" s="369" t="s">
        <v>488</v>
      </c>
      <c r="B18" s="370"/>
      <c r="C18" s="370"/>
      <c r="D18" s="370"/>
      <c r="E18" s="371">
        <f>SUM(B18:D18)</f>
        <v>0</v>
      </c>
    </row>
    <row r="19" spans="1:5" ht="13.5" thickBot="1">
      <c r="A19" s="374" t="s">
        <v>77</v>
      </c>
      <c r="B19" s="375">
        <f>SUM(B15:B18)</f>
        <v>0</v>
      </c>
      <c r="C19" s="375">
        <f>SUM(C15:C18)</f>
        <v>0</v>
      </c>
      <c r="D19" s="375">
        <f>SUM(D15:D18)</f>
        <v>0</v>
      </c>
      <c r="E19" s="376">
        <f>SUM(E15:E18)</f>
        <v>0</v>
      </c>
    </row>
    <row r="20" spans="1:5" ht="12.75">
      <c r="A20" s="358"/>
      <c r="B20" s="358"/>
      <c r="C20" s="358"/>
      <c r="D20" s="358"/>
      <c r="E20" s="358"/>
    </row>
    <row r="21" spans="1:5" ht="15">
      <c r="A21" s="359" t="s">
        <v>471</v>
      </c>
      <c r="B21" s="634"/>
      <c r="C21" s="634"/>
      <c r="D21" s="634"/>
      <c r="E21" s="634"/>
    </row>
    <row r="22" spans="1:5" ht="14.25" thickBot="1">
      <c r="A22" s="358"/>
      <c r="B22" s="358"/>
      <c r="C22" s="358"/>
      <c r="D22" s="635" t="s">
        <v>472</v>
      </c>
      <c r="E22" s="635"/>
    </row>
    <row r="23" spans="1:5" ht="13.5" thickBot="1">
      <c r="A23" s="360" t="s">
        <v>473</v>
      </c>
      <c r="B23" s="361" t="s">
        <v>474</v>
      </c>
      <c r="C23" s="361" t="s">
        <v>454</v>
      </c>
      <c r="D23" s="361" t="s">
        <v>475</v>
      </c>
      <c r="E23" s="362" t="s">
        <v>476</v>
      </c>
    </row>
    <row r="24" spans="1:5" ht="12.75">
      <c r="A24" s="363" t="s">
        <v>477</v>
      </c>
      <c r="B24" s="364"/>
      <c r="C24" s="364"/>
      <c r="D24" s="364"/>
      <c r="E24" s="365">
        <f aca="true" t="shared" si="1" ref="E24:E30">SUM(B24:D24)</f>
        <v>0</v>
      </c>
    </row>
    <row r="25" spans="1:5" ht="12.75">
      <c r="A25" s="366" t="s">
        <v>478</v>
      </c>
      <c r="B25" s="367"/>
      <c r="C25" s="367"/>
      <c r="D25" s="367"/>
      <c r="E25" s="368">
        <f t="shared" si="1"/>
        <v>0</v>
      </c>
    </row>
    <row r="26" spans="1:5" ht="12.75">
      <c r="A26" s="369" t="s">
        <v>479</v>
      </c>
      <c r="B26" s="370"/>
      <c r="C26" s="370"/>
      <c r="D26" s="370"/>
      <c r="E26" s="371">
        <f t="shared" si="1"/>
        <v>0</v>
      </c>
    </row>
    <row r="27" spans="1:5" ht="12.75">
      <c r="A27" s="369" t="s">
        <v>480</v>
      </c>
      <c r="B27" s="370"/>
      <c r="C27" s="370"/>
      <c r="D27" s="370"/>
      <c r="E27" s="371">
        <f t="shared" si="1"/>
        <v>0</v>
      </c>
    </row>
    <row r="28" spans="1:5" ht="12.75">
      <c r="A28" s="369" t="s">
        <v>481</v>
      </c>
      <c r="B28" s="370"/>
      <c r="C28" s="370"/>
      <c r="D28" s="370"/>
      <c r="E28" s="371">
        <f t="shared" si="1"/>
        <v>0</v>
      </c>
    </row>
    <row r="29" spans="1:5" ht="12.75">
      <c r="A29" s="369" t="s">
        <v>482</v>
      </c>
      <c r="B29" s="370"/>
      <c r="C29" s="370"/>
      <c r="D29" s="370"/>
      <c r="E29" s="371">
        <f t="shared" si="1"/>
        <v>0</v>
      </c>
    </row>
    <row r="30" spans="1:5" ht="13.5" thickBot="1">
      <c r="A30" s="372"/>
      <c r="B30" s="373"/>
      <c r="C30" s="373"/>
      <c r="D30" s="373"/>
      <c r="E30" s="371">
        <f t="shared" si="1"/>
        <v>0</v>
      </c>
    </row>
    <row r="31" spans="1:5" ht="13.5" thickBot="1">
      <c r="A31" s="374" t="s">
        <v>483</v>
      </c>
      <c r="B31" s="375">
        <f>B24+SUM(B26:B30)</f>
        <v>0</v>
      </c>
      <c r="C31" s="375">
        <f>C24+SUM(C26:C30)</f>
        <v>0</v>
      </c>
      <c r="D31" s="375">
        <f>D24+SUM(D26:D30)</f>
        <v>0</v>
      </c>
      <c r="E31" s="376">
        <f>E24+SUM(E26:E30)</f>
        <v>0</v>
      </c>
    </row>
    <row r="32" spans="1:5" ht="13.5" thickBot="1">
      <c r="A32" s="46"/>
      <c r="B32" s="46"/>
      <c r="C32" s="46"/>
      <c r="D32" s="46"/>
      <c r="E32" s="46"/>
    </row>
    <row r="33" spans="1:5" ht="13.5" thickBot="1">
      <c r="A33" s="360" t="s">
        <v>484</v>
      </c>
      <c r="B33" s="361" t="s">
        <v>474</v>
      </c>
      <c r="C33" s="361" t="s">
        <v>454</v>
      </c>
      <c r="D33" s="361" t="s">
        <v>475</v>
      </c>
      <c r="E33" s="362" t="s">
        <v>476</v>
      </c>
    </row>
    <row r="34" spans="1:5" ht="12.75">
      <c r="A34" s="363" t="s">
        <v>485</v>
      </c>
      <c r="B34" s="364"/>
      <c r="C34" s="364"/>
      <c r="D34" s="364"/>
      <c r="E34" s="365">
        <f>SUM(B34:D34)</f>
        <v>0</v>
      </c>
    </row>
    <row r="35" spans="1:5" ht="12.75">
      <c r="A35" s="377" t="s">
        <v>486</v>
      </c>
      <c r="B35" s="370"/>
      <c r="C35" s="370"/>
      <c r="D35" s="370"/>
      <c r="E35" s="371">
        <f>SUM(B35:D35)</f>
        <v>0</v>
      </c>
    </row>
    <row r="36" spans="1:5" ht="12.75">
      <c r="A36" s="369" t="s">
        <v>487</v>
      </c>
      <c r="B36" s="370"/>
      <c r="C36" s="370"/>
      <c r="D36" s="370"/>
      <c r="E36" s="371">
        <f>SUM(B36:D36)</f>
        <v>0</v>
      </c>
    </row>
    <row r="37" spans="1:5" ht="13.5" thickBot="1">
      <c r="A37" s="369" t="s">
        <v>488</v>
      </c>
      <c r="B37" s="370"/>
      <c r="C37" s="370"/>
      <c r="D37" s="370"/>
      <c r="E37" s="371">
        <f>SUM(B37:D37)</f>
        <v>0</v>
      </c>
    </row>
    <row r="38" spans="1:5" ht="13.5" thickBot="1">
      <c r="A38" s="374" t="s">
        <v>77</v>
      </c>
      <c r="B38" s="375">
        <f>SUM(B34:B37)</f>
        <v>0</v>
      </c>
      <c r="C38" s="375">
        <f>SUM(C34:C37)</f>
        <v>0</v>
      </c>
      <c r="D38" s="375">
        <f>SUM(D34:D37)</f>
        <v>0</v>
      </c>
      <c r="E38" s="376">
        <f>SUM(E34:E37)</f>
        <v>0</v>
      </c>
    </row>
    <row r="39" spans="1:5" ht="12.75">
      <c r="A39" s="358"/>
      <c r="B39" s="358"/>
      <c r="C39" s="358"/>
      <c r="D39" s="358"/>
      <c r="E39" s="358"/>
    </row>
    <row r="40" spans="1:5" ht="15">
      <c r="A40" s="641" t="s">
        <v>489</v>
      </c>
      <c r="B40" s="641"/>
      <c r="C40" s="641"/>
      <c r="D40" s="641"/>
      <c r="E40" s="641"/>
    </row>
    <row r="41" spans="1:5" ht="13.5" thickBot="1">
      <c r="A41" s="358"/>
      <c r="B41" s="358"/>
      <c r="C41" s="358"/>
      <c r="D41" s="358"/>
      <c r="E41" s="358"/>
    </row>
    <row r="42" spans="1:5" ht="13.5" thickBot="1">
      <c r="A42" s="657" t="s">
        <v>434</v>
      </c>
      <c r="B42" s="658"/>
      <c r="C42" s="659"/>
      <c r="D42" s="633" t="s">
        <v>435</v>
      </c>
      <c r="E42" s="633"/>
    </row>
    <row r="43" spans="1:5" ht="13.5" thickBot="1">
      <c r="A43" s="652" t="s">
        <v>490</v>
      </c>
      <c r="B43" s="653"/>
      <c r="C43" s="654"/>
      <c r="D43" s="655" t="s">
        <v>491</v>
      </c>
      <c r="E43" s="656"/>
    </row>
    <row r="44" spans="1:5" ht="12.75">
      <c r="A44" s="642"/>
      <c r="B44" s="643"/>
      <c r="C44" s="644"/>
      <c r="D44" s="645"/>
      <c r="E44" s="646"/>
    </row>
    <row r="45" spans="1:5" ht="13.5" thickBot="1">
      <c r="A45" s="647"/>
      <c r="B45" s="648"/>
      <c r="C45" s="649"/>
      <c r="D45" s="650"/>
      <c r="E45" s="651"/>
    </row>
    <row r="46" spans="1:5" ht="13.5" thickBot="1">
      <c r="A46" s="636" t="s">
        <v>77</v>
      </c>
      <c r="B46" s="637"/>
      <c r="C46" s="638"/>
      <c r="D46" s="639">
        <f>SUM(D44:E45)</f>
        <v>0</v>
      </c>
      <c r="E46" s="640"/>
    </row>
  </sheetData>
  <sheetProtection/>
  <mergeCells count="15">
    <mergeCell ref="A46:C46"/>
    <mergeCell ref="D46:E46"/>
    <mergeCell ref="A40:E40"/>
    <mergeCell ref="A44:C44"/>
    <mergeCell ref="D44:E44"/>
    <mergeCell ref="A45:C45"/>
    <mergeCell ref="D45:E45"/>
    <mergeCell ref="A43:C43"/>
    <mergeCell ref="D43:E43"/>
    <mergeCell ref="A42:C42"/>
    <mergeCell ref="D42:E42"/>
    <mergeCell ref="B2:E2"/>
    <mergeCell ref="D3:E3"/>
    <mergeCell ref="B21:E21"/>
    <mergeCell ref="D22:E22"/>
  </mergeCells>
  <conditionalFormatting sqref="B38:D38 D46:E46 E24:E31 B31:D31 E34:E38 B19:E19 B12:D12 E15:E18 E6:E12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headerFooter alignWithMargins="0">
    <oddHeader>&amp;R&amp;12 8. melléklet a 11/2013. (XI.15.)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K100"/>
  <sheetViews>
    <sheetView view="pageLayout" zoomScaleNormal="50" workbookViewId="0" topLeftCell="B1">
      <selection activeCell="C1" sqref="C1:E1"/>
    </sheetView>
  </sheetViews>
  <sheetFormatPr defaultColWidth="9.375" defaultRowHeight="12.75"/>
  <cols>
    <col min="1" max="1" width="9.625" style="280" customWidth="1"/>
    <col min="2" max="2" width="9.625" style="281" customWidth="1"/>
    <col min="3" max="3" width="72.00390625" style="281" customWidth="1"/>
    <col min="4" max="6" width="25.00390625" style="282" customWidth="1"/>
    <col min="7" max="16384" width="9.375" style="3" customWidth="1"/>
  </cols>
  <sheetData>
    <row r="1" spans="1:5" s="2" customFormat="1" ht="29.25" customHeight="1">
      <c r="A1" s="123"/>
      <c r="B1" s="124"/>
      <c r="C1" s="664" t="s">
        <v>532</v>
      </c>
      <c r="D1" s="665"/>
      <c r="E1" s="665"/>
    </row>
    <row r="2" spans="1:6" s="2" customFormat="1" ht="29.25" customHeight="1" thickBot="1">
      <c r="A2" s="538"/>
      <c r="B2" s="539"/>
      <c r="C2" s="666"/>
      <c r="D2" s="667"/>
      <c r="E2" s="667"/>
      <c r="F2" s="540"/>
    </row>
    <row r="3" spans="1:6" s="73" customFormat="1" ht="24" customHeight="1" thickBot="1">
      <c r="A3" s="660" t="s">
        <v>246</v>
      </c>
      <c r="B3" s="661"/>
      <c r="C3" s="430" t="s">
        <v>245</v>
      </c>
      <c r="D3" s="431"/>
      <c r="E3" s="431"/>
      <c r="F3" s="431"/>
    </row>
    <row r="4" spans="1:6" s="73" customFormat="1" ht="24" customHeight="1" thickBot="1">
      <c r="A4" s="432" t="s">
        <v>434</v>
      </c>
      <c r="B4" s="432" t="s">
        <v>435</v>
      </c>
      <c r="C4" s="433" t="s">
        <v>436</v>
      </c>
      <c r="D4" s="433" t="s">
        <v>437</v>
      </c>
      <c r="E4" s="433" t="s">
        <v>442</v>
      </c>
      <c r="F4" s="433" t="s">
        <v>443</v>
      </c>
    </row>
    <row r="5" spans="1:6" s="73" customFormat="1" ht="15.75" thickBot="1">
      <c r="A5" s="434" t="s">
        <v>239</v>
      </c>
      <c r="B5" s="435"/>
      <c r="C5" s="436" t="s">
        <v>78</v>
      </c>
      <c r="D5" s="437" t="s">
        <v>79</v>
      </c>
      <c r="E5" s="437"/>
      <c r="F5" s="437"/>
    </row>
    <row r="6" spans="1:6" s="74" customFormat="1" ht="15.75" customHeight="1" thickBot="1">
      <c r="A6" s="438"/>
      <c r="B6" s="438"/>
      <c r="C6" s="438"/>
      <c r="D6" s="668" t="s">
        <v>80</v>
      </c>
      <c r="E6" s="669"/>
      <c r="F6" s="670"/>
    </row>
    <row r="7" spans="1:6" ht="27" thickBot="1">
      <c r="A7" s="662" t="s">
        <v>240</v>
      </c>
      <c r="B7" s="663"/>
      <c r="C7" s="439" t="s">
        <v>81</v>
      </c>
      <c r="D7" s="564" t="s">
        <v>82</v>
      </c>
      <c r="E7" s="564" t="s">
        <v>524</v>
      </c>
      <c r="F7" s="564" t="s">
        <v>527</v>
      </c>
    </row>
    <row r="8" spans="1:6" s="69" customFormat="1" ht="12.75" customHeight="1" thickBot="1">
      <c r="A8" s="441"/>
      <c r="B8" s="442"/>
      <c r="C8" s="442" t="s">
        <v>518</v>
      </c>
      <c r="D8" s="443"/>
      <c r="E8" s="443"/>
      <c r="F8" s="443"/>
    </row>
    <row r="9" spans="1:6" s="69" customFormat="1" ht="15.75" customHeight="1" thickBot="1">
      <c r="A9" s="440" t="s">
        <v>44</v>
      </c>
      <c r="B9" s="444"/>
      <c r="C9" s="445" t="s">
        <v>241</v>
      </c>
      <c r="D9" s="446">
        <f>+D10+D15</f>
        <v>17621</v>
      </c>
      <c r="E9" s="446">
        <v>19254</v>
      </c>
      <c r="F9" s="446">
        <v>19254</v>
      </c>
    </row>
    <row r="10" spans="1:6" s="69" customFormat="1" ht="12" customHeight="1" thickBot="1">
      <c r="A10" s="440" t="s">
        <v>45</v>
      </c>
      <c r="B10" s="444"/>
      <c r="C10" s="447" t="s">
        <v>4</v>
      </c>
      <c r="D10" s="446">
        <f>SUM(D11:D14)</f>
        <v>15960</v>
      </c>
      <c r="E10" s="446">
        <v>15960</v>
      </c>
      <c r="F10" s="446">
        <v>15960</v>
      </c>
    </row>
    <row r="11" spans="1:6" s="75" customFormat="1" ht="12" customHeight="1">
      <c r="A11" s="448"/>
      <c r="B11" s="449" t="s">
        <v>137</v>
      </c>
      <c r="C11" s="450" t="s">
        <v>85</v>
      </c>
      <c r="D11" s="451">
        <v>15920</v>
      </c>
      <c r="E11" s="451">
        <v>15920</v>
      </c>
      <c r="F11" s="451">
        <v>15920</v>
      </c>
    </row>
    <row r="12" spans="1:6" s="76" customFormat="1" ht="12" customHeight="1">
      <c r="A12" s="448"/>
      <c r="B12" s="449" t="s">
        <v>138</v>
      </c>
      <c r="C12" s="452" t="s">
        <v>110</v>
      </c>
      <c r="D12" s="451"/>
      <c r="E12" s="451"/>
      <c r="F12" s="451"/>
    </row>
    <row r="13" spans="1:6" s="76" customFormat="1" ht="12" customHeight="1">
      <c r="A13" s="448"/>
      <c r="B13" s="449" t="s">
        <v>139</v>
      </c>
      <c r="C13" s="452" t="s">
        <v>170</v>
      </c>
      <c r="D13" s="451">
        <v>24</v>
      </c>
      <c r="E13" s="451">
        <v>24</v>
      </c>
      <c r="F13" s="451">
        <v>24</v>
      </c>
    </row>
    <row r="14" spans="1:6" s="76" customFormat="1" ht="12" customHeight="1" thickBot="1">
      <c r="A14" s="448"/>
      <c r="B14" s="449" t="s">
        <v>140</v>
      </c>
      <c r="C14" s="453" t="s">
        <v>171</v>
      </c>
      <c r="D14" s="451">
        <v>16</v>
      </c>
      <c r="E14" s="451">
        <v>16</v>
      </c>
      <c r="F14" s="451">
        <v>16</v>
      </c>
    </row>
    <row r="15" spans="1:6" s="76" customFormat="1" ht="12" customHeight="1" thickBot="1">
      <c r="A15" s="440" t="s">
        <v>46</v>
      </c>
      <c r="B15" s="444"/>
      <c r="C15" s="447" t="s">
        <v>172</v>
      </c>
      <c r="D15" s="446">
        <f>SUM(D16:D23)</f>
        <v>1661</v>
      </c>
      <c r="E15" s="446">
        <v>2174</v>
      </c>
      <c r="F15" s="446">
        <v>2174</v>
      </c>
    </row>
    <row r="16" spans="1:6" s="75" customFormat="1" ht="12" customHeight="1">
      <c r="A16" s="454"/>
      <c r="B16" s="449" t="s">
        <v>111</v>
      </c>
      <c r="C16" s="450" t="s">
        <v>177</v>
      </c>
      <c r="D16" s="455">
        <v>1500</v>
      </c>
      <c r="E16" s="455">
        <v>1500</v>
      </c>
      <c r="F16" s="455">
        <v>1500</v>
      </c>
    </row>
    <row r="17" spans="1:6" s="75" customFormat="1" ht="12" customHeight="1">
      <c r="A17" s="448"/>
      <c r="B17" s="449" t="s">
        <v>112</v>
      </c>
      <c r="C17" s="452" t="s">
        <v>178</v>
      </c>
      <c r="D17" s="451"/>
      <c r="E17" s="451"/>
      <c r="F17" s="451"/>
    </row>
    <row r="18" spans="1:6" s="75" customFormat="1" ht="12" customHeight="1">
      <c r="A18" s="448"/>
      <c r="B18" s="449" t="s">
        <v>113</v>
      </c>
      <c r="C18" s="452" t="s">
        <v>179</v>
      </c>
      <c r="D18" s="451"/>
      <c r="E18" s="451"/>
      <c r="F18" s="451">
        <v>213</v>
      </c>
    </row>
    <row r="19" spans="1:6" s="75" customFormat="1" ht="12" customHeight="1">
      <c r="A19" s="448"/>
      <c r="B19" s="449" t="s">
        <v>114</v>
      </c>
      <c r="C19" s="452" t="s">
        <v>180</v>
      </c>
      <c r="D19" s="451"/>
      <c r="E19" s="451"/>
      <c r="F19" s="451"/>
    </row>
    <row r="20" spans="1:6" s="75" customFormat="1" ht="12" customHeight="1">
      <c r="A20" s="448"/>
      <c r="B20" s="449" t="s">
        <v>173</v>
      </c>
      <c r="C20" s="452" t="s">
        <v>181</v>
      </c>
      <c r="D20" s="451"/>
      <c r="E20" s="451"/>
      <c r="F20" s="451"/>
    </row>
    <row r="21" spans="1:6" s="75" customFormat="1" ht="12" customHeight="1">
      <c r="A21" s="456"/>
      <c r="B21" s="449" t="s">
        <v>174</v>
      </c>
      <c r="C21" s="452" t="s">
        <v>250</v>
      </c>
      <c r="D21" s="457"/>
      <c r="E21" s="457"/>
      <c r="F21" s="457"/>
    </row>
    <row r="22" spans="1:6" s="75" customFormat="1" ht="12" customHeight="1">
      <c r="A22" s="448"/>
      <c r="B22" s="449" t="s">
        <v>175</v>
      </c>
      <c r="C22" s="452" t="s">
        <v>182</v>
      </c>
      <c r="D22" s="451">
        <v>140</v>
      </c>
      <c r="E22" s="451">
        <v>440</v>
      </c>
      <c r="F22" s="451">
        <v>440</v>
      </c>
    </row>
    <row r="23" spans="1:6" s="76" customFormat="1" ht="12" customHeight="1" thickBot="1">
      <c r="A23" s="458"/>
      <c r="B23" s="459" t="s">
        <v>176</v>
      </c>
      <c r="C23" s="453" t="s">
        <v>183</v>
      </c>
      <c r="D23" s="460">
        <v>21</v>
      </c>
      <c r="E23" s="460">
        <v>21</v>
      </c>
      <c r="F23" s="460">
        <v>21</v>
      </c>
    </row>
    <row r="24" spans="1:6" s="76" customFormat="1" ht="12" customHeight="1" thickBot="1">
      <c r="A24" s="440" t="s">
        <v>47</v>
      </c>
      <c r="B24" s="461"/>
      <c r="C24" s="447" t="s">
        <v>251</v>
      </c>
      <c r="D24" s="462">
        <v>1120</v>
      </c>
      <c r="E24" s="462">
        <v>1120</v>
      </c>
      <c r="F24" s="462">
        <v>1120</v>
      </c>
    </row>
    <row r="25" spans="1:6" s="76" customFormat="1" ht="12" customHeight="1" thickBot="1">
      <c r="A25" s="440" t="s">
        <v>48</v>
      </c>
      <c r="B25" s="444"/>
      <c r="C25" s="447" t="s">
        <v>5</v>
      </c>
      <c r="D25" s="446">
        <f>SUM(D26:D33)</f>
        <v>9889</v>
      </c>
      <c r="E25" s="446">
        <v>11109</v>
      </c>
      <c r="F25" s="446">
        <v>11653</v>
      </c>
    </row>
    <row r="26" spans="1:6" s="75" customFormat="1" ht="12" customHeight="1">
      <c r="A26" s="448"/>
      <c r="B26" s="449" t="s">
        <v>115</v>
      </c>
      <c r="C26" s="450" t="s">
        <v>6</v>
      </c>
      <c r="D26" s="463">
        <v>9889</v>
      </c>
      <c r="E26" s="463">
        <v>10122</v>
      </c>
      <c r="F26" s="463">
        <v>10122</v>
      </c>
    </row>
    <row r="27" spans="1:6" s="76" customFormat="1" ht="12" customHeight="1">
      <c r="A27" s="448"/>
      <c r="B27" s="449" t="s">
        <v>116</v>
      </c>
      <c r="C27" s="452" t="s">
        <v>194</v>
      </c>
      <c r="D27" s="463"/>
      <c r="E27" s="463">
        <v>987</v>
      </c>
      <c r="F27" s="463">
        <v>1265</v>
      </c>
    </row>
    <row r="28" spans="1:6" s="76" customFormat="1" ht="12" customHeight="1">
      <c r="A28" s="448"/>
      <c r="B28" s="449" t="s">
        <v>117</v>
      </c>
      <c r="C28" s="452" t="s">
        <v>120</v>
      </c>
      <c r="D28" s="463"/>
      <c r="E28" s="463"/>
      <c r="F28" s="463"/>
    </row>
    <row r="29" spans="1:6" s="76" customFormat="1" ht="12" customHeight="1">
      <c r="A29" s="448"/>
      <c r="B29" s="449" t="s">
        <v>187</v>
      </c>
      <c r="C29" s="452" t="s">
        <v>195</v>
      </c>
      <c r="D29" s="463"/>
      <c r="E29" s="463"/>
      <c r="F29" s="463"/>
    </row>
    <row r="30" spans="1:6" s="76" customFormat="1" ht="12" customHeight="1">
      <c r="A30" s="448"/>
      <c r="B30" s="449" t="s">
        <v>188</v>
      </c>
      <c r="C30" s="452" t="s">
        <v>196</v>
      </c>
      <c r="D30" s="463"/>
      <c r="E30" s="463"/>
      <c r="F30" s="463"/>
    </row>
    <row r="31" spans="1:6" s="76" customFormat="1" ht="12" customHeight="1">
      <c r="A31" s="448"/>
      <c r="B31" s="449" t="s">
        <v>189</v>
      </c>
      <c r="C31" s="452" t="s">
        <v>197</v>
      </c>
      <c r="D31" s="463"/>
      <c r="E31" s="463"/>
      <c r="F31" s="463"/>
    </row>
    <row r="32" spans="1:6" s="76" customFormat="1" ht="12" customHeight="1">
      <c r="A32" s="448"/>
      <c r="B32" s="449" t="s">
        <v>190</v>
      </c>
      <c r="C32" s="452" t="s">
        <v>252</v>
      </c>
      <c r="D32" s="463"/>
      <c r="E32" s="463"/>
      <c r="F32" s="463"/>
    </row>
    <row r="33" spans="1:6" s="76" customFormat="1" ht="12" customHeight="1" thickBot="1">
      <c r="A33" s="458"/>
      <c r="B33" s="459" t="s">
        <v>191</v>
      </c>
      <c r="C33" s="464" t="s">
        <v>242</v>
      </c>
      <c r="D33" s="465"/>
      <c r="E33" s="465"/>
      <c r="F33" s="465">
        <v>266</v>
      </c>
    </row>
    <row r="34" spans="1:6" s="76" customFormat="1" ht="12" customHeight="1" thickBot="1">
      <c r="A34" s="466" t="s">
        <v>49</v>
      </c>
      <c r="B34" s="467"/>
      <c r="C34" s="445" t="s">
        <v>397</v>
      </c>
      <c r="D34" s="446">
        <f>+D35+D41</f>
        <v>1877</v>
      </c>
      <c r="E34" s="446">
        <v>35372</v>
      </c>
      <c r="F34" s="446">
        <v>37327</v>
      </c>
    </row>
    <row r="35" spans="1:6" s="76" customFormat="1" ht="12" customHeight="1">
      <c r="A35" s="454"/>
      <c r="B35" s="468" t="s">
        <v>118</v>
      </c>
      <c r="C35" s="469" t="s">
        <v>383</v>
      </c>
      <c r="D35" s="470">
        <f>SUM(D36:D40)</f>
        <v>1877</v>
      </c>
      <c r="E35" s="470">
        <v>22327</v>
      </c>
      <c r="F35" s="470">
        <v>24282</v>
      </c>
    </row>
    <row r="36" spans="1:6" s="76" customFormat="1" ht="12" customHeight="1">
      <c r="A36" s="448"/>
      <c r="B36" s="471" t="s">
        <v>121</v>
      </c>
      <c r="C36" s="452" t="s">
        <v>253</v>
      </c>
      <c r="D36" s="451"/>
      <c r="E36" s="451"/>
      <c r="F36" s="451"/>
    </row>
    <row r="37" spans="1:6" s="76" customFormat="1" ht="12" customHeight="1">
      <c r="A37" s="448"/>
      <c r="B37" s="471" t="s">
        <v>122</v>
      </c>
      <c r="C37" s="452" t="s">
        <v>254</v>
      </c>
      <c r="D37" s="451"/>
      <c r="E37" s="451"/>
      <c r="F37" s="451"/>
    </row>
    <row r="38" spans="1:6" s="76" customFormat="1" ht="12" customHeight="1">
      <c r="A38" s="448"/>
      <c r="B38" s="471" t="s">
        <v>123</v>
      </c>
      <c r="C38" s="452" t="s">
        <v>255</v>
      </c>
      <c r="D38" s="451"/>
      <c r="E38" s="451"/>
      <c r="F38" s="451"/>
    </row>
    <row r="39" spans="1:6" s="76" customFormat="1" ht="12" customHeight="1">
      <c r="A39" s="448"/>
      <c r="B39" s="471" t="s">
        <v>124</v>
      </c>
      <c r="C39" s="452" t="s">
        <v>256</v>
      </c>
      <c r="D39" s="451"/>
      <c r="E39" s="451"/>
      <c r="F39" s="451"/>
    </row>
    <row r="40" spans="1:6" s="76" customFormat="1" ht="12" customHeight="1">
      <c r="A40" s="448"/>
      <c r="B40" s="471" t="s">
        <v>199</v>
      </c>
      <c r="C40" s="452" t="s">
        <v>384</v>
      </c>
      <c r="D40" s="451">
        <v>1877</v>
      </c>
      <c r="E40" s="451">
        <v>22327</v>
      </c>
      <c r="F40" s="451">
        <v>24282</v>
      </c>
    </row>
    <row r="41" spans="1:6" s="76" customFormat="1" ht="12" customHeight="1">
      <c r="A41" s="448"/>
      <c r="B41" s="471" t="s">
        <v>119</v>
      </c>
      <c r="C41" s="472" t="s">
        <v>385</v>
      </c>
      <c r="D41" s="473">
        <f>SUM(D42:D46)</f>
        <v>0</v>
      </c>
      <c r="E41" s="473">
        <v>13045</v>
      </c>
      <c r="F41" s="473">
        <v>13045</v>
      </c>
    </row>
    <row r="42" spans="1:6" s="76" customFormat="1" ht="12" customHeight="1">
      <c r="A42" s="448"/>
      <c r="B42" s="471" t="s">
        <v>127</v>
      </c>
      <c r="C42" s="452" t="s">
        <v>253</v>
      </c>
      <c r="D42" s="451"/>
      <c r="E42" s="451"/>
      <c r="F42" s="451"/>
    </row>
    <row r="43" spans="1:6" s="76" customFormat="1" ht="12" customHeight="1">
      <c r="A43" s="448"/>
      <c r="B43" s="471" t="s">
        <v>128</v>
      </c>
      <c r="C43" s="452" t="s">
        <v>254</v>
      </c>
      <c r="D43" s="451"/>
      <c r="E43" s="451"/>
      <c r="F43" s="451"/>
    </row>
    <row r="44" spans="1:6" s="76" customFormat="1" ht="12" customHeight="1">
      <c r="A44" s="448"/>
      <c r="B44" s="471" t="s">
        <v>129</v>
      </c>
      <c r="C44" s="452" t="s">
        <v>255</v>
      </c>
      <c r="D44" s="451"/>
      <c r="E44" s="451"/>
      <c r="F44" s="451"/>
    </row>
    <row r="45" spans="1:6" s="76" customFormat="1" ht="12" customHeight="1">
      <c r="A45" s="448"/>
      <c r="B45" s="471" t="s">
        <v>130</v>
      </c>
      <c r="C45" s="452" t="s">
        <v>256</v>
      </c>
      <c r="D45" s="451"/>
      <c r="E45" s="451"/>
      <c r="F45" s="451"/>
    </row>
    <row r="46" spans="1:6" s="76" customFormat="1" ht="12" customHeight="1" thickBot="1">
      <c r="A46" s="474"/>
      <c r="B46" s="475" t="s">
        <v>200</v>
      </c>
      <c r="C46" s="453" t="s">
        <v>386</v>
      </c>
      <c r="D46" s="476"/>
      <c r="E46" s="476">
        <v>13045</v>
      </c>
      <c r="F46" s="476">
        <v>13045</v>
      </c>
    </row>
    <row r="47" spans="1:6" s="76" customFormat="1" ht="12" customHeight="1" thickBot="1">
      <c r="A47" s="466" t="s">
        <v>50</v>
      </c>
      <c r="B47" s="444"/>
      <c r="C47" s="447" t="s">
        <v>257</v>
      </c>
      <c r="D47" s="446">
        <f>+D48+D49</f>
        <v>0</v>
      </c>
      <c r="E47" s="446"/>
      <c r="F47" s="446"/>
    </row>
    <row r="48" spans="1:6" s="75" customFormat="1" ht="12" customHeight="1">
      <c r="A48" s="448"/>
      <c r="B48" s="471" t="s">
        <v>125</v>
      </c>
      <c r="C48" s="450" t="s">
        <v>156</v>
      </c>
      <c r="D48" s="451"/>
      <c r="E48" s="451"/>
      <c r="F48" s="451"/>
    </row>
    <row r="49" spans="1:6" s="76" customFormat="1" ht="12" customHeight="1" thickBot="1">
      <c r="A49" s="448"/>
      <c r="B49" s="471" t="s">
        <v>126</v>
      </c>
      <c r="C49" s="453" t="s">
        <v>8</v>
      </c>
      <c r="D49" s="451"/>
      <c r="E49" s="451"/>
      <c r="F49" s="451"/>
    </row>
    <row r="50" spans="1:6" s="76" customFormat="1" ht="12" customHeight="1" thickBot="1">
      <c r="A50" s="440" t="s">
        <v>51</v>
      </c>
      <c r="B50" s="444"/>
      <c r="C50" s="447" t="s">
        <v>7</v>
      </c>
      <c r="D50" s="446">
        <f>+D51+D52+D53</f>
        <v>627</v>
      </c>
      <c r="E50" s="446">
        <v>157</v>
      </c>
      <c r="F50" s="446">
        <v>157</v>
      </c>
    </row>
    <row r="51" spans="1:6" s="76" customFormat="1" ht="12" customHeight="1">
      <c r="A51" s="477"/>
      <c r="B51" s="471" t="s">
        <v>204</v>
      </c>
      <c r="C51" s="450" t="s">
        <v>202</v>
      </c>
      <c r="D51" s="478"/>
      <c r="E51" s="478"/>
      <c r="F51" s="478"/>
    </row>
    <row r="52" spans="1:6" s="76" customFormat="1" ht="12" customHeight="1">
      <c r="A52" s="477"/>
      <c r="B52" s="471" t="s">
        <v>205</v>
      </c>
      <c r="C52" s="452" t="s">
        <v>203</v>
      </c>
      <c r="D52" s="478">
        <v>627</v>
      </c>
      <c r="E52" s="478">
        <v>157</v>
      </c>
      <c r="F52" s="478">
        <v>157</v>
      </c>
    </row>
    <row r="53" spans="1:6" s="76" customFormat="1" ht="12" customHeight="1" thickBot="1">
      <c r="A53" s="448"/>
      <c r="B53" s="471" t="s">
        <v>319</v>
      </c>
      <c r="C53" s="464" t="s">
        <v>259</v>
      </c>
      <c r="D53" s="451"/>
      <c r="E53" s="451"/>
      <c r="F53" s="451"/>
    </row>
    <row r="54" spans="1:6" s="76" customFormat="1" ht="12" customHeight="1" thickBot="1">
      <c r="A54" s="466" t="s">
        <v>52</v>
      </c>
      <c r="B54" s="479"/>
      <c r="C54" s="445" t="s">
        <v>260</v>
      </c>
      <c r="D54" s="480"/>
      <c r="E54" s="480"/>
      <c r="F54" s="480"/>
    </row>
    <row r="55" spans="1:6" s="76" customFormat="1" ht="12" customHeight="1" thickBot="1">
      <c r="A55" s="481" t="s">
        <v>53</v>
      </c>
      <c r="B55" s="482"/>
      <c r="C55" s="445" t="s">
        <v>517</v>
      </c>
      <c r="D55" s="483">
        <f>+D10+D15+D24+D25+D34+D47+D50+D54</f>
        <v>31134</v>
      </c>
      <c r="E55" s="483">
        <v>65892</v>
      </c>
      <c r="F55" s="483">
        <v>68391</v>
      </c>
    </row>
    <row r="56" spans="1:6" s="75" customFormat="1" ht="12" customHeight="1" thickBot="1">
      <c r="A56" s="440" t="s">
        <v>54</v>
      </c>
      <c r="B56" s="484"/>
      <c r="C56" s="445" t="s">
        <v>263</v>
      </c>
      <c r="D56" s="240">
        <f>+D57+D58</f>
        <v>37234</v>
      </c>
      <c r="E56" s="240">
        <v>37234</v>
      </c>
      <c r="F56" s="240">
        <v>37234</v>
      </c>
    </row>
    <row r="57" spans="1:6" s="75" customFormat="1" ht="12" customHeight="1">
      <c r="A57" s="454"/>
      <c r="B57" s="468" t="s">
        <v>157</v>
      </c>
      <c r="C57" s="485" t="s">
        <v>9</v>
      </c>
      <c r="D57" s="486">
        <v>37234</v>
      </c>
      <c r="E57" s="486"/>
      <c r="F57" s="486">
        <v>25236</v>
      </c>
    </row>
    <row r="58" spans="1:6" s="75" customFormat="1" ht="12" customHeight="1" thickBot="1">
      <c r="A58" s="474"/>
      <c r="B58" s="475" t="s">
        <v>158</v>
      </c>
      <c r="C58" s="487" t="s">
        <v>10</v>
      </c>
      <c r="D58" s="488"/>
      <c r="E58" s="488"/>
      <c r="F58" s="488">
        <v>11998</v>
      </c>
    </row>
    <row r="59" spans="1:6" s="75" customFormat="1" ht="12" customHeight="1" thickBot="1">
      <c r="A59" s="489" t="s">
        <v>55</v>
      </c>
      <c r="B59" s="490"/>
      <c r="C59" s="445" t="s">
        <v>11</v>
      </c>
      <c r="D59" s="446">
        <f>+D55+D56</f>
        <v>68368</v>
      </c>
      <c r="E59" s="446">
        <v>103126</v>
      </c>
      <c r="F59" s="446">
        <v>105625</v>
      </c>
    </row>
    <row r="60" spans="1:6" s="76" customFormat="1" ht="12" customHeight="1">
      <c r="A60" s="491"/>
      <c r="B60" s="491"/>
      <c r="C60" s="492"/>
      <c r="D60" s="493"/>
      <c r="E60" s="493"/>
      <c r="F60" s="493"/>
    </row>
    <row r="61" spans="1:6" s="76" customFormat="1" ht="15" customHeight="1" thickBot="1">
      <c r="A61" s="494"/>
      <c r="B61" s="495"/>
      <c r="C61" s="495"/>
      <c r="D61" s="496"/>
      <c r="E61" s="496"/>
      <c r="F61" s="496"/>
    </row>
    <row r="62" spans="1:6" ht="13.5" thickBot="1">
      <c r="A62" s="497"/>
      <c r="B62" s="498"/>
      <c r="C62" s="498" t="s">
        <v>519</v>
      </c>
      <c r="D62" s="499"/>
      <c r="E62" s="499"/>
      <c r="F62" s="499"/>
    </row>
    <row r="63" spans="1:6" s="69" customFormat="1" ht="16.5" customHeight="1" thickBot="1">
      <c r="A63" s="466" t="s">
        <v>44</v>
      </c>
      <c r="B63" s="500"/>
      <c r="C63" s="467" t="s">
        <v>31</v>
      </c>
      <c r="D63" s="446">
        <f>SUM(D64:D68)</f>
        <v>40480</v>
      </c>
      <c r="E63" s="446">
        <v>61914</v>
      </c>
      <c r="F63" s="446">
        <v>63234</v>
      </c>
    </row>
    <row r="64" spans="1:6" s="77" customFormat="1" ht="12" customHeight="1">
      <c r="A64" s="501"/>
      <c r="B64" s="502" t="s">
        <v>131</v>
      </c>
      <c r="C64" s="503" t="s">
        <v>75</v>
      </c>
      <c r="D64" s="504">
        <v>9230</v>
      </c>
      <c r="E64" s="504">
        <v>23615</v>
      </c>
      <c r="F64" s="504">
        <v>23615</v>
      </c>
    </row>
    <row r="65" spans="1:6" ht="12" customHeight="1">
      <c r="A65" s="505"/>
      <c r="B65" s="471" t="s">
        <v>132</v>
      </c>
      <c r="C65" s="506" t="s">
        <v>209</v>
      </c>
      <c r="D65" s="507">
        <v>1713</v>
      </c>
      <c r="E65" s="507">
        <v>3655</v>
      </c>
      <c r="F65" s="507">
        <v>3655</v>
      </c>
    </row>
    <row r="66" spans="1:6" ht="12" customHeight="1">
      <c r="A66" s="505"/>
      <c r="B66" s="471" t="s">
        <v>133</v>
      </c>
      <c r="C66" s="506" t="s">
        <v>155</v>
      </c>
      <c r="D66" s="508">
        <v>13974</v>
      </c>
      <c r="E66" s="508">
        <v>18135</v>
      </c>
      <c r="F66" s="508">
        <v>18855</v>
      </c>
    </row>
    <row r="67" spans="1:6" ht="12" customHeight="1">
      <c r="A67" s="505"/>
      <c r="B67" s="471" t="s">
        <v>134</v>
      </c>
      <c r="C67" s="506" t="s">
        <v>210</v>
      </c>
      <c r="D67" s="508"/>
      <c r="E67" s="508"/>
      <c r="F67" s="508"/>
    </row>
    <row r="68" spans="1:6" ht="12" customHeight="1">
      <c r="A68" s="505"/>
      <c r="B68" s="471" t="s">
        <v>145</v>
      </c>
      <c r="C68" s="506" t="s">
        <v>211</v>
      </c>
      <c r="D68" s="508">
        <v>15563</v>
      </c>
      <c r="E68" s="508">
        <v>16509</v>
      </c>
      <c r="F68" s="508">
        <v>17109</v>
      </c>
    </row>
    <row r="69" spans="1:6" ht="12" customHeight="1">
      <c r="A69" s="505"/>
      <c r="B69" s="471" t="s">
        <v>135</v>
      </c>
      <c r="C69" s="506" t="s">
        <v>233</v>
      </c>
      <c r="D69" s="507"/>
      <c r="E69" s="507"/>
      <c r="F69" s="507"/>
    </row>
    <row r="70" spans="1:6" ht="12" customHeight="1">
      <c r="A70" s="505"/>
      <c r="B70" s="471" t="s">
        <v>136</v>
      </c>
      <c r="C70" s="509" t="s">
        <v>12</v>
      </c>
      <c r="D70" s="508">
        <v>1652</v>
      </c>
      <c r="E70" s="508">
        <v>1652</v>
      </c>
      <c r="F70" s="508">
        <v>1652</v>
      </c>
    </row>
    <row r="71" spans="1:6" ht="12" customHeight="1">
      <c r="A71" s="505"/>
      <c r="B71" s="471" t="s">
        <v>146</v>
      </c>
      <c r="C71" s="510" t="s">
        <v>398</v>
      </c>
      <c r="D71" s="508">
        <v>11191</v>
      </c>
      <c r="E71" s="508">
        <v>11191</v>
      </c>
      <c r="F71" s="508">
        <v>12737</v>
      </c>
    </row>
    <row r="72" spans="1:6" ht="12" customHeight="1">
      <c r="A72" s="505"/>
      <c r="B72" s="471" t="s">
        <v>147</v>
      </c>
      <c r="C72" s="510" t="s">
        <v>13</v>
      </c>
      <c r="D72" s="508">
        <v>2720</v>
      </c>
      <c r="E72" s="508">
        <v>2720</v>
      </c>
      <c r="F72" s="508">
        <v>2720</v>
      </c>
    </row>
    <row r="73" spans="1:6" ht="12" customHeight="1">
      <c r="A73" s="505"/>
      <c r="B73" s="471" t="s">
        <v>148</v>
      </c>
      <c r="C73" s="510" t="s">
        <v>399</v>
      </c>
      <c r="D73" s="508"/>
      <c r="E73" s="508"/>
      <c r="F73" s="508"/>
    </row>
    <row r="74" spans="1:6" ht="12" customHeight="1">
      <c r="A74" s="505"/>
      <c r="B74" s="471" t="s">
        <v>149</v>
      </c>
      <c r="C74" s="511" t="s">
        <v>14</v>
      </c>
      <c r="D74" s="508"/>
      <c r="E74" s="508"/>
      <c r="F74" s="508"/>
    </row>
    <row r="75" spans="1:6" ht="12" customHeight="1">
      <c r="A75" s="505"/>
      <c r="B75" s="471" t="s">
        <v>151</v>
      </c>
      <c r="C75" s="512" t="s">
        <v>15</v>
      </c>
      <c r="D75" s="508"/>
      <c r="E75" s="508"/>
      <c r="F75" s="508"/>
    </row>
    <row r="76" spans="1:6" ht="12" customHeight="1" thickBot="1">
      <c r="A76" s="513"/>
      <c r="B76" s="514" t="s">
        <v>212</v>
      </c>
      <c r="C76" s="515" t="s">
        <v>16</v>
      </c>
      <c r="D76" s="516"/>
      <c r="E76" s="516"/>
      <c r="F76" s="516"/>
    </row>
    <row r="77" spans="1:6" ht="12" customHeight="1" thickBot="1">
      <c r="A77" s="466" t="s">
        <v>45</v>
      </c>
      <c r="B77" s="500"/>
      <c r="C77" s="517" t="s">
        <v>30</v>
      </c>
      <c r="D77" s="240">
        <f>SUM(D78:D80)</f>
        <v>11396</v>
      </c>
      <c r="E77" s="240">
        <v>23971</v>
      </c>
      <c r="F77" s="240">
        <v>25199</v>
      </c>
    </row>
    <row r="78" spans="1:6" ht="12" customHeight="1">
      <c r="A78" s="501"/>
      <c r="B78" s="502" t="s">
        <v>137</v>
      </c>
      <c r="C78" s="485" t="s">
        <v>17</v>
      </c>
      <c r="D78" s="518">
        <v>8669</v>
      </c>
      <c r="E78" s="518">
        <v>19080</v>
      </c>
      <c r="F78" s="518">
        <v>20308</v>
      </c>
    </row>
    <row r="79" spans="1:6" s="77" customFormat="1" ht="12" customHeight="1">
      <c r="A79" s="505"/>
      <c r="B79" s="471" t="s">
        <v>138</v>
      </c>
      <c r="C79" s="452" t="s">
        <v>213</v>
      </c>
      <c r="D79" s="463">
        <v>1500</v>
      </c>
      <c r="E79" s="463">
        <v>4134</v>
      </c>
      <c r="F79" s="463">
        <v>4134</v>
      </c>
    </row>
    <row r="80" spans="1:6" ht="12" customHeight="1">
      <c r="A80" s="505"/>
      <c r="B80" s="471" t="s">
        <v>139</v>
      </c>
      <c r="C80" s="452" t="s">
        <v>292</v>
      </c>
      <c r="D80" s="463">
        <v>1227</v>
      </c>
      <c r="E80" s="463">
        <v>757</v>
      </c>
      <c r="F80" s="463">
        <v>757</v>
      </c>
    </row>
    <row r="81" spans="1:6" ht="12" customHeight="1">
      <c r="A81" s="505"/>
      <c r="B81" s="471" t="s">
        <v>140</v>
      </c>
      <c r="C81" s="452" t="s">
        <v>18</v>
      </c>
      <c r="D81" s="463"/>
      <c r="E81" s="463"/>
      <c r="F81" s="463"/>
    </row>
    <row r="82" spans="1:6" ht="12" customHeight="1">
      <c r="A82" s="505"/>
      <c r="B82" s="471" t="s">
        <v>141</v>
      </c>
      <c r="C82" s="510" t="s">
        <v>23</v>
      </c>
      <c r="D82" s="463">
        <v>1227</v>
      </c>
      <c r="E82" s="463">
        <v>757</v>
      </c>
      <c r="F82" s="463">
        <v>757</v>
      </c>
    </row>
    <row r="83" spans="1:6" ht="12" customHeight="1">
      <c r="A83" s="505"/>
      <c r="B83" s="471" t="s">
        <v>150</v>
      </c>
      <c r="C83" s="510" t="s">
        <v>22</v>
      </c>
      <c r="D83" s="463"/>
      <c r="E83" s="463"/>
      <c r="F83" s="463"/>
    </row>
    <row r="84" spans="1:6" ht="12" customHeight="1">
      <c r="A84" s="505"/>
      <c r="B84" s="471" t="s">
        <v>152</v>
      </c>
      <c r="C84" s="510" t="s">
        <v>21</v>
      </c>
      <c r="D84" s="463"/>
      <c r="E84" s="463"/>
      <c r="F84" s="463"/>
    </row>
    <row r="85" spans="1:6" ht="12" customHeight="1">
      <c r="A85" s="505"/>
      <c r="B85" s="471" t="s">
        <v>214</v>
      </c>
      <c r="C85" s="510" t="s">
        <v>20</v>
      </c>
      <c r="D85" s="463"/>
      <c r="E85" s="463"/>
      <c r="F85" s="463"/>
    </row>
    <row r="86" spans="1:6" s="77" customFormat="1" ht="12" customHeight="1">
      <c r="A86" s="505"/>
      <c r="B86" s="471" t="s">
        <v>215</v>
      </c>
      <c r="C86" s="510" t="s">
        <v>19</v>
      </c>
      <c r="D86" s="463"/>
      <c r="E86" s="463"/>
      <c r="F86" s="463"/>
    </row>
    <row r="87" spans="1:11" ht="12" customHeight="1" thickBot="1">
      <c r="A87" s="505"/>
      <c r="B87" s="471" t="s">
        <v>216</v>
      </c>
      <c r="C87" s="519" t="s">
        <v>24</v>
      </c>
      <c r="D87" s="463"/>
      <c r="E87" s="463"/>
      <c r="F87" s="463"/>
      <c r="K87" s="128"/>
    </row>
    <row r="88" spans="1:6" ht="21" customHeight="1" thickBot="1">
      <c r="A88" s="520" t="s">
        <v>46</v>
      </c>
      <c r="B88" s="521"/>
      <c r="C88" s="522" t="s">
        <v>25</v>
      </c>
      <c r="D88" s="523">
        <f>+D89+D90</f>
        <v>16492</v>
      </c>
      <c r="E88" s="523">
        <v>17241</v>
      </c>
      <c r="F88" s="523">
        <v>17192</v>
      </c>
    </row>
    <row r="89" spans="1:6" ht="12" customHeight="1">
      <c r="A89" s="524"/>
      <c r="B89" s="468" t="s">
        <v>111</v>
      </c>
      <c r="C89" s="525" t="s">
        <v>88</v>
      </c>
      <c r="D89" s="526">
        <v>14492</v>
      </c>
      <c r="E89" s="526">
        <v>15241</v>
      </c>
      <c r="F89" s="526">
        <v>15192</v>
      </c>
    </row>
    <row r="90" spans="1:6" s="77" customFormat="1" ht="12" customHeight="1" thickBot="1">
      <c r="A90" s="527"/>
      <c r="B90" s="475" t="s">
        <v>112</v>
      </c>
      <c r="C90" s="528" t="s">
        <v>89</v>
      </c>
      <c r="D90" s="476">
        <v>2000</v>
      </c>
      <c r="E90" s="476">
        <v>2000</v>
      </c>
      <c r="F90" s="476">
        <v>2000</v>
      </c>
    </row>
    <row r="91" spans="1:6" s="77" customFormat="1" ht="12" customHeight="1" thickBot="1">
      <c r="A91" s="529" t="s">
        <v>47</v>
      </c>
      <c r="B91" s="256"/>
      <c r="C91" s="447" t="s">
        <v>297</v>
      </c>
      <c r="D91" s="530"/>
      <c r="E91" s="530"/>
      <c r="F91" s="530"/>
    </row>
    <row r="92" spans="1:6" s="77" customFormat="1" ht="12" customHeight="1" thickBot="1">
      <c r="A92" s="466" t="s">
        <v>48</v>
      </c>
      <c r="B92" s="531"/>
      <c r="C92" s="532" t="s">
        <v>248</v>
      </c>
      <c r="D92" s="462"/>
      <c r="E92" s="462"/>
      <c r="F92" s="462"/>
    </row>
    <row r="93" spans="1:6" s="77" customFormat="1" ht="12" customHeight="1" thickBot="1">
      <c r="A93" s="466" t="s">
        <v>49</v>
      </c>
      <c r="B93" s="500"/>
      <c r="C93" s="445" t="s">
        <v>26</v>
      </c>
      <c r="D93" s="533">
        <f>+D63+D77+D88+D91+D92</f>
        <v>68368</v>
      </c>
      <c r="E93" s="533">
        <v>103126</v>
      </c>
      <c r="F93" s="533">
        <v>105625</v>
      </c>
    </row>
    <row r="94" spans="1:6" s="77" customFormat="1" ht="12" customHeight="1" thickBot="1">
      <c r="A94" s="466" t="s">
        <v>50</v>
      </c>
      <c r="B94" s="500"/>
      <c r="C94" s="445" t="s">
        <v>29</v>
      </c>
      <c r="D94" s="446">
        <f>+D95+D96</f>
        <v>0</v>
      </c>
      <c r="E94" s="446"/>
      <c r="F94" s="446"/>
    </row>
    <row r="95" spans="1:6" s="77" customFormat="1" ht="12" customHeight="1">
      <c r="A95" s="501"/>
      <c r="B95" s="471" t="s">
        <v>247</v>
      </c>
      <c r="C95" s="485" t="s">
        <v>28</v>
      </c>
      <c r="D95" s="478"/>
      <c r="E95" s="478"/>
      <c r="F95" s="478"/>
    </row>
    <row r="96" spans="1:6" ht="12.75" customHeight="1" thickBot="1">
      <c r="A96" s="513"/>
      <c r="B96" s="514" t="s">
        <v>126</v>
      </c>
      <c r="C96" s="487" t="s">
        <v>27</v>
      </c>
      <c r="D96" s="460"/>
      <c r="E96" s="460"/>
      <c r="F96" s="460"/>
    </row>
    <row r="97" spans="1:6" ht="12" customHeight="1" thickBot="1">
      <c r="A97" s="466" t="s">
        <v>51</v>
      </c>
      <c r="B97" s="479"/>
      <c r="C97" s="445" t="s">
        <v>249</v>
      </c>
      <c r="D97" s="534">
        <f>+D93+D94</f>
        <v>68368</v>
      </c>
      <c r="E97" s="534">
        <v>103126</v>
      </c>
      <c r="F97" s="534">
        <v>105625</v>
      </c>
    </row>
    <row r="98" spans="1:6" ht="15" customHeight="1" thickBot="1">
      <c r="A98" s="535"/>
      <c r="B98" s="536"/>
      <c r="C98" s="536"/>
      <c r="D98" s="537"/>
      <c r="E98" s="537"/>
      <c r="F98" s="537"/>
    </row>
    <row r="99" spans="1:6" ht="13.5" thickBot="1">
      <c r="A99" s="125" t="s">
        <v>243</v>
      </c>
      <c r="B99" s="126"/>
      <c r="C99" s="127"/>
      <c r="D99" s="107">
        <v>1</v>
      </c>
      <c r="E99" s="107">
        <v>1</v>
      </c>
      <c r="F99" s="107">
        <v>1</v>
      </c>
    </row>
    <row r="100" spans="1:6" ht="15" customHeight="1" thickBot="1">
      <c r="A100" s="125" t="s">
        <v>244</v>
      </c>
      <c r="B100" s="126"/>
      <c r="C100" s="127"/>
      <c r="D100" s="107">
        <v>21</v>
      </c>
      <c r="E100" s="107">
        <v>21</v>
      </c>
      <c r="F100" s="107">
        <v>21</v>
      </c>
    </row>
    <row r="101" ht="14.25" customHeight="1"/>
  </sheetData>
  <sheetProtection formatCells="0"/>
  <mergeCells count="5">
    <mergeCell ref="A3:B3"/>
    <mergeCell ref="A7:B7"/>
    <mergeCell ref="C1:E1"/>
    <mergeCell ref="C2:E2"/>
    <mergeCell ref="D6:F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7" r:id="rId1"/>
  <rowBreaks count="1" manualBreakCount="1">
    <brk id="6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G16"/>
  <sheetViews>
    <sheetView view="pageLayout" workbookViewId="0" topLeftCell="A1">
      <selection activeCell="E11" sqref="E11"/>
    </sheetView>
  </sheetViews>
  <sheetFormatPr defaultColWidth="9.00390625" defaultRowHeight="12.75"/>
  <cols>
    <col min="1" max="1" width="5.625" style="0" customWidth="1"/>
    <col min="2" max="2" width="21.625" style="0" customWidth="1"/>
    <col min="3" max="3" width="11.625" style="0" customWidth="1"/>
    <col min="4" max="6" width="11.00390625" style="0" customWidth="1"/>
    <col min="7" max="7" width="11.375" style="0" customWidth="1"/>
  </cols>
  <sheetData>
    <row r="1" spans="1:7" ht="28.5" customHeight="1">
      <c r="A1" s="671" t="s">
        <v>492</v>
      </c>
      <c r="B1" s="671"/>
      <c r="C1" s="671"/>
      <c r="D1" s="671"/>
      <c r="E1" s="671"/>
      <c r="F1" s="671"/>
      <c r="G1" s="671"/>
    </row>
    <row r="2" spans="1:7" ht="12.75">
      <c r="A2" s="44"/>
      <c r="B2" s="44"/>
      <c r="C2" s="44"/>
      <c r="D2" s="44"/>
      <c r="E2" s="44"/>
      <c r="F2" s="44"/>
      <c r="G2" s="44"/>
    </row>
    <row r="3" spans="1:7" ht="15.75">
      <c r="A3" s="378" t="s">
        <v>493</v>
      </c>
      <c r="B3" s="379"/>
      <c r="C3" s="672" t="s">
        <v>494</v>
      </c>
      <c r="D3" s="672"/>
      <c r="E3" s="672"/>
      <c r="F3" s="672"/>
      <c r="G3" s="672"/>
    </row>
    <row r="4" spans="1:7" ht="15">
      <c r="A4" s="379"/>
      <c r="B4" s="379"/>
      <c r="C4" s="379"/>
      <c r="D4" s="379"/>
      <c r="E4" s="379"/>
      <c r="F4" s="379"/>
      <c r="G4" s="379"/>
    </row>
    <row r="5" spans="1:7" ht="15.75">
      <c r="A5" s="378"/>
      <c r="B5" s="379"/>
      <c r="C5" s="672"/>
      <c r="D5" s="672"/>
      <c r="E5" s="672"/>
      <c r="F5" s="672"/>
      <c r="G5" s="379"/>
    </row>
    <row r="6" spans="1:7" ht="12.75">
      <c r="A6" s="358"/>
      <c r="B6" s="358"/>
      <c r="C6" s="358"/>
      <c r="D6" s="358"/>
      <c r="E6" s="358"/>
      <c r="F6" s="358"/>
      <c r="G6" s="358"/>
    </row>
    <row r="7" spans="1:7" ht="13.5">
      <c r="A7" s="380" t="s">
        <v>495</v>
      </c>
      <c r="B7" s="381"/>
      <c r="C7" s="381"/>
      <c r="D7" s="382"/>
      <c r="E7" s="382"/>
      <c r="F7" s="382"/>
      <c r="G7" s="382"/>
    </row>
    <row r="8" spans="1:7" ht="14.25" thickBot="1">
      <c r="A8" s="380" t="s">
        <v>496</v>
      </c>
      <c r="B8" s="382"/>
      <c r="C8" s="382"/>
      <c r="D8" s="382"/>
      <c r="E8" s="382"/>
      <c r="F8" s="382"/>
      <c r="G8" s="382"/>
    </row>
    <row r="9" spans="1:7" ht="34.5" thickBot="1">
      <c r="A9" s="383" t="s">
        <v>42</v>
      </c>
      <c r="B9" s="384" t="s">
        <v>497</v>
      </c>
      <c r="C9" s="384" t="s">
        <v>498</v>
      </c>
      <c r="D9" s="384" t="s">
        <v>499</v>
      </c>
      <c r="E9" s="384" t="s">
        <v>500</v>
      </c>
      <c r="F9" s="384" t="s">
        <v>501</v>
      </c>
      <c r="G9" s="385" t="s">
        <v>77</v>
      </c>
    </row>
    <row r="10" spans="1:7" ht="37.5" customHeight="1">
      <c r="A10" s="386" t="s">
        <v>44</v>
      </c>
      <c r="B10" s="387" t="s">
        <v>502</v>
      </c>
      <c r="C10" s="388"/>
      <c r="D10" s="388"/>
      <c r="E10" s="388"/>
      <c r="F10" s="388"/>
      <c r="G10" s="389">
        <f>SUM(C10:F10)</f>
        <v>0</v>
      </c>
    </row>
    <row r="11" spans="1:7" ht="39.75" customHeight="1">
      <c r="A11" s="390" t="s">
        <v>45</v>
      </c>
      <c r="B11" s="391" t="s">
        <v>503</v>
      </c>
      <c r="C11" s="392"/>
      <c r="D11" s="392"/>
      <c r="E11" s="392"/>
      <c r="F11" s="392"/>
      <c r="G11" s="393">
        <f aca="true" t="shared" si="0" ref="G11:G16">SUM(C11:F11)</f>
        <v>0</v>
      </c>
    </row>
    <row r="12" spans="1:7" ht="37.5" customHeight="1">
      <c r="A12" s="390" t="s">
        <v>46</v>
      </c>
      <c r="B12" s="391" t="s">
        <v>504</v>
      </c>
      <c r="C12" s="392"/>
      <c r="D12" s="392"/>
      <c r="E12" s="392"/>
      <c r="F12" s="392"/>
      <c r="G12" s="393">
        <f t="shared" si="0"/>
        <v>0</v>
      </c>
    </row>
    <row r="13" spans="1:7" ht="39" customHeight="1">
      <c r="A13" s="390" t="s">
        <v>47</v>
      </c>
      <c r="B13" s="391" t="s">
        <v>505</v>
      </c>
      <c r="C13" s="392"/>
      <c r="D13" s="392"/>
      <c r="E13" s="392"/>
      <c r="F13" s="392"/>
      <c r="G13" s="393">
        <f t="shared" si="0"/>
        <v>0</v>
      </c>
    </row>
    <row r="14" spans="1:7" ht="41.25" customHeight="1">
      <c r="A14" s="390" t="s">
        <v>48</v>
      </c>
      <c r="B14" s="391" t="s">
        <v>506</v>
      </c>
      <c r="C14" s="392"/>
      <c r="D14" s="392"/>
      <c r="E14" s="392"/>
      <c r="F14" s="392"/>
      <c r="G14" s="393">
        <f t="shared" si="0"/>
        <v>0</v>
      </c>
    </row>
    <row r="15" spans="1:7" ht="42.75" customHeight="1" thickBot="1">
      <c r="A15" s="394" t="s">
        <v>49</v>
      </c>
      <c r="B15" s="395" t="s">
        <v>507</v>
      </c>
      <c r="C15" s="396"/>
      <c r="D15" s="396"/>
      <c r="E15" s="396"/>
      <c r="F15" s="396"/>
      <c r="G15" s="397">
        <f t="shared" si="0"/>
        <v>0</v>
      </c>
    </row>
    <row r="16" spans="1:7" ht="13.5" thickBot="1">
      <c r="A16" s="398" t="s">
        <v>50</v>
      </c>
      <c r="B16" s="399" t="s">
        <v>77</v>
      </c>
      <c r="C16" s="400">
        <f>SUM(C10:C15)</f>
        <v>0</v>
      </c>
      <c r="D16" s="400">
        <f>SUM(D10:D15)</f>
        <v>0</v>
      </c>
      <c r="E16" s="400">
        <f>SUM(E10:E15)</f>
        <v>0</v>
      </c>
      <c r="F16" s="400">
        <f>SUM(F10:F15)</f>
        <v>0</v>
      </c>
      <c r="G16" s="401">
        <f t="shared" si="0"/>
        <v>0</v>
      </c>
    </row>
  </sheetData>
  <sheetProtection/>
  <mergeCells count="3">
    <mergeCell ref="A1:G1"/>
    <mergeCell ref="C3:G3"/>
    <mergeCell ref="C5:F5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&amp;R10. melléklet a 11/2013. (XI.15.)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O83"/>
  <sheetViews>
    <sheetView view="pageLayout" workbookViewId="0" topLeftCell="A1">
      <selection activeCell="N29" sqref="N29"/>
    </sheetView>
  </sheetViews>
  <sheetFormatPr defaultColWidth="9.375" defaultRowHeight="12.75"/>
  <cols>
    <col min="1" max="1" width="4.75390625" style="81" customWidth="1"/>
    <col min="2" max="2" width="28.75390625" style="100" customWidth="1"/>
    <col min="3" max="4" width="9.00390625" style="100" customWidth="1"/>
    <col min="5" max="5" width="9.50390625" style="100" customWidth="1"/>
    <col min="6" max="6" width="8.75390625" style="100" customWidth="1"/>
    <col min="7" max="7" width="8.625" style="100" customWidth="1"/>
    <col min="8" max="8" width="8.75390625" style="100" customWidth="1"/>
    <col min="9" max="9" width="8.125" style="100" customWidth="1"/>
    <col min="10" max="14" width="9.50390625" style="100" customWidth="1"/>
    <col min="15" max="15" width="12.625" style="81" customWidth="1"/>
    <col min="16" max="16384" width="9.375" style="100" customWidth="1"/>
  </cols>
  <sheetData>
    <row r="1" spans="1:15" ht="31.5" customHeight="1">
      <c r="A1" s="676" t="s">
        <v>32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  <c r="O1" s="677"/>
    </row>
    <row r="2" ht="15.75" thickBot="1">
      <c r="O2" s="4" t="s">
        <v>80</v>
      </c>
    </row>
    <row r="3" spans="1:15" s="81" customFormat="1" ht="25.5" customHeight="1" thickBot="1">
      <c r="A3" s="78" t="s">
        <v>42</v>
      </c>
      <c r="B3" s="79" t="s">
        <v>91</v>
      </c>
      <c r="C3" s="79" t="s">
        <v>98</v>
      </c>
      <c r="D3" s="79" t="s">
        <v>99</v>
      </c>
      <c r="E3" s="79" t="s">
        <v>100</v>
      </c>
      <c r="F3" s="79" t="s">
        <v>101</v>
      </c>
      <c r="G3" s="79" t="s">
        <v>102</v>
      </c>
      <c r="H3" s="79" t="s">
        <v>103</v>
      </c>
      <c r="I3" s="79" t="s">
        <v>104</v>
      </c>
      <c r="J3" s="79" t="s">
        <v>105</v>
      </c>
      <c r="K3" s="79" t="s">
        <v>106</v>
      </c>
      <c r="L3" s="79" t="s">
        <v>107</v>
      </c>
      <c r="M3" s="79" t="s">
        <v>108</v>
      </c>
      <c r="N3" s="79" t="s">
        <v>109</v>
      </c>
      <c r="O3" s="80" t="s">
        <v>77</v>
      </c>
    </row>
    <row r="4" spans="1:15" s="83" customFormat="1" ht="15" customHeight="1" thickBot="1">
      <c r="A4" s="82" t="s">
        <v>44</v>
      </c>
      <c r="B4" s="673" t="s">
        <v>83</v>
      </c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5"/>
    </row>
    <row r="5" spans="1:15" s="83" customFormat="1" ht="15" customHeight="1">
      <c r="A5" s="84" t="s">
        <v>45</v>
      </c>
      <c r="B5" s="85" t="s">
        <v>185</v>
      </c>
      <c r="C5" s="86">
        <v>10</v>
      </c>
      <c r="D5" s="86"/>
      <c r="E5" s="86">
        <v>7972</v>
      </c>
      <c r="F5" s="86"/>
      <c r="G5" s="86"/>
      <c r="H5" s="86">
        <v>6</v>
      </c>
      <c r="I5" s="86"/>
      <c r="J5" s="86"/>
      <c r="K5" s="86">
        <v>7972</v>
      </c>
      <c r="L5" s="86"/>
      <c r="M5" s="86"/>
      <c r="N5" s="86"/>
      <c r="O5" s="87">
        <f aca="true" t="shared" si="0" ref="O5:O27">SUM(C5:N5)</f>
        <v>15960</v>
      </c>
    </row>
    <row r="6" spans="1:15" s="91" customFormat="1" ht="13.5" customHeight="1">
      <c r="A6" s="88" t="s">
        <v>46</v>
      </c>
      <c r="B6" s="137" t="s">
        <v>84</v>
      </c>
      <c r="C6" s="89">
        <v>150</v>
      </c>
      <c r="D6" s="89">
        <v>70</v>
      </c>
      <c r="E6" s="89">
        <v>85</v>
      </c>
      <c r="F6" s="89">
        <v>178</v>
      </c>
      <c r="G6" s="89">
        <v>60</v>
      </c>
      <c r="H6" s="89">
        <v>543</v>
      </c>
      <c r="I6" s="89">
        <v>145</v>
      </c>
      <c r="J6" s="89">
        <v>50</v>
      </c>
      <c r="K6" s="89">
        <v>172</v>
      </c>
      <c r="L6" s="89">
        <v>286</v>
      </c>
      <c r="M6" s="89">
        <v>196</v>
      </c>
      <c r="N6" s="89">
        <v>239</v>
      </c>
      <c r="O6" s="90">
        <f t="shared" si="0"/>
        <v>2174</v>
      </c>
    </row>
    <row r="7" spans="1:15" s="91" customFormat="1" ht="15">
      <c r="A7" s="88" t="s">
        <v>47</v>
      </c>
      <c r="B7" s="138" t="s">
        <v>86</v>
      </c>
      <c r="C7" s="92"/>
      <c r="D7" s="92"/>
      <c r="E7" s="92">
        <v>560</v>
      </c>
      <c r="F7" s="92"/>
      <c r="G7" s="92"/>
      <c r="H7" s="92"/>
      <c r="I7" s="92"/>
      <c r="J7" s="92"/>
      <c r="K7" s="92">
        <v>560</v>
      </c>
      <c r="L7" s="92"/>
      <c r="M7" s="92"/>
      <c r="N7" s="92"/>
      <c r="O7" s="93">
        <f t="shared" si="0"/>
        <v>1120</v>
      </c>
    </row>
    <row r="8" spans="1:15" s="91" customFormat="1" ht="13.5" customHeight="1">
      <c r="A8" s="88" t="s">
        <v>48</v>
      </c>
      <c r="B8" s="137" t="s">
        <v>33</v>
      </c>
      <c r="C8" s="89">
        <v>494</v>
      </c>
      <c r="D8" s="89">
        <v>1384</v>
      </c>
      <c r="E8" s="89">
        <v>692</v>
      </c>
      <c r="F8" s="89">
        <v>791</v>
      </c>
      <c r="G8" s="89">
        <v>791</v>
      </c>
      <c r="H8" s="89">
        <v>2012</v>
      </c>
      <c r="I8" s="89">
        <v>791</v>
      </c>
      <c r="J8" s="89">
        <v>791</v>
      </c>
      <c r="K8" s="89">
        <v>1335</v>
      </c>
      <c r="L8" s="89">
        <v>791</v>
      </c>
      <c r="M8" s="89">
        <v>791</v>
      </c>
      <c r="N8" s="89">
        <v>990</v>
      </c>
      <c r="O8" s="90">
        <f t="shared" si="0"/>
        <v>11653</v>
      </c>
    </row>
    <row r="9" spans="1:15" s="91" customFormat="1" ht="13.5" customHeight="1">
      <c r="A9" s="88" t="s">
        <v>49</v>
      </c>
      <c r="B9" s="137" t="s">
        <v>432</v>
      </c>
      <c r="C9" s="89">
        <v>1877</v>
      </c>
      <c r="D9" s="89"/>
      <c r="E9" s="89"/>
      <c r="F9" s="89"/>
      <c r="G9" s="89"/>
      <c r="H9" s="89">
        <v>12199</v>
      </c>
      <c r="I9" s="89">
        <v>1814</v>
      </c>
      <c r="J9" s="89">
        <v>1814</v>
      </c>
      <c r="K9" s="89">
        <v>1135</v>
      </c>
      <c r="L9" s="89">
        <v>1814</v>
      </c>
      <c r="M9" s="89">
        <v>1814</v>
      </c>
      <c r="N9" s="89">
        <v>1815</v>
      </c>
      <c r="O9" s="90">
        <f t="shared" si="0"/>
        <v>24282</v>
      </c>
    </row>
    <row r="10" spans="1:15" s="91" customFormat="1" ht="13.5" customHeight="1">
      <c r="A10" s="88" t="s">
        <v>50</v>
      </c>
      <c r="B10" s="137" t="s">
        <v>34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90">
        <f t="shared" si="0"/>
        <v>0</v>
      </c>
    </row>
    <row r="11" spans="1:15" s="91" customFormat="1" ht="13.5" customHeight="1">
      <c r="A11" s="88" t="s">
        <v>51</v>
      </c>
      <c r="B11" s="137" t="s">
        <v>433</v>
      </c>
      <c r="C11" s="312"/>
      <c r="D11" s="312"/>
      <c r="E11" s="312"/>
      <c r="F11" s="312"/>
      <c r="G11" s="312"/>
      <c r="H11" s="313">
        <v>10411</v>
      </c>
      <c r="I11" s="312"/>
      <c r="J11" s="312"/>
      <c r="K11" s="89">
        <v>2634</v>
      </c>
      <c r="L11" s="312"/>
      <c r="M11" s="312"/>
      <c r="N11" s="312"/>
      <c r="O11" s="90">
        <f t="shared" si="0"/>
        <v>13045</v>
      </c>
    </row>
    <row r="12" spans="1:15" s="91" customFormat="1" ht="15">
      <c r="A12" s="88" t="s">
        <v>52</v>
      </c>
      <c r="B12" s="137" t="s">
        <v>35</v>
      </c>
      <c r="C12" s="89">
        <v>157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0">
        <f>SUM(C12:N12)</f>
        <v>157</v>
      </c>
    </row>
    <row r="13" spans="1:15" s="91" customFormat="1" ht="13.5" customHeight="1" thickBot="1">
      <c r="A13" s="88" t="s">
        <v>53</v>
      </c>
      <c r="B13" s="137" t="s">
        <v>36</v>
      </c>
      <c r="C13" s="89">
        <v>8663</v>
      </c>
      <c r="D13" s="89">
        <v>500</v>
      </c>
      <c r="E13" s="89">
        <v>6498</v>
      </c>
      <c r="F13" s="89">
        <v>4096</v>
      </c>
      <c r="G13" s="89">
        <v>575</v>
      </c>
      <c r="H13" s="89">
        <v>6500</v>
      </c>
      <c r="I13" s="89"/>
      <c r="J13" s="89"/>
      <c r="K13" s="89"/>
      <c r="L13" s="89"/>
      <c r="M13" s="89"/>
      <c r="N13" s="89">
        <v>10402</v>
      </c>
      <c r="O13" s="90">
        <f t="shared" si="0"/>
        <v>37234</v>
      </c>
    </row>
    <row r="14" spans="1:15" s="83" customFormat="1" ht="15.75" customHeight="1" thickBot="1">
      <c r="A14" s="82" t="s">
        <v>54</v>
      </c>
      <c r="B14" s="36" t="s">
        <v>142</v>
      </c>
      <c r="C14" s="94">
        <f aca="true" t="shared" si="1" ref="C14:N14">SUM(C5:C13)</f>
        <v>11351</v>
      </c>
      <c r="D14" s="94">
        <f t="shared" si="1"/>
        <v>1954</v>
      </c>
      <c r="E14" s="94">
        <f t="shared" si="1"/>
        <v>15807</v>
      </c>
      <c r="F14" s="94">
        <f t="shared" si="1"/>
        <v>5065</v>
      </c>
      <c r="G14" s="94">
        <f t="shared" si="1"/>
        <v>1426</v>
      </c>
      <c r="H14" s="94">
        <f t="shared" si="1"/>
        <v>31671</v>
      </c>
      <c r="I14" s="94">
        <f t="shared" si="1"/>
        <v>2750</v>
      </c>
      <c r="J14" s="94">
        <f t="shared" si="1"/>
        <v>2655</v>
      </c>
      <c r="K14" s="94">
        <f t="shared" si="1"/>
        <v>13808</v>
      </c>
      <c r="L14" s="94">
        <f t="shared" si="1"/>
        <v>2891</v>
      </c>
      <c r="M14" s="94">
        <f t="shared" si="1"/>
        <v>2801</v>
      </c>
      <c r="N14" s="94">
        <f t="shared" si="1"/>
        <v>13446</v>
      </c>
      <c r="O14" s="95">
        <f>SUM(C14:N14)</f>
        <v>105625</v>
      </c>
    </row>
    <row r="15" spans="1:15" s="83" customFormat="1" ht="15" customHeight="1" thickBot="1">
      <c r="A15" s="82" t="s">
        <v>55</v>
      </c>
      <c r="B15" s="673" t="s">
        <v>87</v>
      </c>
      <c r="C15" s="674"/>
      <c r="D15" s="674"/>
      <c r="E15" s="674"/>
      <c r="F15" s="674"/>
      <c r="G15" s="674"/>
      <c r="H15" s="674"/>
      <c r="I15" s="674"/>
      <c r="J15" s="674"/>
      <c r="K15" s="674"/>
      <c r="L15" s="674"/>
      <c r="M15" s="674"/>
      <c r="N15" s="674"/>
      <c r="O15" s="675"/>
    </row>
    <row r="16" spans="1:15" s="91" customFormat="1" ht="13.5" customHeight="1">
      <c r="A16" s="96" t="s">
        <v>56</v>
      </c>
      <c r="B16" s="140" t="s">
        <v>92</v>
      </c>
      <c r="C16" s="92">
        <v>1865</v>
      </c>
      <c r="D16" s="92">
        <v>1846</v>
      </c>
      <c r="E16" s="92">
        <v>1846</v>
      </c>
      <c r="F16" s="92">
        <v>1934</v>
      </c>
      <c r="G16" s="92">
        <v>1934</v>
      </c>
      <c r="H16" s="92">
        <v>1934</v>
      </c>
      <c r="I16" s="92">
        <v>1934</v>
      </c>
      <c r="J16" s="92">
        <v>1934</v>
      </c>
      <c r="K16" s="92">
        <v>1934</v>
      </c>
      <c r="L16" s="92">
        <v>1934</v>
      </c>
      <c r="M16" s="92">
        <v>1934</v>
      </c>
      <c r="N16" s="92">
        <v>2586</v>
      </c>
      <c r="O16" s="93">
        <f t="shared" si="0"/>
        <v>23615</v>
      </c>
    </row>
    <row r="17" spans="1:15" s="91" customFormat="1" ht="27" customHeight="1">
      <c r="A17" s="88" t="s">
        <v>57</v>
      </c>
      <c r="B17" s="139" t="s">
        <v>209</v>
      </c>
      <c r="C17" s="89">
        <v>281</v>
      </c>
      <c r="D17" s="89">
        <v>281</v>
      </c>
      <c r="E17" s="89">
        <v>281</v>
      </c>
      <c r="F17" s="89">
        <v>299</v>
      </c>
      <c r="G17" s="89">
        <v>299</v>
      </c>
      <c r="H17" s="89">
        <v>300</v>
      </c>
      <c r="I17" s="89">
        <v>300</v>
      </c>
      <c r="J17" s="89">
        <v>300</v>
      </c>
      <c r="K17" s="89">
        <v>300</v>
      </c>
      <c r="L17" s="89">
        <v>300</v>
      </c>
      <c r="M17" s="89">
        <v>300</v>
      </c>
      <c r="N17" s="89">
        <v>414</v>
      </c>
      <c r="O17" s="90">
        <f t="shared" si="0"/>
        <v>3655</v>
      </c>
    </row>
    <row r="18" spans="1:15" s="91" customFormat="1" ht="13.5" customHeight="1">
      <c r="A18" s="88" t="s">
        <v>58</v>
      </c>
      <c r="B18" s="137" t="s">
        <v>155</v>
      </c>
      <c r="C18" s="89">
        <v>1165</v>
      </c>
      <c r="D18" s="89">
        <v>1436</v>
      </c>
      <c r="E18" s="89">
        <v>1217</v>
      </c>
      <c r="F18" s="89">
        <v>1190</v>
      </c>
      <c r="G18" s="89">
        <v>973</v>
      </c>
      <c r="H18" s="89">
        <v>5331</v>
      </c>
      <c r="I18" s="89">
        <v>1037</v>
      </c>
      <c r="J18" s="89">
        <v>986</v>
      </c>
      <c r="K18" s="89">
        <v>1792</v>
      </c>
      <c r="L18" s="89">
        <v>1117</v>
      </c>
      <c r="M18" s="89">
        <v>1250</v>
      </c>
      <c r="N18" s="89">
        <v>1361</v>
      </c>
      <c r="O18" s="90">
        <f t="shared" si="0"/>
        <v>18855</v>
      </c>
    </row>
    <row r="19" spans="1:15" s="91" customFormat="1" ht="13.5" customHeight="1">
      <c r="A19" s="88" t="s">
        <v>59</v>
      </c>
      <c r="B19" s="137" t="s">
        <v>210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>
        <f t="shared" si="0"/>
        <v>0</v>
      </c>
    </row>
    <row r="20" spans="1:15" s="91" customFormat="1" ht="13.5" customHeight="1">
      <c r="A20" s="88" t="s">
        <v>60</v>
      </c>
      <c r="B20" s="137" t="s">
        <v>37</v>
      </c>
      <c r="C20" s="89">
        <v>1270</v>
      </c>
      <c r="D20" s="89">
        <v>1090</v>
      </c>
      <c r="E20" s="89">
        <v>1170</v>
      </c>
      <c r="F20" s="89">
        <v>2570</v>
      </c>
      <c r="G20" s="89">
        <v>1090</v>
      </c>
      <c r="H20" s="89">
        <v>1903</v>
      </c>
      <c r="I20" s="89">
        <v>970</v>
      </c>
      <c r="J20" s="89">
        <v>1380</v>
      </c>
      <c r="K20" s="89">
        <v>1650</v>
      </c>
      <c r="L20" s="89">
        <v>1070</v>
      </c>
      <c r="M20" s="89">
        <v>1020</v>
      </c>
      <c r="N20" s="89">
        <v>1926</v>
      </c>
      <c r="O20" s="90">
        <f t="shared" si="0"/>
        <v>17109</v>
      </c>
    </row>
    <row r="21" spans="1:15" s="91" customFormat="1" ht="13.5" customHeight="1">
      <c r="A21" s="88" t="s">
        <v>61</v>
      </c>
      <c r="B21" s="137" t="s">
        <v>291</v>
      </c>
      <c r="C21" s="89">
        <v>2000</v>
      </c>
      <c r="D21" s="89">
        <v>500</v>
      </c>
      <c r="E21" s="89">
        <v>1498</v>
      </c>
      <c r="F21" s="89">
        <v>4096</v>
      </c>
      <c r="G21" s="89">
        <v>575</v>
      </c>
      <c r="H21" s="89">
        <v>10411</v>
      </c>
      <c r="I21" s="89"/>
      <c r="J21" s="89"/>
      <c r="K21" s="89">
        <v>1228</v>
      </c>
      <c r="L21" s="89"/>
      <c r="M21" s="89"/>
      <c r="N21" s="89"/>
      <c r="O21" s="90">
        <f t="shared" si="0"/>
        <v>20308</v>
      </c>
    </row>
    <row r="22" spans="1:15" s="91" customFormat="1" ht="15">
      <c r="A22" s="88" t="s">
        <v>62</v>
      </c>
      <c r="B22" s="139" t="s">
        <v>213</v>
      </c>
      <c r="C22" s="89"/>
      <c r="D22" s="89"/>
      <c r="E22" s="89"/>
      <c r="F22" s="89"/>
      <c r="G22" s="89"/>
      <c r="H22" s="89">
        <v>4134</v>
      </c>
      <c r="I22" s="89"/>
      <c r="J22" s="89"/>
      <c r="K22" s="89"/>
      <c r="L22" s="89"/>
      <c r="M22" s="89"/>
      <c r="N22" s="89"/>
      <c r="O22" s="90">
        <f t="shared" si="0"/>
        <v>4134</v>
      </c>
    </row>
    <row r="23" spans="1:15" s="91" customFormat="1" ht="13.5" customHeight="1">
      <c r="A23" s="88" t="s">
        <v>63</v>
      </c>
      <c r="B23" s="137" t="s">
        <v>321</v>
      </c>
      <c r="C23" s="89"/>
      <c r="D23" s="89">
        <v>157</v>
      </c>
      <c r="E23" s="89"/>
      <c r="F23" s="89">
        <v>400</v>
      </c>
      <c r="G23" s="89"/>
      <c r="H23" s="89"/>
      <c r="I23" s="89"/>
      <c r="J23" s="89"/>
      <c r="K23" s="89"/>
      <c r="L23" s="89">
        <v>200</v>
      </c>
      <c r="M23" s="89"/>
      <c r="N23" s="89"/>
      <c r="O23" s="90">
        <f t="shared" si="0"/>
        <v>757</v>
      </c>
    </row>
    <row r="24" spans="1:15" s="91" customFormat="1" ht="13.5" customHeight="1">
      <c r="A24" s="88" t="s">
        <v>64</v>
      </c>
      <c r="B24" s="137" t="s">
        <v>76</v>
      </c>
      <c r="C24" s="89"/>
      <c r="D24" s="89"/>
      <c r="E24" s="89"/>
      <c r="F24" s="89"/>
      <c r="G24" s="89"/>
      <c r="H24" s="89">
        <v>3950</v>
      </c>
      <c r="I24" s="89"/>
      <c r="J24" s="89"/>
      <c r="K24" s="89"/>
      <c r="L24" s="89"/>
      <c r="M24" s="89"/>
      <c r="N24" s="89">
        <v>13242</v>
      </c>
      <c r="O24" s="90">
        <f t="shared" si="0"/>
        <v>17192</v>
      </c>
    </row>
    <row r="25" spans="1:15" s="91" customFormat="1" ht="13.5" customHeight="1">
      <c r="A25" s="88" t="s">
        <v>65</v>
      </c>
      <c r="B25" s="137" t="s">
        <v>38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90">
        <f t="shared" si="0"/>
        <v>0</v>
      </c>
    </row>
    <row r="26" spans="1:15" s="91" customFormat="1" ht="13.5" customHeight="1" thickBot="1">
      <c r="A26" s="88" t="s">
        <v>66</v>
      </c>
      <c r="B26" s="137" t="s">
        <v>39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90">
        <f t="shared" si="0"/>
        <v>0</v>
      </c>
    </row>
    <row r="27" spans="1:15" s="83" customFormat="1" ht="15.75" customHeight="1" thickBot="1">
      <c r="A27" s="97" t="s">
        <v>67</v>
      </c>
      <c r="B27" s="36" t="s">
        <v>143</v>
      </c>
      <c r="C27" s="94">
        <f aca="true" t="shared" si="2" ref="C27:N27">SUM(C16:C26)</f>
        <v>6581</v>
      </c>
      <c r="D27" s="94">
        <f t="shared" si="2"/>
        <v>5310</v>
      </c>
      <c r="E27" s="94">
        <f t="shared" si="2"/>
        <v>6012</v>
      </c>
      <c r="F27" s="94">
        <f t="shared" si="2"/>
        <v>10489</v>
      </c>
      <c r="G27" s="94">
        <f t="shared" si="2"/>
        <v>4871</v>
      </c>
      <c r="H27" s="94">
        <f t="shared" si="2"/>
        <v>27963</v>
      </c>
      <c r="I27" s="94">
        <f t="shared" si="2"/>
        <v>4241</v>
      </c>
      <c r="J27" s="94">
        <f t="shared" si="2"/>
        <v>4600</v>
      </c>
      <c r="K27" s="94">
        <f t="shared" si="2"/>
        <v>6904</v>
      </c>
      <c r="L27" s="94">
        <f t="shared" si="2"/>
        <v>4621</v>
      </c>
      <c r="M27" s="94">
        <f t="shared" si="2"/>
        <v>4504</v>
      </c>
      <c r="N27" s="94">
        <f t="shared" si="2"/>
        <v>19529</v>
      </c>
      <c r="O27" s="95">
        <f t="shared" si="0"/>
        <v>105625</v>
      </c>
    </row>
    <row r="28" spans="1:15" ht="15.75" thickBot="1">
      <c r="A28" s="97" t="s">
        <v>68</v>
      </c>
      <c r="B28" s="141" t="s">
        <v>144</v>
      </c>
      <c r="C28" s="98">
        <f aca="true" t="shared" si="3" ref="C28:O28">C14-C27</f>
        <v>4770</v>
      </c>
      <c r="D28" s="98">
        <f t="shared" si="3"/>
        <v>-3356</v>
      </c>
      <c r="E28" s="98">
        <f t="shared" si="3"/>
        <v>9795</v>
      </c>
      <c r="F28" s="98">
        <f t="shared" si="3"/>
        <v>-5424</v>
      </c>
      <c r="G28" s="98">
        <f t="shared" si="3"/>
        <v>-3445</v>
      </c>
      <c r="H28" s="98">
        <f t="shared" si="3"/>
        <v>3708</v>
      </c>
      <c r="I28" s="98">
        <f t="shared" si="3"/>
        <v>-1491</v>
      </c>
      <c r="J28" s="98">
        <f t="shared" si="3"/>
        <v>-1945</v>
      </c>
      <c r="K28" s="98">
        <f t="shared" si="3"/>
        <v>6904</v>
      </c>
      <c r="L28" s="98">
        <f t="shared" si="3"/>
        <v>-1730</v>
      </c>
      <c r="M28" s="98">
        <f t="shared" si="3"/>
        <v>-1703</v>
      </c>
      <c r="N28" s="98">
        <f t="shared" si="3"/>
        <v>-6083</v>
      </c>
      <c r="O28" s="99">
        <f t="shared" si="3"/>
        <v>0</v>
      </c>
    </row>
    <row r="29" spans="1:15" ht="15.75" thickBot="1">
      <c r="A29" s="97" t="s">
        <v>69</v>
      </c>
      <c r="B29" s="141" t="s">
        <v>416</v>
      </c>
      <c r="C29" s="98">
        <v>4770</v>
      </c>
      <c r="D29" s="98">
        <v>1414</v>
      </c>
      <c r="E29" s="291" t="s">
        <v>417</v>
      </c>
      <c r="F29" s="291" t="s">
        <v>431</v>
      </c>
      <c r="G29" s="291">
        <v>2340</v>
      </c>
      <c r="H29" s="291">
        <v>6048</v>
      </c>
      <c r="I29" s="291">
        <v>4557</v>
      </c>
      <c r="J29" s="291">
        <v>2612</v>
      </c>
      <c r="K29" s="291">
        <v>9516</v>
      </c>
      <c r="L29" s="291">
        <v>7786</v>
      </c>
      <c r="M29" s="291">
        <v>6083</v>
      </c>
      <c r="N29" s="291"/>
      <c r="O29" s="292"/>
    </row>
    <row r="30" spans="2:15" ht="15.75">
      <c r="B30" s="101"/>
      <c r="C30" s="102"/>
      <c r="D30" s="102"/>
      <c r="O30" s="100"/>
    </row>
    <row r="31" ht="15">
      <c r="O31" s="100"/>
    </row>
    <row r="32" ht="15">
      <c r="O32" s="290"/>
    </row>
    <row r="33" ht="15">
      <c r="O33" s="100"/>
    </row>
    <row r="34" ht="15">
      <c r="O34" s="100"/>
    </row>
    <row r="35" ht="15">
      <c r="O35" s="100"/>
    </row>
    <row r="36" ht="15">
      <c r="O36" s="100"/>
    </row>
    <row r="37" ht="15">
      <c r="O37" s="100"/>
    </row>
    <row r="38" ht="15">
      <c r="O38" s="100"/>
    </row>
    <row r="39" ht="15">
      <c r="O39" s="100"/>
    </row>
    <row r="40" ht="15">
      <c r="O40" s="100"/>
    </row>
    <row r="41" ht="15">
      <c r="O41" s="100"/>
    </row>
    <row r="42" ht="15">
      <c r="O42" s="100"/>
    </row>
    <row r="43" ht="15">
      <c r="O43" s="100"/>
    </row>
    <row r="44" ht="15">
      <c r="O44" s="100"/>
    </row>
    <row r="45" ht="15">
      <c r="O45" s="100"/>
    </row>
    <row r="46" ht="15">
      <c r="O46" s="100"/>
    </row>
    <row r="47" ht="15">
      <c r="O47" s="100"/>
    </row>
    <row r="48" ht="15">
      <c r="O48" s="100"/>
    </row>
    <row r="49" ht="15">
      <c r="O49" s="100"/>
    </row>
    <row r="50" ht="15">
      <c r="O50" s="100"/>
    </row>
    <row r="51" ht="15">
      <c r="O51" s="100"/>
    </row>
    <row r="52" ht="15">
      <c r="O52" s="100"/>
    </row>
    <row r="53" ht="15">
      <c r="O53" s="100"/>
    </row>
    <row r="54" ht="15">
      <c r="O54" s="100"/>
    </row>
    <row r="55" ht="15">
      <c r="O55" s="100"/>
    </row>
    <row r="56" ht="15">
      <c r="O56" s="100"/>
    </row>
    <row r="57" ht="15">
      <c r="O57" s="100"/>
    </row>
    <row r="58" ht="15">
      <c r="O58" s="100"/>
    </row>
    <row r="59" ht="15">
      <c r="O59" s="100"/>
    </row>
    <row r="60" ht="15">
      <c r="O60" s="100"/>
    </row>
    <row r="61" ht="15">
      <c r="O61" s="100"/>
    </row>
    <row r="62" ht="15">
      <c r="O62" s="100"/>
    </row>
    <row r="63" ht="15">
      <c r="O63" s="100"/>
    </row>
    <row r="64" ht="15">
      <c r="O64" s="100"/>
    </row>
    <row r="65" ht="15">
      <c r="O65" s="100"/>
    </row>
    <row r="66" ht="15">
      <c r="O66" s="100"/>
    </row>
    <row r="67" ht="15">
      <c r="O67" s="100"/>
    </row>
    <row r="68" ht="15">
      <c r="O68" s="100"/>
    </row>
    <row r="69" ht="15">
      <c r="O69" s="100"/>
    </row>
    <row r="70" ht="15">
      <c r="O70" s="100"/>
    </row>
    <row r="71" ht="15">
      <c r="O71" s="100"/>
    </row>
    <row r="72" ht="15">
      <c r="O72" s="100"/>
    </row>
    <row r="73" ht="15">
      <c r="O73" s="100"/>
    </row>
    <row r="74" ht="15">
      <c r="O74" s="100"/>
    </row>
    <row r="75" ht="15">
      <c r="O75" s="100"/>
    </row>
    <row r="76" ht="15">
      <c r="O76" s="100"/>
    </row>
    <row r="77" ht="15">
      <c r="O77" s="100"/>
    </row>
    <row r="78" ht="15">
      <c r="O78" s="100"/>
    </row>
    <row r="79" ht="15">
      <c r="O79" s="100"/>
    </row>
    <row r="80" ht="15">
      <c r="O80" s="100"/>
    </row>
    <row r="81" ht="15">
      <c r="O81" s="100"/>
    </row>
    <row r="82" ht="15">
      <c r="O82" s="100"/>
    </row>
    <row r="83" ht="15">
      <c r="O83" s="100"/>
    </row>
  </sheetData>
  <sheetProtection/>
  <mergeCells count="3">
    <mergeCell ref="B4:O4"/>
    <mergeCell ref="B15:O15"/>
    <mergeCell ref="A1:O1"/>
  </mergeCells>
  <printOptions horizontalCentered="1"/>
  <pageMargins left="0.7874015748031497" right="0.365625" top="1.06875" bottom="0.984251968503937" header="0.7874015748031497" footer="0.7874015748031497"/>
  <pageSetup horizontalDpi="600" verticalDpi="600" orientation="landscape" paperSize="9" scale="90" r:id="rId2"/>
  <headerFooter alignWithMargins="0">
    <oddHeader xml:space="preserve">&amp;R&amp;"Times New Roman CE,Félkövér dőlt"&amp;11 11.melléklet a 11/2013.(XI.15.) önkormányzati rendelethez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G152"/>
  <sheetViews>
    <sheetView view="pageLayout" zoomScaleSheetLayoutView="100" workbookViewId="0" topLeftCell="A127">
      <selection activeCell="E150" sqref="E150"/>
    </sheetView>
  </sheetViews>
  <sheetFormatPr defaultColWidth="9.375" defaultRowHeight="12.75"/>
  <cols>
    <col min="1" max="1" width="12.00390625" style="277" customWidth="1"/>
    <col min="2" max="2" width="60.125" style="277" customWidth="1"/>
    <col min="3" max="3" width="23.50390625" style="278" customWidth="1"/>
    <col min="4" max="5" width="24.75390625" style="278" customWidth="1"/>
    <col min="6" max="16384" width="9.375" style="37" customWidth="1"/>
  </cols>
  <sheetData>
    <row r="1" spans="1:5" ht="15.75" customHeight="1">
      <c r="A1" s="583" t="s">
        <v>41</v>
      </c>
      <c r="B1" s="583"/>
      <c r="C1" s="583"/>
      <c r="D1" s="584"/>
      <c r="E1" s="37"/>
    </row>
    <row r="2" spans="1:5" ht="15.75" customHeight="1" thickBot="1">
      <c r="A2" s="578" t="s">
        <v>438</v>
      </c>
      <c r="B2" s="578"/>
      <c r="C2" s="581" t="s">
        <v>311</v>
      </c>
      <c r="D2" s="581"/>
      <c r="E2" s="37"/>
    </row>
    <row r="3" spans="1:5" ht="16.5" customHeight="1" thickBot="1">
      <c r="A3" s="26" t="s">
        <v>511</v>
      </c>
      <c r="B3" s="27" t="s">
        <v>43</v>
      </c>
      <c r="C3" s="38" t="s">
        <v>448</v>
      </c>
      <c r="D3" s="38" t="s">
        <v>514</v>
      </c>
      <c r="E3" s="38" t="s">
        <v>520</v>
      </c>
    </row>
    <row r="4" spans="1:5" s="39" customFormat="1" ht="12" customHeight="1" thickBot="1">
      <c r="A4" s="32" t="s">
        <v>434</v>
      </c>
      <c r="B4" s="33" t="s">
        <v>435</v>
      </c>
      <c r="C4" s="34" t="s">
        <v>436</v>
      </c>
      <c r="D4" s="34" t="s">
        <v>437</v>
      </c>
      <c r="E4" s="34" t="s">
        <v>442</v>
      </c>
    </row>
    <row r="5" spans="1:5" s="1" customFormat="1" ht="12" customHeight="1" thickBot="1">
      <c r="A5" s="24" t="s">
        <v>44</v>
      </c>
      <c r="B5" s="23" t="s">
        <v>169</v>
      </c>
      <c r="C5" s="172">
        <f>+C6+C11+C20</f>
        <v>18741</v>
      </c>
      <c r="D5" s="172">
        <f>+D6+D11+D20</f>
        <v>19254</v>
      </c>
      <c r="E5" s="172">
        <v>19254</v>
      </c>
    </row>
    <row r="6" spans="1:5" s="1" customFormat="1" ht="12" customHeight="1" thickBot="1">
      <c r="A6" s="22" t="s">
        <v>45</v>
      </c>
      <c r="B6" s="152" t="s">
        <v>381</v>
      </c>
      <c r="C6" s="129">
        <f>+C7+C8+C9+C10</f>
        <v>15960</v>
      </c>
      <c r="D6" s="129">
        <f>+D7+D8+D9+D10</f>
        <v>15960</v>
      </c>
      <c r="E6" s="129">
        <v>15960</v>
      </c>
    </row>
    <row r="7" spans="1:5" s="1" customFormat="1" ht="12" customHeight="1">
      <c r="A7" s="15" t="s">
        <v>137</v>
      </c>
      <c r="B7" s="259" t="s">
        <v>85</v>
      </c>
      <c r="C7" s="130">
        <v>15920</v>
      </c>
      <c r="D7" s="130">
        <v>15920</v>
      </c>
      <c r="E7" s="130">
        <v>15920</v>
      </c>
    </row>
    <row r="8" spans="1:5" s="1" customFormat="1" ht="12" customHeight="1">
      <c r="A8" s="15" t="s">
        <v>138</v>
      </c>
      <c r="B8" s="165" t="s">
        <v>110</v>
      </c>
      <c r="C8" s="130"/>
      <c r="D8" s="130"/>
      <c r="E8" s="130"/>
    </row>
    <row r="9" spans="1:5" s="1" customFormat="1" ht="12" customHeight="1">
      <c r="A9" s="15" t="s">
        <v>139</v>
      </c>
      <c r="B9" s="165" t="s">
        <v>170</v>
      </c>
      <c r="C9" s="130">
        <v>24</v>
      </c>
      <c r="D9" s="130">
        <v>24</v>
      </c>
      <c r="E9" s="130">
        <v>24</v>
      </c>
    </row>
    <row r="10" spans="1:5" s="1" customFormat="1" ht="12" customHeight="1" thickBot="1">
      <c r="A10" s="15" t="s">
        <v>140</v>
      </c>
      <c r="B10" s="260" t="s">
        <v>171</v>
      </c>
      <c r="C10" s="130">
        <v>16</v>
      </c>
      <c r="D10" s="130">
        <v>16</v>
      </c>
      <c r="E10" s="130">
        <v>16</v>
      </c>
    </row>
    <row r="11" spans="1:5" s="1" customFormat="1" ht="12" customHeight="1" thickBot="1">
      <c r="A11" s="22" t="s">
        <v>46</v>
      </c>
      <c r="B11" s="23" t="s">
        <v>172</v>
      </c>
      <c r="C11" s="173">
        <f>+C12+C13+C14+C15+C16+C17+C18+C19</f>
        <v>1661</v>
      </c>
      <c r="D11" s="173">
        <f>+D12+D13+D14+D15+D16+D17+D18+D19</f>
        <v>2174</v>
      </c>
      <c r="E11" s="173">
        <v>2174</v>
      </c>
    </row>
    <row r="12" spans="1:5" s="1" customFormat="1" ht="12" customHeight="1">
      <c r="A12" s="19" t="s">
        <v>111</v>
      </c>
      <c r="B12" s="11" t="s">
        <v>177</v>
      </c>
      <c r="C12" s="174">
        <v>1500</v>
      </c>
      <c r="D12" s="174">
        <v>1500</v>
      </c>
      <c r="E12" s="174">
        <v>1500</v>
      </c>
    </row>
    <row r="13" spans="1:5" s="1" customFormat="1" ht="12" customHeight="1">
      <c r="A13" s="15" t="s">
        <v>112</v>
      </c>
      <c r="B13" s="8" t="s">
        <v>178</v>
      </c>
      <c r="C13" s="175"/>
      <c r="D13" s="175"/>
      <c r="E13" s="175"/>
    </row>
    <row r="14" spans="1:5" s="1" customFormat="1" ht="12" customHeight="1">
      <c r="A14" s="15" t="s">
        <v>113</v>
      </c>
      <c r="B14" s="8" t="s">
        <v>179</v>
      </c>
      <c r="C14" s="175"/>
      <c r="D14" s="175">
        <v>213</v>
      </c>
      <c r="E14" s="175">
        <v>213</v>
      </c>
    </row>
    <row r="15" spans="1:5" s="1" customFormat="1" ht="12" customHeight="1">
      <c r="A15" s="15" t="s">
        <v>114</v>
      </c>
      <c r="B15" s="8" t="s">
        <v>180</v>
      </c>
      <c r="C15" s="175"/>
      <c r="D15" s="175"/>
      <c r="E15" s="175"/>
    </row>
    <row r="16" spans="1:5" s="1" customFormat="1" ht="12" customHeight="1">
      <c r="A16" s="14" t="s">
        <v>173</v>
      </c>
      <c r="B16" s="7" t="s">
        <v>181</v>
      </c>
      <c r="C16" s="176"/>
      <c r="D16" s="176"/>
      <c r="E16" s="176"/>
    </row>
    <row r="17" spans="1:5" s="1" customFormat="1" ht="12" customHeight="1">
      <c r="A17" s="15" t="s">
        <v>174</v>
      </c>
      <c r="B17" s="8" t="s">
        <v>250</v>
      </c>
      <c r="C17" s="175"/>
      <c r="D17" s="175"/>
      <c r="E17" s="175"/>
    </row>
    <row r="18" spans="1:5" s="1" customFormat="1" ht="12" customHeight="1">
      <c r="A18" s="15" t="s">
        <v>175</v>
      </c>
      <c r="B18" s="8" t="s">
        <v>182</v>
      </c>
      <c r="C18" s="175">
        <v>140</v>
      </c>
      <c r="D18" s="175">
        <v>440</v>
      </c>
      <c r="E18" s="175">
        <v>440</v>
      </c>
    </row>
    <row r="19" spans="1:5" s="1" customFormat="1" ht="12" customHeight="1" thickBot="1">
      <c r="A19" s="16" t="s">
        <v>176</v>
      </c>
      <c r="B19" s="9" t="s">
        <v>183</v>
      </c>
      <c r="C19" s="177">
        <v>21</v>
      </c>
      <c r="D19" s="177">
        <v>21</v>
      </c>
      <c r="E19" s="177">
        <v>21</v>
      </c>
    </row>
    <row r="20" spans="1:5" s="1" customFormat="1" ht="12" customHeight="1" thickBot="1">
      <c r="A20" s="22" t="s">
        <v>184</v>
      </c>
      <c r="B20" s="23" t="s">
        <v>251</v>
      </c>
      <c r="C20" s="178">
        <v>1120</v>
      </c>
      <c r="D20" s="178">
        <v>1120</v>
      </c>
      <c r="E20" s="178">
        <v>1120</v>
      </c>
    </row>
    <row r="21" spans="1:5" s="1" customFormat="1" ht="12" customHeight="1" thickBot="1">
      <c r="A21" s="22" t="s">
        <v>48</v>
      </c>
      <c r="B21" s="23" t="s">
        <v>186</v>
      </c>
      <c r="C21" s="173">
        <f>+C22+C23+C24+C25+C26+C27+C28+C29</f>
        <v>9889</v>
      </c>
      <c r="D21" s="173">
        <f>+D22+D23+D24+D25+D26+D27+D28+D29</f>
        <v>11109</v>
      </c>
      <c r="E21" s="173">
        <v>11653</v>
      </c>
    </row>
    <row r="22" spans="1:5" s="1" customFormat="1" ht="12" customHeight="1">
      <c r="A22" s="17" t="s">
        <v>115</v>
      </c>
      <c r="B22" s="10" t="s">
        <v>192</v>
      </c>
      <c r="C22" s="179">
        <v>9889</v>
      </c>
      <c r="D22" s="179">
        <v>10122</v>
      </c>
      <c r="E22" s="179">
        <v>10122</v>
      </c>
    </row>
    <row r="23" spans="1:5" s="1" customFormat="1" ht="12" customHeight="1">
      <c r="A23" s="15" t="s">
        <v>116</v>
      </c>
      <c r="B23" s="8" t="s">
        <v>193</v>
      </c>
      <c r="C23" s="175"/>
      <c r="D23" s="175">
        <v>987</v>
      </c>
      <c r="E23" s="175">
        <v>1265</v>
      </c>
    </row>
    <row r="24" spans="1:5" s="1" customFormat="1" ht="12" customHeight="1">
      <c r="A24" s="15" t="s">
        <v>117</v>
      </c>
      <c r="B24" s="8" t="s">
        <v>194</v>
      </c>
      <c r="C24" s="175"/>
      <c r="D24" s="175">
        <v>0</v>
      </c>
      <c r="E24" s="175"/>
    </row>
    <row r="25" spans="1:5" s="1" customFormat="1" ht="12" customHeight="1">
      <c r="A25" s="18" t="s">
        <v>187</v>
      </c>
      <c r="B25" s="8" t="s">
        <v>120</v>
      </c>
      <c r="C25" s="180"/>
      <c r="D25" s="180"/>
      <c r="E25" s="180"/>
    </row>
    <row r="26" spans="1:5" s="1" customFormat="1" ht="12" customHeight="1">
      <c r="A26" s="18" t="s">
        <v>188</v>
      </c>
      <c r="B26" s="8" t="s">
        <v>195</v>
      </c>
      <c r="C26" s="180"/>
      <c r="D26" s="180"/>
      <c r="E26" s="180"/>
    </row>
    <row r="27" spans="1:5" s="1" customFormat="1" ht="12" customHeight="1">
      <c r="A27" s="15" t="s">
        <v>189</v>
      </c>
      <c r="B27" s="8" t="s">
        <v>196</v>
      </c>
      <c r="C27" s="175"/>
      <c r="D27" s="175"/>
      <c r="E27" s="175"/>
    </row>
    <row r="28" spans="1:5" s="1" customFormat="1" ht="12" customHeight="1">
      <c r="A28" s="15" t="s">
        <v>190</v>
      </c>
      <c r="B28" s="8" t="s">
        <v>252</v>
      </c>
      <c r="C28" s="181"/>
      <c r="D28" s="181"/>
      <c r="E28" s="181"/>
    </row>
    <row r="29" spans="1:5" s="1" customFormat="1" ht="12" customHeight="1" thickBot="1">
      <c r="A29" s="15" t="s">
        <v>191</v>
      </c>
      <c r="B29" s="13" t="s">
        <v>198</v>
      </c>
      <c r="C29" s="181"/>
      <c r="D29" s="181"/>
      <c r="E29" s="181">
        <v>266</v>
      </c>
    </row>
    <row r="30" spans="1:5" s="1" customFormat="1" ht="12" customHeight="1" thickBot="1">
      <c r="A30" s="145" t="s">
        <v>49</v>
      </c>
      <c r="B30" s="23" t="s">
        <v>382</v>
      </c>
      <c r="C30" s="129">
        <f>+C31+C37</f>
        <v>1877</v>
      </c>
      <c r="D30" s="129">
        <f>+D31+D37</f>
        <v>35372</v>
      </c>
      <c r="E30" s="129">
        <v>37327</v>
      </c>
    </row>
    <row r="31" spans="1:5" s="1" customFormat="1" ht="12" customHeight="1">
      <c r="A31" s="146" t="s">
        <v>118</v>
      </c>
      <c r="B31" s="261" t="s">
        <v>383</v>
      </c>
      <c r="C31" s="143">
        <f>+C32+C33+C34+C35+C36</f>
        <v>1877</v>
      </c>
      <c r="D31" s="143">
        <v>22327</v>
      </c>
      <c r="E31" s="143">
        <v>24282</v>
      </c>
    </row>
    <row r="32" spans="1:5" s="1" customFormat="1" ht="12" customHeight="1">
      <c r="A32" s="147" t="s">
        <v>121</v>
      </c>
      <c r="B32" s="153" t="s">
        <v>253</v>
      </c>
      <c r="C32" s="134"/>
      <c r="D32" s="134"/>
      <c r="E32" s="134"/>
    </row>
    <row r="33" spans="1:5" s="1" customFormat="1" ht="12" customHeight="1">
      <c r="A33" s="147" t="s">
        <v>122</v>
      </c>
      <c r="B33" s="153" t="s">
        <v>254</v>
      </c>
      <c r="C33" s="134"/>
      <c r="D33" s="134"/>
      <c r="E33" s="134"/>
    </row>
    <row r="34" spans="1:5" s="1" customFormat="1" ht="12" customHeight="1">
      <c r="A34" s="147" t="s">
        <v>123</v>
      </c>
      <c r="B34" s="153" t="s">
        <v>255</v>
      </c>
      <c r="C34" s="134"/>
      <c r="D34" s="134"/>
      <c r="E34" s="134"/>
    </row>
    <row r="35" spans="1:5" s="1" customFormat="1" ht="12" customHeight="1">
      <c r="A35" s="147" t="s">
        <v>124</v>
      </c>
      <c r="B35" s="153" t="s">
        <v>256</v>
      </c>
      <c r="C35" s="134"/>
      <c r="D35" s="134"/>
      <c r="E35" s="134"/>
    </row>
    <row r="36" spans="1:5" s="1" customFormat="1" ht="12" customHeight="1">
      <c r="A36" s="147" t="s">
        <v>199</v>
      </c>
      <c r="B36" s="153" t="s">
        <v>384</v>
      </c>
      <c r="C36" s="134">
        <v>1877</v>
      </c>
      <c r="D36" s="134">
        <v>22327</v>
      </c>
      <c r="E36" s="134">
        <v>24282</v>
      </c>
    </row>
    <row r="37" spans="1:5" s="1" customFormat="1" ht="12" customHeight="1">
      <c r="A37" s="147" t="s">
        <v>119</v>
      </c>
      <c r="B37" s="154" t="s">
        <v>385</v>
      </c>
      <c r="C37" s="142">
        <f>+C38+C39+C40+C41+C42</f>
        <v>0</v>
      </c>
      <c r="D37" s="142">
        <v>13045</v>
      </c>
      <c r="E37" s="142">
        <v>13045</v>
      </c>
    </row>
    <row r="38" spans="1:5" s="1" customFormat="1" ht="12" customHeight="1">
      <c r="A38" s="147" t="s">
        <v>127</v>
      </c>
      <c r="B38" s="153" t="s">
        <v>253</v>
      </c>
      <c r="C38" s="134"/>
      <c r="D38" s="134"/>
      <c r="E38" s="134"/>
    </row>
    <row r="39" spans="1:5" s="1" customFormat="1" ht="12" customHeight="1">
      <c r="A39" s="147" t="s">
        <v>128</v>
      </c>
      <c r="B39" s="153" t="s">
        <v>254</v>
      </c>
      <c r="C39" s="134"/>
      <c r="D39" s="134"/>
      <c r="E39" s="134"/>
    </row>
    <row r="40" spans="1:5" s="1" customFormat="1" ht="12" customHeight="1">
      <c r="A40" s="147" t="s">
        <v>129</v>
      </c>
      <c r="B40" s="153" t="s">
        <v>255</v>
      </c>
      <c r="C40" s="134"/>
      <c r="D40" s="134"/>
      <c r="E40" s="134"/>
    </row>
    <row r="41" spans="1:5" s="1" customFormat="1" ht="12" customHeight="1">
      <c r="A41" s="147" t="s">
        <v>130</v>
      </c>
      <c r="B41" s="155" t="s">
        <v>256</v>
      </c>
      <c r="C41" s="134"/>
      <c r="D41" s="134"/>
      <c r="E41" s="134"/>
    </row>
    <row r="42" spans="1:5" s="1" customFormat="1" ht="12" customHeight="1" thickBot="1">
      <c r="A42" s="148" t="s">
        <v>200</v>
      </c>
      <c r="B42" s="156" t="s">
        <v>386</v>
      </c>
      <c r="C42" s="135"/>
      <c r="D42" s="135">
        <v>13045</v>
      </c>
      <c r="E42" s="135">
        <v>13045</v>
      </c>
    </row>
    <row r="43" spans="1:5" s="1" customFormat="1" ht="12" customHeight="1" thickBot="1">
      <c r="A43" s="22" t="s">
        <v>201</v>
      </c>
      <c r="B43" s="262" t="s">
        <v>257</v>
      </c>
      <c r="C43" s="129">
        <f>+C44+C45</f>
        <v>0</v>
      </c>
      <c r="D43" s="129">
        <f>+D44+D45</f>
        <v>0</v>
      </c>
      <c r="E43" s="129"/>
    </row>
    <row r="44" spans="1:5" s="1" customFormat="1" ht="12" customHeight="1">
      <c r="A44" s="17" t="s">
        <v>125</v>
      </c>
      <c r="B44" s="165" t="s">
        <v>258</v>
      </c>
      <c r="C44" s="132"/>
      <c r="D44" s="132"/>
      <c r="E44" s="132"/>
    </row>
    <row r="45" spans="1:5" s="1" customFormat="1" ht="12" customHeight="1" thickBot="1">
      <c r="A45" s="14" t="s">
        <v>126</v>
      </c>
      <c r="B45" s="161" t="s">
        <v>262</v>
      </c>
      <c r="C45" s="131"/>
      <c r="D45" s="131"/>
      <c r="E45" s="131"/>
    </row>
    <row r="46" spans="1:5" s="1" customFormat="1" ht="12" customHeight="1" thickBot="1">
      <c r="A46" s="22" t="s">
        <v>51</v>
      </c>
      <c r="B46" s="262" t="s">
        <v>261</v>
      </c>
      <c r="C46" s="129">
        <f>+C47+C48+C49</f>
        <v>627</v>
      </c>
      <c r="D46" s="129">
        <f>+D47+D48+D49</f>
        <v>157</v>
      </c>
      <c r="E46" s="129">
        <v>157</v>
      </c>
    </row>
    <row r="47" spans="1:5" s="1" customFormat="1" ht="12" customHeight="1">
      <c r="A47" s="17" t="s">
        <v>204</v>
      </c>
      <c r="B47" s="165" t="s">
        <v>202</v>
      </c>
      <c r="C47" s="144"/>
      <c r="D47" s="144"/>
      <c r="E47" s="144"/>
    </row>
    <row r="48" spans="1:5" s="1" customFormat="1" ht="12" customHeight="1">
      <c r="A48" s="15" t="s">
        <v>205</v>
      </c>
      <c r="B48" s="153" t="s">
        <v>203</v>
      </c>
      <c r="C48" s="181">
        <v>627</v>
      </c>
      <c r="D48" s="181">
        <v>157</v>
      </c>
      <c r="E48" s="181">
        <v>157</v>
      </c>
    </row>
    <row r="49" spans="1:5" s="1" customFormat="1" ht="12" customHeight="1" thickBot="1">
      <c r="A49" s="14" t="s">
        <v>319</v>
      </c>
      <c r="B49" s="161" t="s">
        <v>259</v>
      </c>
      <c r="C49" s="136"/>
      <c r="D49" s="136"/>
      <c r="E49" s="136"/>
    </row>
    <row r="50" spans="1:5" s="1" customFormat="1" ht="17.25" customHeight="1" thickBot="1">
      <c r="A50" s="22" t="s">
        <v>206</v>
      </c>
      <c r="B50" s="263" t="s">
        <v>260</v>
      </c>
      <c r="C50" s="182"/>
      <c r="D50" s="182"/>
      <c r="E50" s="182"/>
    </row>
    <row r="51" spans="1:5" s="1" customFormat="1" ht="12" customHeight="1" thickBot="1">
      <c r="A51" s="22" t="s">
        <v>53</v>
      </c>
      <c r="B51" s="25" t="s">
        <v>207</v>
      </c>
      <c r="C51" s="183">
        <f>+C6+C11+C20+C21+C30+C43+C46+C50</f>
        <v>31134</v>
      </c>
      <c r="D51" s="183">
        <f>+D6+D11+D20+D21+D30+D43+D46+D50</f>
        <v>65892</v>
      </c>
      <c r="E51" s="183"/>
    </row>
    <row r="52" spans="1:5" s="1" customFormat="1" ht="12" customHeight="1" thickBot="1">
      <c r="A52" s="157" t="s">
        <v>54</v>
      </c>
      <c r="B52" s="152" t="s">
        <v>263</v>
      </c>
      <c r="C52" s="184">
        <f>+C53+C59</f>
        <v>37234</v>
      </c>
      <c r="D52" s="184">
        <f>+D53+D59</f>
        <v>37234</v>
      </c>
      <c r="E52" s="184">
        <v>68391</v>
      </c>
    </row>
    <row r="53" spans="1:5" s="1" customFormat="1" ht="12" customHeight="1">
      <c r="A53" s="264" t="s">
        <v>157</v>
      </c>
      <c r="B53" s="261" t="s">
        <v>349</v>
      </c>
      <c r="C53" s="185">
        <f>+C54+C55+C56+C57+C58</f>
        <v>37234</v>
      </c>
      <c r="D53" s="185">
        <v>37234</v>
      </c>
      <c r="E53" s="185">
        <v>37234</v>
      </c>
    </row>
    <row r="54" spans="1:5" s="1" customFormat="1" ht="12" customHeight="1">
      <c r="A54" s="158" t="s">
        <v>279</v>
      </c>
      <c r="B54" s="153" t="s">
        <v>265</v>
      </c>
      <c r="C54" s="181">
        <v>37234</v>
      </c>
      <c r="D54" s="181">
        <v>37234</v>
      </c>
      <c r="E54" s="181">
        <v>37234</v>
      </c>
    </row>
    <row r="55" spans="1:5" s="1" customFormat="1" ht="12" customHeight="1">
      <c r="A55" s="158" t="s">
        <v>280</v>
      </c>
      <c r="B55" s="153" t="s">
        <v>266</v>
      </c>
      <c r="C55" s="181"/>
      <c r="D55" s="181"/>
      <c r="E55" s="181"/>
    </row>
    <row r="56" spans="1:5" s="1" customFormat="1" ht="12" customHeight="1">
      <c r="A56" s="158" t="s">
        <v>281</v>
      </c>
      <c r="B56" s="153" t="s">
        <v>267</v>
      </c>
      <c r="C56" s="181"/>
      <c r="D56" s="181"/>
      <c r="E56" s="181"/>
    </row>
    <row r="57" spans="1:5" s="1" customFormat="1" ht="12" customHeight="1">
      <c r="A57" s="158" t="s">
        <v>282</v>
      </c>
      <c r="B57" s="153" t="s">
        <v>268</v>
      </c>
      <c r="C57" s="181"/>
      <c r="D57" s="181"/>
      <c r="E57" s="181"/>
    </row>
    <row r="58" spans="1:5" s="1" customFormat="1" ht="12" customHeight="1">
      <c r="A58" s="158" t="s">
        <v>283</v>
      </c>
      <c r="B58" s="153" t="s">
        <v>269</v>
      </c>
      <c r="C58" s="181"/>
      <c r="D58" s="181"/>
      <c r="E58" s="181"/>
    </row>
    <row r="59" spans="1:5" s="1" customFormat="1" ht="12" customHeight="1">
      <c r="A59" s="159" t="s">
        <v>158</v>
      </c>
      <c r="B59" s="154" t="s">
        <v>348</v>
      </c>
      <c r="C59" s="186">
        <f>+C60+C61+C62+C63+C64</f>
        <v>0</v>
      </c>
      <c r="D59" s="186"/>
      <c r="E59" s="186"/>
    </row>
    <row r="60" spans="1:5" s="1" customFormat="1" ht="12" customHeight="1">
      <c r="A60" s="158" t="s">
        <v>284</v>
      </c>
      <c r="B60" s="153" t="s">
        <v>271</v>
      </c>
      <c r="C60" s="181"/>
      <c r="D60" s="181"/>
      <c r="E60" s="181"/>
    </row>
    <row r="61" spans="1:5" s="1" customFormat="1" ht="12" customHeight="1">
      <c r="A61" s="158" t="s">
        <v>285</v>
      </c>
      <c r="B61" s="153" t="s">
        <v>272</v>
      </c>
      <c r="C61" s="181"/>
      <c r="D61" s="181"/>
      <c r="E61" s="181"/>
    </row>
    <row r="62" spans="1:5" s="1" customFormat="1" ht="12" customHeight="1">
      <c r="A62" s="158" t="s">
        <v>286</v>
      </c>
      <c r="B62" s="153" t="s">
        <v>273</v>
      </c>
      <c r="C62" s="181"/>
      <c r="D62" s="181"/>
      <c r="E62" s="181"/>
    </row>
    <row r="63" spans="1:5" s="1" customFormat="1" ht="12" customHeight="1">
      <c r="A63" s="158" t="s">
        <v>287</v>
      </c>
      <c r="B63" s="153" t="s">
        <v>274</v>
      </c>
      <c r="C63" s="181"/>
      <c r="D63" s="181"/>
      <c r="E63" s="181"/>
    </row>
    <row r="64" spans="1:5" s="1" customFormat="1" ht="12" customHeight="1" thickBot="1">
      <c r="A64" s="160" t="s">
        <v>288</v>
      </c>
      <c r="B64" s="161" t="s">
        <v>275</v>
      </c>
      <c r="C64" s="187"/>
      <c r="D64" s="187"/>
      <c r="E64" s="187"/>
    </row>
    <row r="65" spans="1:5" s="1" customFormat="1" ht="12" customHeight="1" thickBot="1">
      <c r="A65" s="402"/>
      <c r="B65" s="260"/>
      <c r="C65" s="403"/>
      <c r="D65" s="403"/>
      <c r="E65" s="403"/>
    </row>
    <row r="66" spans="1:5" s="1" customFormat="1" ht="12" customHeight="1" thickBot="1">
      <c r="A66" s="162" t="s">
        <v>55</v>
      </c>
      <c r="B66" s="265" t="s">
        <v>346</v>
      </c>
      <c r="C66" s="184">
        <f>+C51+C52</f>
        <v>68368</v>
      </c>
      <c r="D66" s="184">
        <f>+D51+D52</f>
        <v>103126</v>
      </c>
      <c r="E66" s="184">
        <v>105625</v>
      </c>
    </row>
    <row r="67" spans="1:5" s="1" customFormat="1" ht="13.5" customHeight="1" thickBot="1">
      <c r="A67" s="163" t="s">
        <v>56</v>
      </c>
      <c r="B67" s="266" t="s">
        <v>277</v>
      </c>
      <c r="C67" s="195"/>
      <c r="D67" s="195"/>
      <c r="E67" s="195"/>
    </row>
    <row r="68" spans="1:5" s="1" customFormat="1" ht="12" customHeight="1" thickBot="1">
      <c r="A68" s="162" t="s">
        <v>57</v>
      </c>
      <c r="B68" s="265" t="s">
        <v>347</v>
      </c>
      <c r="C68" s="196">
        <f>+C66+C67</f>
        <v>68368</v>
      </c>
      <c r="D68" s="196">
        <f>+D66+D67</f>
        <v>103126</v>
      </c>
      <c r="E68" s="196">
        <v>105625</v>
      </c>
    </row>
    <row r="69" spans="1:4" s="1" customFormat="1" ht="27.75" customHeight="1">
      <c r="A69" s="404"/>
      <c r="B69" s="587" t="s">
        <v>40</v>
      </c>
      <c r="C69" s="588"/>
      <c r="D69" s="589"/>
    </row>
    <row r="70" spans="1:4" s="1" customFormat="1" ht="12" customHeight="1" thickBot="1">
      <c r="A70" s="404"/>
      <c r="B70" s="258"/>
      <c r="C70" s="590" t="s">
        <v>509</v>
      </c>
      <c r="D70" s="590"/>
    </row>
    <row r="71" spans="1:5" s="1" customFormat="1" ht="12" customHeight="1">
      <c r="A71" s="591" t="s">
        <v>513</v>
      </c>
      <c r="B71" s="593" t="s">
        <v>40</v>
      </c>
      <c r="C71" s="595" t="s">
        <v>512</v>
      </c>
      <c r="D71" s="585" t="s">
        <v>521</v>
      </c>
      <c r="E71" s="585" t="s">
        <v>522</v>
      </c>
    </row>
    <row r="72" spans="1:5" s="1" customFormat="1" ht="21.75" customHeight="1" thickBot="1">
      <c r="A72" s="592"/>
      <c r="B72" s="594"/>
      <c r="C72" s="596"/>
      <c r="D72" s="586"/>
      <c r="E72" s="586"/>
    </row>
    <row r="73" spans="1:5" s="1" customFormat="1" ht="12" customHeight="1" thickBot="1">
      <c r="A73" s="405">
        <v>1</v>
      </c>
      <c r="B73" s="103" t="s">
        <v>406</v>
      </c>
      <c r="C73" s="289">
        <v>6076</v>
      </c>
      <c r="D73" s="289">
        <v>6308</v>
      </c>
      <c r="E73" s="289">
        <v>6308</v>
      </c>
    </row>
    <row r="74" spans="1:5" s="1" customFormat="1" ht="12" customHeight="1" thickBot="1">
      <c r="A74" s="405">
        <v>2</v>
      </c>
      <c r="B74" s="104" t="s">
        <v>407</v>
      </c>
      <c r="C74" s="289">
        <v>1257</v>
      </c>
      <c r="D74" s="289">
        <v>1257</v>
      </c>
      <c r="E74" s="289">
        <v>1257</v>
      </c>
    </row>
    <row r="75" spans="1:5" s="1" customFormat="1" ht="12" customHeight="1" thickBot="1">
      <c r="A75" s="405">
        <v>3</v>
      </c>
      <c r="B75" s="104" t="s">
        <v>508</v>
      </c>
      <c r="C75" s="289">
        <v>1996</v>
      </c>
      <c r="D75" s="289">
        <v>1997</v>
      </c>
      <c r="E75" s="289">
        <v>1997</v>
      </c>
    </row>
    <row r="76" spans="1:5" s="1" customFormat="1" ht="12" customHeight="1" thickBot="1">
      <c r="A76" s="405">
        <v>4</v>
      </c>
      <c r="B76" s="104" t="s">
        <v>408</v>
      </c>
      <c r="C76" s="289">
        <v>560</v>
      </c>
      <c r="D76" s="289">
        <v>560</v>
      </c>
      <c r="E76" s="289">
        <v>560</v>
      </c>
    </row>
    <row r="77" spans="1:5" s="1" customFormat="1" ht="12" customHeight="1" thickBot="1">
      <c r="A77" s="405">
        <v>5</v>
      </c>
      <c r="B77" s="104" t="s">
        <v>418</v>
      </c>
      <c r="C77" s="289"/>
      <c r="D77" s="289">
        <v>987</v>
      </c>
      <c r="E77" s="289">
        <v>1265</v>
      </c>
    </row>
    <row r="78" spans="1:5" s="1" customFormat="1" ht="13.5" customHeight="1" thickBot="1">
      <c r="A78" s="406">
        <v>6</v>
      </c>
      <c r="B78" s="35" t="s">
        <v>77</v>
      </c>
      <c r="C78" s="45">
        <f>SUM(C73:C77)</f>
        <v>9889</v>
      </c>
      <c r="D78" s="45">
        <f>SUM(D73:D77)</f>
        <v>11109</v>
      </c>
      <c r="E78" s="45">
        <v>11653</v>
      </c>
    </row>
    <row r="79" spans="1:5" ht="16.5" customHeight="1">
      <c r="A79" s="583" t="s">
        <v>73</v>
      </c>
      <c r="B79" s="583"/>
      <c r="C79" s="583"/>
      <c r="D79" s="584"/>
      <c r="E79" s="37"/>
    </row>
    <row r="80" spans="1:5" s="201" customFormat="1" ht="16.5" customHeight="1" thickBot="1">
      <c r="A80" s="579" t="s">
        <v>439</v>
      </c>
      <c r="B80" s="579"/>
      <c r="C80" s="113" t="s">
        <v>311</v>
      </c>
      <c r="D80" s="113"/>
      <c r="E80" s="113"/>
    </row>
    <row r="81" spans="1:5" ht="37.5" customHeight="1" thickBot="1">
      <c r="A81" s="26" t="s">
        <v>42</v>
      </c>
      <c r="B81" s="27" t="s">
        <v>74</v>
      </c>
      <c r="C81" s="38" t="s">
        <v>448</v>
      </c>
      <c r="D81" s="38" t="s">
        <v>510</v>
      </c>
      <c r="E81" s="38" t="s">
        <v>520</v>
      </c>
    </row>
    <row r="82" spans="1:5" s="39" customFormat="1" ht="12" customHeight="1" thickBot="1">
      <c r="A82" s="32" t="s">
        <v>434</v>
      </c>
      <c r="B82" s="33" t="s">
        <v>291</v>
      </c>
      <c r="C82" s="34" t="s">
        <v>436</v>
      </c>
      <c r="D82" s="34" t="s">
        <v>437</v>
      </c>
      <c r="E82" s="34" t="s">
        <v>442</v>
      </c>
    </row>
    <row r="83" spans="1:5" ht="12" customHeight="1" thickBot="1">
      <c r="A83" s="24" t="s">
        <v>44</v>
      </c>
      <c r="B83" s="31" t="s">
        <v>208</v>
      </c>
      <c r="C83" s="172">
        <f>+C84+C85+C86+C87+C88</f>
        <v>40480</v>
      </c>
      <c r="D83" s="172">
        <f>+D84+D85+D86+D87+D88</f>
        <v>61914</v>
      </c>
      <c r="E83" s="172">
        <v>63234</v>
      </c>
    </row>
    <row r="84" spans="1:5" ht="12" customHeight="1">
      <c r="A84" s="19" t="s">
        <v>131</v>
      </c>
      <c r="B84" s="11" t="s">
        <v>75</v>
      </c>
      <c r="C84" s="174">
        <v>9230</v>
      </c>
      <c r="D84" s="174">
        <v>23615</v>
      </c>
      <c r="E84" s="174">
        <v>23615</v>
      </c>
    </row>
    <row r="85" spans="1:5" ht="12" customHeight="1">
      <c r="A85" s="15" t="s">
        <v>132</v>
      </c>
      <c r="B85" s="8" t="s">
        <v>209</v>
      </c>
      <c r="C85" s="175">
        <v>1713</v>
      </c>
      <c r="D85" s="175">
        <v>3655</v>
      </c>
      <c r="E85" s="175">
        <v>3655</v>
      </c>
    </row>
    <row r="86" spans="1:5" ht="12" customHeight="1">
      <c r="A86" s="15" t="s">
        <v>133</v>
      </c>
      <c r="B86" s="8" t="s">
        <v>155</v>
      </c>
      <c r="C86" s="180">
        <v>13974</v>
      </c>
      <c r="D86" s="180">
        <v>18135</v>
      </c>
      <c r="E86" s="180">
        <v>18855</v>
      </c>
    </row>
    <row r="87" spans="1:5" ht="12" customHeight="1">
      <c r="A87" s="15" t="s">
        <v>134</v>
      </c>
      <c r="B87" s="12" t="s">
        <v>210</v>
      </c>
      <c r="C87" s="180"/>
      <c r="D87" s="180"/>
      <c r="E87" s="180"/>
    </row>
    <row r="88" spans="1:5" ht="12" customHeight="1">
      <c r="A88" s="15" t="s">
        <v>145</v>
      </c>
      <c r="B88" s="21" t="s">
        <v>211</v>
      </c>
      <c r="C88" s="180">
        <v>15563</v>
      </c>
      <c r="D88" s="180">
        <v>16509</v>
      </c>
      <c r="E88" s="180">
        <v>17109</v>
      </c>
    </row>
    <row r="89" spans="1:5" ht="12" customHeight="1">
      <c r="A89" s="15" t="s">
        <v>135</v>
      </c>
      <c r="B89" s="8" t="s">
        <v>233</v>
      </c>
      <c r="C89" s="180">
        <v>0</v>
      </c>
      <c r="D89" s="180"/>
      <c r="E89" s="180"/>
    </row>
    <row r="90" spans="1:5" ht="12" customHeight="1">
      <c r="A90" s="15" t="s">
        <v>136</v>
      </c>
      <c r="B90" s="114" t="s">
        <v>234</v>
      </c>
      <c r="C90" s="180">
        <v>1652</v>
      </c>
      <c r="D90" s="180">
        <v>1652</v>
      </c>
      <c r="E90" s="180">
        <v>1652</v>
      </c>
    </row>
    <row r="91" spans="1:5" ht="12" customHeight="1">
      <c r="A91" s="15" t="s">
        <v>146</v>
      </c>
      <c r="B91" s="114" t="s">
        <v>290</v>
      </c>
      <c r="C91" s="180">
        <v>11191</v>
      </c>
      <c r="D91" s="180">
        <v>12137</v>
      </c>
      <c r="E91" s="180">
        <v>12737</v>
      </c>
    </row>
    <row r="92" spans="1:5" ht="12" customHeight="1">
      <c r="A92" s="15" t="s">
        <v>147</v>
      </c>
      <c r="B92" s="115" t="s">
        <v>235</v>
      </c>
      <c r="C92" s="180">
        <v>2720</v>
      </c>
      <c r="D92" s="180">
        <v>2720</v>
      </c>
      <c r="E92" s="180">
        <v>2720</v>
      </c>
    </row>
    <row r="93" spans="1:5" ht="12" customHeight="1">
      <c r="A93" s="14" t="s">
        <v>148</v>
      </c>
      <c r="B93" s="116" t="s">
        <v>236</v>
      </c>
      <c r="C93" s="180"/>
      <c r="D93" s="180"/>
      <c r="E93" s="180"/>
    </row>
    <row r="94" spans="1:5" ht="12" customHeight="1">
      <c r="A94" s="15" t="s">
        <v>149</v>
      </c>
      <c r="B94" s="116" t="s">
        <v>237</v>
      </c>
      <c r="C94" s="180"/>
      <c r="D94" s="180"/>
      <c r="E94" s="180"/>
    </row>
    <row r="95" spans="1:5" ht="12" customHeight="1" thickBot="1">
      <c r="A95" s="20" t="s">
        <v>151</v>
      </c>
      <c r="B95" s="117" t="s">
        <v>238</v>
      </c>
      <c r="C95" s="189"/>
      <c r="D95" s="189"/>
      <c r="E95" s="189"/>
    </row>
    <row r="96" spans="1:5" ht="12" customHeight="1" thickBot="1">
      <c r="A96" s="22" t="s">
        <v>45</v>
      </c>
      <c r="B96" s="30" t="s">
        <v>320</v>
      </c>
      <c r="C96" s="173">
        <f>+C97+C98+C99</f>
        <v>11396</v>
      </c>
      <c r="D96" s="173">
        <f>+D97+D98+D99</f>
        <v>23971</v>
      </c>
      <c r="E96" s="173">
        <v>25199</v>
      </c>
    </row>
    <row r="97" spans="1:5" ht="12" customHeight="1">
      <c r="A97" s="17" t="s">
        <v>137</v>
      </c>
      <c r="B97" s="8" t="s">
        <v>291</v>
      </c>
      <c r="C97" s="179">
        <v>8669</v>
      </c>
      <c r="D97" s="179">
        <v>19080</v>
      </c>
      <c r="E97" s="179">
        <v>20308</v>
      </c>
    </row>
    <row r="98" spans="1:5" ht="12" customHeight="1">
      <c r="A98" s="17" t="s">
        <v>138</v>
      </c>
      <c r="B98" s="13" t="s">
        <v>213</v>
      </c>
      <c r="C98" s="175">
        <v>1500</v>
      </c>
      <c r="D98" s="175">
        <v>4134</v>
      </c>
      <c r="E98" s="175">
        <v>4134</v>
      </c>
    </row>
    <row r="99" spans="1:5" ht="12" customHeight="1">
      <c r="A99" s="17" t="s">
        <v>139</v>
      </c>
      <c r="B99" s="153" t="s">
        <v>321</v>
      </c>
      <c r="C99" s="130">
        <v>1227</v>
      </c>
      <c r="D99" s="130">
        <v>757</v>
      </c>
      <c r="E99" s="130">
        <v>757</v>
      </c>
    </row>
    <row r="100" spans="1:5" ht="12" customHeight="1">
      <c r="A100" s="17" t="s">
        <v>140</v>
      </c>
      <c r="B100" s="153" t="s">
        <v>387</v>
      </c>
      <c r="C100" s="130"/>
      <c r="D100" s="130"/>
      <c r="E100" s="130"/>
    </row>
    <row r="101" spans="1:5" ht="12" customHeight="1">
      <c r="A101" s="17" t="s">
        <v>141</v>
      </c>
      <c r="B101" s="153" t="s">
        <v>322</v>
      </c>
      <c r="C101" s="130">
        <v>1227</v>
      </c>
      <c r="D101" s="130">
        <v>757</v>
      </c>
      <c r="E101" s="130">
        <v>757</v>
      </c>
    </row>
    <row r="102" spans="1:5" ht="15">
      <c r="A102" s="17" t="s">
        <v>150</v>
      </c>
      <c r="B102" s="153" t="s">
        <v>323</v>
      </c>
      <c r="C102" s="130"/>
      <c r="D102" s="130"/>
      <c r="E102" s="130"/>
    </row>
    <row r="103" spans="1:5" ht="12" customHeight="1">
      <c r="A103" s="17" t="s">
        <v>152</v>
      </c>
      <c r="B103" s="267" t="s">
        <v>295</v>
      </c>
      <c r="C103" s="130"/>
      <c r="D103" s="130"/>
      <c r="E103" s="130"/>
    </row>
    <row r="104" spans="1:5" ht="12" customHeight="1">
      <c r="A104" s="17" t="s">
        <v>214</v>
      </c>
      <c r="B104" s="267" t="s">
        <v>296</v>
      </c>
      <c r="C104" s="130"/>
      <c r="D104" s="130"/>
      <c r="E104" s="130"/>
    </row>
    <row r="105" spans="1:5" ht="12" customHeight="1">
      <c r="A105" s="17" t="s">
        <v>215</v>
      </c>
      <c r="B105" s="267" t="s">
        <v>294</v>
      </c>
      <c r="C105" s="130"/>
      <c r="D105" s="130"/>
      <c r="E105" s="130"/>
    </row>
    <row r="106" spans="1:5" ht="24" customHeight="1" thickBot="1">
      <c r="A106" s="14" t="s">
        <v>216</v>
      </c>
      <c r="B106" s="268" t="s">
        <v>293</v>
      </c>
      <c r="C106" s="133"/>
      <c r="D106" s="133"/>
      <c r="E106" s="133"/>
    </row>
    <row r="107" spans="1:5" ht="12" customHeight="1" thickBot="1">
      <c r="A107" s="22" t="s">
        <v>46</v>
      </c>
      <c r="B107" s="109" t="s">
        <v>324</v>
      </c>
      <c r="C107" s="173">
        <f>+C108+C109</f>
        <v>16492</v>
      </c>
      <c r="D107" s="173">
        <f>+D108+D109</f>
        <v>17241</v>
      </c>
      <c r="E107" s="173">
        <v>17192</v>
      </c>
    </row>
    <row r="108" spans="1:5" ht="12" customHeight="1">
      <c r="A108" s="17" t="s">
        <v>111</v>
      </c>
      <c r="B108" s="10" t="s">
        <v>88</v>
      </c>
      <c r="C108" s="179">
        <v>14492</v>
      </c>
      <c r="D108" s="179">
        <v>15241</v>
      </c>
      <c r="E108" s="179">
        <v>15192</v>
      </c>
    </row>
    <row r="109" spans="1:5" ht="12" customHeight="1" thickBot="1">
      <c r="A109" s="18" t="s">
        <v>112</v>
      </c>
      <c r="B109" s="13" t="s">
        <v>89</v>
      </c>
      <c r="C109" s="180">
        <v>2000</v>
      </c>
      <c r="D109" s="180">
        <v>2000</v>
      </c>
      <c r="E109" s="180">
        <v>2000</v>
      </c>
    </row>
    <row r="110" spans="1:5" s="151" customFormat="1" ht="12" customHeight="1" thickBot="1">
      <c r="A110" s="157" t="s">
        <v>47</v>
      </c>
      <c r="B110" s="152" t="s">
        <v>297</v>
      </c>
      <c r="C110" s="279"/>
      <c r="D110" s="279"/>
      <c r="E110" s="279"/>
    </row>
    <row r="111" spans="1:5" ht="12" customHeight="1" thickBot="1">
      <c r="A111" s="149" t="s">
        <v>48</v>
      </c>
      <c r="B111" s="150" t="s">
        <v>162</v>
      </c>
      <c r="C111" s="172">
        <f>+C83+C96+C107+C110</f>
        <v>68368</v>
      </c>
      <c r="D111" s="172">
        <f>+D83+D96+D107+D110</f>
        <v>103126</v>
      </c>
      <c r="E111" s="172">
        <v>105625</v>
      </c>
    </row>
    <row r="112" spans="1:5" ht="12" customHeight="1" thickBot="1">
      <c r="A112" s="157" t="s">
        <v>49</v>
      </c>
      <c r="B112" s="152" t="s">
        <v>388</v>
      </c>
      <c r="C112" s="173">
        <f>+C113+C121</f>
        <v>0</v>
      </c>
      <c r="D112" s="173"/>
      <c r="E112" s="173"/>
    </row>
    <row r="113" spans="1:5" ht="12" customHeight="1" thickBot="1">
      <c r="A113" s="171" t="s">
        <v>118</v>
      </c>
      <c r="B113" s="269" t="s">
        <v>389</v>
      </c>
      <c r="C113" s="284">
        <f>+C114+C115+C116+C117+C118+C119+C120</f>
        <v>0</v>
      </c>
      <c r="D113" s="284"/>
      <c r="E113" s="284"/>
    </row>
    <row r="114" spans="1:5" ht="12" customHeight="1">
      <c r="A114" s="164" t="s">
        <v>121</v>
      </c>
      <c r="B114" s="165" t="s">
        <v>298</v>
      </c>
      <c r="C114" s="197"/>
      <c r="D114" s="197"/>
      <c r="E114" s="197"/>
    </row>
    <row r="115" spans="1:5" ht="12" customHeight="1">
      <c r="A115" s="158" t="s">
        <v>122</v>
      </c>
      <c r="B115" s="153" t="s">
        <v>299</v>
      </c>
      <c r="C115" s="198"/>
      <c r="D115" s="198"/>
      <c r="E115" s="198"/>
    </row>
    <row r="116" spans="1:5" ht="12" customHeight="1">
      <c r="A116" s="158" t="s">
        <v>123</v>
      </c>
      <c r="B116" s="153" t="s">
        <v>300</v>
      </c>
      <c r="C116" s="198"/>
      <c r="D116" s="198"/>
      <c r="E116" s="198"/>
    </row>
    <row r="117" spans="1:5" ht="12" customHeight="1">
      <c r="A117" s="158" t="s">
        <v>124</v>
      </c>
      <c r="B117" s="153" t="s">
        <v>301</v>
      </c>
      <c r="C117" s="198"/>
      <c r="D117" s="198"/>
      <c r="E117" s="198"/>
    </row>
    <row r="118" spans="1:5" ht="12" customHeight="1">
      <c r="A118" s="158" t="s">
        <v>199</v>
      </c>
      <c r="B118" s="153" t="s">
        <v>302</v>
      </c>
      <c r="C118" s="198"/>
      <c r="D118" s="198"/>
      <c r="E118" s="198"/>
    </row>
    <row r="119" spans="1:5" ht="12" customHeight="1">
      <c r="A119" s="158" t="s">
        <v>217</v>
      </c>
      <c r="B119" s="153" t="s">
        <v>303</v>
      </c>
      <c r="C119" s="198"/>
      <c r="D119" s="198"/>
      <c r="E119" s="198"/>
    </row>
    <row r="120" spans="1:5" ht="12" customHeight="1" thickBot="1">
      <c r="A120" s="166" t="s">
        <v>218</v>
      </c>
      <c r="B120" s="167" t="s">
        <v>304</v>
      </c>
      <c r="C120" s="199"/>
      <c r="D120" s="199"/>
      <c r="E120" s="199"/>
    </row>
    <row r="121" spans="1:5" ht="12" customHeight="1" thickBot="1">
      <c r="A121" s="171" t="s">
        <v>119</v>
      </c>
      <c r="B121" s="269" t="s">
        <v>390</v>
      </c>
      <c r="C121" s="284">
        <f>+C122+C123+C124+C125+C126+C127+C128+C129</f>
        <v>0</v>
      </c>
      <c r="D121" s="284"/>
      <c r="E121" s="284"/>
    </row>
    <row r="122" spans="1:5" ht="12" customHeight="1">
      <c r="A122" s="164" t="s">
        <v>127</v>
      </c>
      <c r="B122" s="165" t="s">
        <v>298</v>
      </c>
      <c r="C122" s="197"/>
      <c r="D122" s="197"/>
      <c r="E122" s="197"/>
    </row>
    <row r="123" spans="1:5" ht="12" customHeight="1">
      <c r="A123" s="158" t="s">
        <v>128</v>
      </c>
      <c r="B123" s="153" t="s">
        <v>305</v>
      </c>
      <c r="C123" s="198"/>
      <c r="D123" s="198"/>
      <c r="E123" s="198"/>
    </row>
    <row r="124" spans="1:5" ht="12" customHeight="1">
      <c r="A124" s="158" t="s">
        <v>129</v>
      </c>
      <c r="B124" s="153" t="s">
        <v>300</v>
      </c>
      <c r="C124" s="198"/>
      <c r="D124" s="198"/>
      <c r="E124" s="198"/>
    </row>
    <row r="125" spans="1:5" ht="12" customHeight="1">
      <c r="A125" s="158" t="s">
        <v>130</v>
      </c>
      <c r="B125" s="153" t="s">
        <v>301</v>
      </c>
      <c r="C125" s="198"/>
      <c r="D125" s="198"/>
      <c r="E125" s="198"/>
    </row>
    <row r="126" spans="1:5" ht="12" customHeight="1">
      <c r="A126" s="158" t="s">
        <v>200</v>
      </c>
      <c r="B126" s="153" t="s">
        <v>302</v>
      </c>
      <c r="C126" s="198"/>
      <c r="D126" s="198"/>
      <c r="E126" s="198"/>
    </row>
    <row r="127" spans="1:5" ht="12" customHeight="1">
      <c r="A127" s="158" t="s">
        <v>219</v>
      </c>
      <c r="B127" s="153" t="s">
        <v>306</v>
      </c>
      <c r="C127" s="198"/>
      <c r="D127" s="198"/>
      <c r="E127" s="198"/>
    </row>
    <row r="128" spans="1:5" ht="12" customHeight="1">
      <c r="A128" s="158" t="s">
        <v>220</v>
      </c>
      <c r="B128" s="153" t="s">
        <v>304</v>
      </c>
      <c r="C128" s="198"/>
      <c r="D128" s="198"/>
      <c r="E128" s="198"/>
    </row>
    <row r="129" spans="1:5" ht="12" customHeight="1" thickBot="1">
      <c r="A129" s="166" t="s">
        <v>221</v>
      </c>
      <c r="B129" s="167" t="s">
        <v>391</v>
      </c>
      <c r="C129" s="199"/>
      <c r="D129" s="199"/>
      <c r="E129" s="199"/>
    </row>
    <row r="130" spans="1:5" ht="12" customHeight="1" thickBot="1">
      <c r="A130" s="157" t="s">
        <v>50</v>
      </c>
      <c r="B130" s="265" t="s">
        <v>307</v>
      </c>
      <c r="C130" s="190">
        <f>+C111+C112</f>
        <v>68368</v>
      </c>
      <c r="D130" s="190">
        <f>+D111+D112</f>
        <v>103126</v>
      </c>
      <c r="E130" s="190">
        <v>105625</v>
      </c>
    </row>
    <row r="131" spans="1:7" ht="15" customHeight="1" thickBot="1">
      <c r="A131" s="157" t="s">
        <v>51</v>
      </c>
      <c r="B131" s="265" t="s">
        <v>308</v>
      </c>
      <c r="C131" s="191"/>
      <c r="D131" s="191"/>
      <c r="E131" s="191"/>
      <c r="F131" s="110"/>
      <c r="G131" s="110"/>
    </row>
    <row r="132" spans="1:5" s="1" customFormat="1" ht="12.75" customHeight="1" thickBot="1">
      <c r="A132" s="168" t="s">
        <v>52</v>
      </c>
      <c r="B132" s="266" t="s">
        <v>309</v>
      </c>
      <c r="C132" s="184">
        <f>+C130+C131</f>
        <v>68368</v>
      </c>
      <c r="D132" s="184">
        <f>+D130+D131</f>
        <v>103126</v>
      </c>
      <c r="E132" s="184">
        <v>105625</v>
      </c>
    </row>
    <row r="133" spans="1:5" ht="7.5" customHeight="1">
      <c r="A133" s="270"/>
      <c r="B133" s="270"/>
      <c r="C133" s="271"/>
      <c r="D133" s="271"/>
      <c r="E133" s="271"/>
    </row>
    <row r="134" spans="1:5" ht="15">
      <c r="A134" s="580" t="s">
        <v>165</v>
      </c>
      <c r="B134" s="580"/>
      <c r="C134" s="580"/>
      <c r="D134" s="37"/>
      <c r="E134" s="37"/>
    </row>
    <row r="135" spans="1:5" ht="15" customHeight="1" thickBot="1">
      <c r="A135" s="578"/>
      <c r="B135" s="578"/>
      <c r="C135" s="194" t="s">
        <v>311</v>
      </c>
      <c r="D135" s="194"/>
      <c r="E135" s="194"/>
    </row>
    <row r="136" spans="1:5" ht="13.5" customHeight="1" thickBot="1">
      <c r="A136" s="22">
        <v>1</v>
      </c>
      <c r="B136" s="30" t="s">
        <v>228</v>
      </c>
      <c r="C136" s="192">
        <f>+C51-C111</f>
        <v>-37234</v>
      </c>
      <c r="D136" s="192">
        <f>+D51-D111</f>
        <v>-37234</v>
      </c>
      <c r="E136" s="192">
        <v>-37234</v>
      </c>
    </row>
    <row r="137" spans="1:5" ht="7.5" customHeight="1">
      <c r="A137" s="270"/>
      <c r="B137" s="270"/>
      <c r="C137" s="271"/>
      <c r="D137" s="271"/>
      <c r="E137" s="271"/>
    </row>
    <row r="138" spans="1:5" ht="15">
      <c r="A138" s="582" t="s">
        <v>310</v>
      </c>
      <c r="B138" s="582"/>
      <c r="C138" s="582"/>
      <c r="D138"/>
      <c r="E138"/>
    </row>
    <row r="139" spans="1:5" ht="12.75" customHeight="1" thickBot="1">
      <c r="A139" s="577"/>
      <c r="B139" s="577"/>
      <c r="C139" s="200" t="s">
        <v>311</v>
      </c>
      <c r="D139" s="200"/>
      <c r="E139" s="200"/>
    </row>
    <row r="140" spans="1:5" ht="13.5" customHeight="1" thickBot="1">
      <c r="A140" s="157" t="s">
        <v>44</v>
      </c>
      <c r="B140" s="169" t="s">
        <v>392</v>
      </c>
      <c r="C140" s="190">
        <f>IF('2. mell  '!C32&lt;&gt;"-",'2. mell  '!C32,0)</f>
        <v>0</v>
      </c>
      <c r="D140" s="190"/>
      <c r="E140" s="190"/>
    </row>
    <row r="141" spans="1:5" ht="13.5" customHeight="1" thickBot="1">
      <c r="A141" s="157" t="s">
        <v>45</v>
      </c>
      <c r="B141" s="169" t="s">
        <v>393</v>
      </c>
      <c r="C141" s="190">
        <f>IF('2.mell 2. old '!C38&lt;&gt;"-",'2.mell 2. old '!C38,0)</f>
        <v>0</v>
      </c>
      <c r="D141" s="190"/>
      <c r="E141" s="190"/>
    </row>
    <row r="142" spans="1:5" ht="13.5" customHeight="1" thickBot="1">
      <c r="A142" s="157" t="s">
        <v>46</v>
      </c>
      <c r="B142" s="169" t="s">
        <v>325</v>
      </c>
      <c r="C142" s="190">
        <f>C141+C140</f>
        <v>0</v>
      </c>
      <c r="D142" s="190"/>
      <c r="E142" s="190"/>
    </row>
    <row r="143" spans="1:5" ht="7.5" customHeight="1">
      <c r="A143" s="272"/>
      <c r="B143" s="273"/>
      <c r="C143" s="274"/>
      <c r="D143" s="274"/>
      <c r="E143" s="274"/>
    </row>
    <row r="144" spans="1:5" ht="15">
      <c r="A144" s="576" t="s">
        <v>312</v>
      </c>
      <c r="B144" s="576"/>
      <c r="C144" s="576"/>
      <c r="D144" s="37"/>
      <c r="E144" s="37"/>
    </row>
    <row r="145" spans="1:5" ht="12.75" customHeight="1" thickBot="1">
      <c r="A145" s="577"/>
      <c r="B145" s="577"/>
      <c r="C145" s="200" t="s">
        <v>311</v>
      </c>
      <c r="D145" s="200"/>
      <c r="E145" s="200"/>
    </row>
    <row r="146" spans="1:5" ht="12.75" customHeight="1" thickBot="1">
      <c r="A146" s="157" t="s">
        <v>44</v>
      </c>
      <c r="B146" s="169" t="s">
        <v>394</v>
      </c>
      <c r="C146" s="190">
        <f>+C147-C150</f>
        <v>37234</v>
      </c>
      <c r="D146" s="190">
        <f>+D147-D150</f>
        <v>37234</v>
      </c>
      <c r="E146" s="190">
        <v>37234</v>
      </c>
    </row>
    <row r="147" spans="1:5" ht="12.75" customHeight="1" thickBot="1">
      <c r="A147" s="170" t="s">
        <v>131</v>
      </c>
      <c r="B147" s="275" t="s">
        <v>313</v>
      </c>
      <c r="C147" s="283">
        <f>+C52</f>
        <v>37234</v>
      </c>
      <c r="D147" s="283">
        <v>37234</v>
      </c>
      <c r="E147" s="283">
        <v>37234</v>
      </c>
    </row>
    <row r="148" spans="1:5" ht="12.75" customHeight="1" thickBot="1">
      <c r="A148" s="171" t="s">
        <v>229</v>
      </c>
      <c r="B148" s="276" t="s">
        <v>314</v>
      </c>
      <c r="C148" s="193">
        <f>+'2. mell  '!C27</f>
        <v>26465</v>
      </c>
      <c r="D148" s="193">
        <v>26465</v>
      </c>
      <c r="E148" s="193">
        <v>25237</v>
      </c>
    </row>
    <row r="149" spans="1:5" ht="12.75" customHeight="1" thickBot="1">
      <c r="A149" s="171" t="s">
        <v>230</v>
      </c>
      <c r="B149" s="276" t="s">
        <v>315</v>
      </c>
      <c r="C149" s="193">
        <f>+'2.mell 2. old '!C33</f>
        <v>10769</v>
      </c>
      <c r="D149" s="193">
        <v>10769</v>
      </c>
      <c r="E149" s="193">
        <v>11997</v>
      </c>
    </row>
    <row r="150" spans="1:5" ht="12.75" customHeight="1" thickBot="1">
      <c r="A150" s="170" t="s">
        <v>132</v>
      </c>
      <c r="B150" s="275" t="s">
        <v>316</v>
      </c>
      <c r="C150" s="283">
        <f>+C112</f>
        <v>0</v>
      </c>
      <c r="D150" s="283"/>
      <c r="E150" s="283"/>
    </row>
    <row r="151" spans="1:5" ht="12.75" customHeight="1" thickBot="1">
      <c r="A151" s="171" t="s">
        <v>231</v>
      </c>
      <c r="B151" s="276" t="s">
        <v>317</v>
      </c>
      <c r="C151" s="193">
        <f>+'2. mell  '!G27</f>
        <v>0</v>
      </c>
      <c r="D151" s="193"/>
      <c r="E151" s="193"/>
    </row>
    <row r="152" spans="1:5" ht="12.75" customHeight="1" thickBot="1">
      <c r="A152" s="171" t="s">
        <v>232</v>
      </c>
      <c r="B152" s="276" t="s">
        <v>318</v>
      </c>
      <c r="C152" s="193">
        <f>+'2.mell 2. old '!G33</f>
        <v>0</v>
      </c>
      <c r="D152" s="193"/>
      <c r="E152" s="193"/>
    </row>
  </sheetData>
  <sheetProtection/>
  <mergeCells count="18">
    <mergeCell ref="E71:E72"/>
    <mergeCell ref="A1:D1"/>
    <mergeCell ref="B69:D69"/>
    <mergeCell ref="C70:D70"/>
    <mergeCell ref="A71:A72"/>
    <mergeCell ref="B71:B72"/>
    <mergeCell ref="C71:C72"/>
    <mergeCell ref="D71:D72"/>
    <mergeCell ref="A144:C144"/>
    <mergeCell ref="A145:B145"/>
    <mergeCell ref="A139:B139"/>
    <mergeCell ref="A2:B2"/>
    <mergeCell ref="A80:B80"/>
    <mergeCell ref="A134:C134"/>
    <mergeCell ref="A135:B135"/>
    <mergeCell ref="C2:D2"/>
    <mergeCell ref="A138:C138"/>
    <mergeCell ref="A79:D79"/>
  </mergeCells>
  <printOptions horizontalCentered="1"/>
  <pageMargins left="0.7874015748031497" right="0.8598958333333333" top="0.7177083333333333" bottom="0.8661417322834646" header="0.284375" footer="0.5905511811023623"/>
  <pageSetup fitToHeight="2" horizontalDpi="600" verticalDpi="600" orientation="portrait" paperSize="9" scale="64" r:id="rId1"/>
  <headerFooter alignWithMargins="0">
    <oddHeader>&amp;C&amp;"Times New Roman CE,Félkövér"&amp;12           &amp;11 &amp;12
Csikvánd Község Önkormányzat
2013. ÉVI KÖLTSÉGVETÉSÉNEK ÖSSZEVONT MÉRLEGE&amp;10
&amp;R&amp;"Times New Roman CE,Félkövér dőlt"&amp;11 1. melléklet a 11/2013. (XI.15.) önkormányzati rendelethez</oddHeader>
  </headerFooter>
  <rowBreaks count="1" manualBreakCount="1">
    <brk id="7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G127"/>
  <sheetViews>
    <sheetView view="pageLayout" zoomScaleSheetLayoutView="130" workbookViewId="0" topLeftCell="B97">
      <selection activeCell="E74" sqref="E74"/>
    </sheetView>
  </sheetViews>
  <sheetFormatPr defaultColWidth="9.375" defaultRowHeight="12.75"/>
  <cols>
    <col min="1" max="1" width="9.00390625" style="277" customWidth="1"/>
    <col min="2" max="2" width="71.375" style="277" customWidth="1"/>
    <col min="3" max="3" width="14.375" style="278" customWidth="1"/>
    <col min="4" max="4" width="13.50390625" style="278" customWidth="1"/>
    <col min="5" max="5" width="15.375" style="278" customWidth="1"/>
    <col min="6" max="16384" width="9.375" style="37" customWidth="1"/>
  </cols>
  <sheetData>
    <row r="1" spans="1:5" ht="15.75" customHeight="1">
      <c r="A1" s="597" t="s">
        <v>41</v>
      </c>
      <c r="B1" s="597"/>
      <c r="C1" s="597"/>
      <c r="D1" s="37"/>
      <c r="E1" s="37"/>
    </row>
    <row r="2" spans="1:5" ht="15.75" customHeight="1" thickBot="1">
      <c r="A2" s="578" t="s">
        <v>440</v>
      </c>
      <c r="B2" s="578"/>
      <c r="C2" s="194" t="s">
        <v>311</v>
      </c>
      <c r="D2" s="194"/>
      <c r="E2" s="194"/>
    </row>
    <row r="3" spans="1:5" ht="37.5" customHeight="1" thickBot="1">
      <c r="A3" s="26" t="s">
        <v>97</v>
      </c>
      <c r="B3" s="27" t="s">
        <v>43</v>
      </c>
      <c r="C3" s="38" t="s">
        <v>448</v>
      </c>
      <c r="D3" s="38" t="s">
        <v>510</v>
      </c>
      <c r="E3" s="38" t="s">
        <v>523</v>
      </c>
    </row>
    <row r="4" spans="1:5" s="39" customFormat="1" ht="12" customHeight="1" thickBot="1">
      <c r="A4" s="32" t="s">
        <v>434</v>
      </c>
      <c r="B4" s="33" t="s">
        <v>435</v>
      </c>
      <c r="C4" s="34" t="s">
        <v>436</v>
      </c>
      <c r="D4" s="34" t="s">
        <v>437</v>
      </c>
      <c r="E4" s="34" t="s">
        <v>442</v>
      </c>
    </row>
    <row r="5" spans="1:5" s="1" customFormat="1" ht="12" customHeight="1" thickBot="1">
      <c r="A5" s="24" t="s">
        <v>44</v>
      </c>
      <c r="B5" s="23" t="s">
        <v>169</v>
      </c>
      <c r="C5" s="172">
        <f>+C6+C11+C20</f>
        <v>18741</v>
      </c>
      <c r="D5" s="172">
        <v>19254</v>
      </c>
      <c r="E5" s="172">
        <v>19254</v>
      </c>
    </row>
    <row r="6" spans="1:5" s="1" customFormat="1" ht="12" customHeight="1" thickBot="1">
      <c r="A6" s="22" t="s">
        <v>45</v>
      </c>
      <c r="B6" s="152" t="s">
        <v>381</v>
      </c>
      <c r="C6" s="129">
        <f>+C7+C8+C9+C10</f>
        <v>15960</v>
      </c>
      <c r="D6" s="129">
        <v>15960</v>
      </c>
      <c r="E6" s="129">
        <v>15960</v>
      </c>
    </row>
    <row r="7" spans="1:5" s="1" customFormat="1" ht="12" customHeight="1">
      <c r="A7" s="15" t="s">
        <v>137</v>
      </c>
      <c r="B7" s="259" t="s">
        <v>85</v>
      </c>
      <c r="C7" s="130">
        <v>15920</v>
      </c>
      <c r="D7" s="130">
        <v>15920</v>
      </c>
      <c r="E7" s="130">
        <v>15920</v>
      </c>
    </row>
    <row r="8" spans="1:5" s="1" customFormat="1" ht="12" customHeight="1">
      <c r="A8" s="15" t="s">
        <v>138</v>
      </c>
      <c r="B8" s="165" t="s">
        <v>110</v>
      </c>
      <c r="C8" s="130"/>
      <c r="D8" s="130"/>
      <c r="E8" s="130"/>
    </row>
    <row r="9" spans="1:5" s="1" customFormat="1" ht="12" customHeight="1">
      <c r="A9" s="15" t="s">
        <v>139</v>
      </c>
      <c r="B9" s="165" t="s">
        <v>170</v>
      </c>
      <c r="C9" s="130">
        <v>24</v>
      </c>
      <c r="D9" s="130">
        <v>24</v>
      </c>
      <c r="E9" s="130">
        <v>24</v>
      </c>
    </row>
    <row r="10" spans="1:5" s="1" customFormat="1" ht="12" customHeight="1" thickBot="1">
      <c r="A10" s="15" t="s">
        <v>140</v>
      </c>
      <c r="B10" s="260" t="s">
        <v>171</v>
      </c>
      <c r="C10" s="130">
        <v>16</v>
      </c>
      <c r="D10" s="130">
        <v>16</v>
      </c>
      <c r="E10" s="130">
        <v>16</v>
      </c>
    </row>
    <row r="11" spans="1:5" s="1" customFormat="1" ht="12" customHeight="1" thickBot="1">
      <c r="A11" s="22" t="s">
        <v>46</v>
      </c>
      <c r="B11" s="23" t="s">
        <v>172</v>
      </c>
      <c r="C11" s="173">
        <f>+C12+C13+C14+C15+C16+C17+C18+C19</f>
        <v>1661</v>
      </c>
      <c r="D11" s="173">
        <v>2174</v>
      </c>
      <c r="E11" s="173">
        <v>2174</v>
      </c>
    </row>
    <row r="12" spans="1:5" s="1" customFormat="1" ht="12" customHeight="1">
      <c r="A12" s="19" t="s">
        <v>111</v>
      </c>
      <c r="B12" s="11" t="s">
        <v>177</v>
      </c>
      <c r="C12" s="174">
        <v>1500</v>
      </c>
      <c r="D12" s="174">
        <v>1500</v>
      </c>
      <c r="E12" s="174">
        <v>1500</v>
      </c>
    </row>
    <row r="13" spans="1:5" s="1" customFormat="1" ht="12" customHeight="1">
      <c r="A13" s="15" t="s">
        <v>112</v>
      </c>
      <c r="B13" s="8" t="s">
        <v>178</v>
      </c>
      <c r="C13" s="175"/>
      <c r="D13" s="175"/>
      <c r="E13" s="175"/>
    </row>
    <row r="14" spans="1:5" s="1" customFormat="1" ht="12" customHeight="1">
      <c r="A14" s="15" t="s">
        <v>113</v>
      </c>
      <c r="B14" s="8" t="s">
        <v>179</v>
      </c>
      <c r="C14" s="175"/>
      <c r="D14" s="175">
        <v>213</v>
      </c>
      <c r="E14" s="175">
        <v>213</v>
      </c>
    </row>
    <row r="15" spans="1:5" s="1" customFormat="1" ht="12" customHeight="1">
      <c r="A15" s="15" t="s">
        <v>114</v>
      </c>
      <c r="B15" s="8" t="s">
        <v>180</v>
      </c>
      <c r="C15" s="175"/>
      <c r="D15" s="175"/>
      <c r="E15" s="175"/>
    </row>
    <row r="16" spans="1:5" s="1" customFormat="1" ht="12" customHeight="1">
      <c r="A16" s="14" t="s">
        <v>173</v>
      </c>
      <c r="B16" s="7" t="s">
        <v>181</v>
      </c>
      <c r="C16" s="176"/>
      <c r="D16" s="176"/>
      <c r="E16" s="176"/>
    </row>
    <row r="17" spans="1:5" s="1" customFormat="1" ht="12" customHeight="1">
      <c r="A17" s="15" t="s">
        <v>174</v>
      </c>
      <c r="B17" s="8" t="s">
        <v>250</v>
      </c>
      <c r="C17" s="175"/>
      <c r="D17" s="175"/>
      <c r="E17" s="175"/>
    </row>
    <row r="18" spans="1:5" s="1" customFormat="1" ht="12" customHeight="1">
      <c r="A18" s="15" t="s">
        <v>175</v>
      </c>
      <c r="B18" s="8" t="s">
        <v>182</v>
      </c>
      <c r="C18" s="175">
        <v>140</v>
      </c>
      <c r="D18" s="175">
        <v>440</v>
      </c>
      <c r="E18" s="175">
        <v>440</v>
      </c>
    </row>
    <row r="19" spans="1:5" s="1" customFormat="1" ht="12" customHeight="1" thickBot="1">
      <c r="A19" s="16" t="s">
        <v>176</v>
      </c>
      <c r="B19" s="9" t="s">
        <v>183</v>
      </c>
      <c r="C19" s="177">
        <v>21</v>
      </c>
      <c r="D19" s="177">
        <v>21</v>
      </c>
      <c r="E19" s="177">
        <v>21</v>
      </c>
    </row>
    <row r="20" spans="1:5" s="1" customFormat="1" ht="12" customHeight="1" thickBot="1">
      <c r="A20" s="22" t="s">
        <v>184</v>
      </c>
      <c r="B20" s="23" t="s">
        <v>251</v>
      </c>
      <c r="C20" s="178">
        <v>1120</v>
      </c>
      <c r="D20" s="178">
        <v>1120</v>
      </c>
      <c r="E20" s="178">
        <v>1120</v>
      </c>
    </row>
    <row r="21" spans="1:5" s="1" customFormat="1" ht="12" customHeight="1" thickBot="1">
      <c r="A21" s="22" t="s">
        <v>48</v>
      </c>
      <c r="B21" s="23" t="s">
        <v>186</v>
      </c>
      <c r="C21" s="173">
        <f>+C22+C23+C24+C25+C26+C27+C28+C29</f>
        <v>9889</v>
      </c>
      <c r="D21" s="173">
        <v>11109</v>
      </c>
      <c r="E21" s="173">
        <v>11653</v>
      </c>
    </row>
    <row r="22" spans="1:5" s="1" customFormat="1" ht="12" customHeight="1">
      <c r="A22" s="17" t="s">
        <v>115</v>
      </c>
      <c r="B22" s="10" t="s">
        <v>192</v>
      </c>
      <c r="C22" s="179">
        <v>9889</v>
      </c>
      <c r="D22" s="179">
        <v>10122</v>
      </c>
      <c r="E22" s="179">
        <v>10122</v>
      </c>
    </row>
    <row r="23" spans="1:5" s="1" customFormat="1" ht="12" customHeight="1">
      <c r="A23" s="15" t="s">
        <v>116</v>
      </c>
      <c r="B23" s="8" t="s">
        <v>193</v>
      </c>
      <c r="C23" s="175"/>
      <c r="D23" s="175">
        <v>987</v>
      </c>
      <c r="E23" s="175">
        <v>1265</v>
      </c>
    </row>
    <row r="24" spans="1:5" s="1" customFormat="1" ht="12" customHeight="1">
      <c r="A24" s="15" t="s">
        <v>117</v>
      </c>
      <c r="B24" s="8" t="s">
        <v>194</v>
      </c>
      <c r="C24" s="175"/>
      <c r="D24" s="175"/>
      <c r="E24" s="175"/>
    </row>
    <row r="25" spans="1:5" s="1" customFormat="1" ht="12" customHeight="1">
      <c r="A25" s="18" t="s">
        <v>187</v>
      </c>
      <c r="B25" s="8" t="s">
        <v>120</v>
      </c>
      <c r="C25" s="180"/>
      <c r="D25" s="180"/>
      <c r="E25" s="180"/>
    </row>
    <row r="26" spans="1:5" s="1" customFormat="1" ht="12" customHeight="1">
      <c r="A26" s="18" t="s">
        <v>188</v>
      </c>
      <c r="B26" s="8" t="s">
        <v>195</v>
      </c>
      <c r="C26" s="180"/>
      <c r="D26" s="180"/>
      <c r="E26" s="180"/>
    </row>
    <row r="27" spans="1:5" s="1" customFormat="1" ht="12" customHeight="1">
      <c r="A27" s="15" t="s">
        <v>189</v>
      </c>
      <c r="B27" s="8" t="s">
        <v>196</v>
      </c>
      <c r="C27" s="175"/>
      <c r="D27" s="175"/>
      <c r="E27" s="175"/>
    </row>
    <row r="28" spans="1:5" s="1" customFormat="1" ht="12" customHeight="1">
      <c r="A28" s="15" t="s">
        <v>190</v>
      </c>
      <c r="B28" s="8" t="s">
        <v>252</v>
      </c>
      <c r="C28" s="181"/>
      <c r="D28" s="181"/>
      <c r="E28" s="181"/>
    </row>
    <row r="29" spans="1:5" s="1" customFormat="1" ht="12" customHeight="1" thickBot="1">
      <c r="A29" s="15" t="s">
        <v>191</v>
      </c>
      <c r="B29" s="13" t="s">
        <v>198</v>
      </c>
      <c r="C29" s="181"/>
      <c r="D29" s="181"/>
      <c r="E29" s="181">
        <v>266</v>
      </c>
    </row>
    <row r="30" spans="1:5" s="1" customFormat="1" ht="12" customHeight="1" thickBot="1">
      <c r="A30" s="145" t="s">
        <v>49</v>
      </c>
      <c r="B30" s="23" t="s">
        <v>382</v>
      </c>
      <c r="C30" s="129">
        <f>+C31+C37</f>
        <v>1877</v>
      </c>
      <c r="D30" s="129">
        <v>35372</v>
      </c>
      <c r="E30" s="129">
        <v>37327</v>
      </c>
    </row>
    <row r="31" spans="1:5" s="1" customFormat="1" ht="12" customHeight="1">
      <c r="A31" s="146" t="s">
        <v>118</v>
      </c>
      <c r="B31" s="261" t="s">
        <v>383</v>
      </c>
      <c r="C31" s="143">
        <f>+C32+C33+C34+C35+C36</f>
        <v>1877</v>
      </c>
      <c r="D31" s="143">
        <v>22327</v>
      </c>
      <c r="E31" s="143">
        <v>24282</v>
      </c>
    </row>
    <row r="32" spans="1:5" s="1" customFormat="1" ht="12" customHeight="1">
      <c r="A32" s="147" t="s">
        <v>121</v>
      </c>
      <c r="B32" s="153" t="s">
        <v>253</v>
      </c>
      <c r="C32" s="134"/>
      <c r="D32" s="134"/>
      <c r="E32" s="134"/>
    </row>
    <row r="33" spans="1:5" s="1" customFormat="1" ht="12" customHeight="1">
      <c r="A33" s="147" t="s">
        <v>122</v>
      </c>
      <c r="B33" s="153" t="s">
        <v>254</v>
      </c>
      <c r="C33" s="134"/>
      <c r="D33" s="134"/>
      <c r="E33" s="134"/>
    </row>
    <row r="34" spans="1:5" s="1" customFormat="1" ht="12" customHeight="1">
      <c r="A34" s="147" t="s">
        <v>123</v>
      </c>
      <c r="B34" s="153" t="s">
        <v>255</v>
      </c>
      <c r="C34" s="134"/>
      <c r="D34" s="134"/>
      <c r="E34" s="134"/>
    </row>
    <row r="35" spans="1:5" s="1" customFormat="1" ht="12" customHeight="1">
      <c r="A35" s="147" t="s">
        <v>124</v>
      </c>
      <c r="B35" s="153" t="s">
        <v>256</v>
      </c>
      <c r="C35" s="134"/>
      <c r="D35" s="134"/>
      <c r="E35" s="134"/>
    </row>
    <row r="36" spans="1:5" s="1" customFormat="1" ht="12" customHeight="1">
      <c r="A36" s="147" t="s">
        <v>199</v>
      </c>
      <c r="B36" s="153" t="s">
        <v>384</v>
      </c>
      <c r="C36" s="134">
        <v>1877</v>
      </c>
      <c r="D36" s="134">
        <v>22327</v>
      </c>
      <c r="E36" s="134">
        <v>24282</v>
      </c>
    </row>
    <row r="37" spans="1:5" s="1" customFormat="1" ht="12" customHeight="1">
      <c r="A37" s="147" t="s">
        <v>119</v>
      </c>
      <c r="B37" s="154" t="s">
        <v>385</v>
      </c>
      <c r="C37" s="142">
        <f>+C38+C39+C40+C41+C42</f>
        <v>0</v>
      </c>
      <c r="D37" s="142">
        <v>13045</v>
      </c>
      <c r="E37" s="142">
        <v>13045</v>
      </c>
    </row>
    <row r="38" spans="1:5" s="1" customFormat="1" ht="12" customHeight="1">
      <c r="A38" s="147" t="s">
        <v>127</v>
      </c>
      <c r="B38" s="153" t="s">
        <v>253</v>
      </c>
      <c r="C38" s="134"/>
      <c r="D38" s="134"/>
      <c r="E38" s="134"/>
    </row>
    <row r="39" spans="1:5" s="1" customFormat="1" ht="12" customHeight="1">
      <c r="A39" s="147" t="s">
        <v>128</v>
      </c>
      <c r="B39" s="153" t="s">
        <v>254</v>
      </c>
      <c r="C39" s="134"/>
      <c r="D39" s="134"/>
      <c r="E39" s="134"/>
    </row>
    <row r="40" spans="1:5" s="1" customFormat="1" ht="12" customHeight="1">
      <c r="A40" s="147" t="s">
        <v>129</v>
      </c>
      <c r="B40" s="153" t="s">
        <v>255</v>
      </c>
      <c r="C40" s="134"/>
      <c r="D40" s="134"/>
      <c r="E40" s="134"/>
    </row>
    <row r="41" spans="1:5" s="1" customFormat="1" ht="12" customHeight="1">
      <c r="A41" s="147" t="s">
        <v>130</v>
      </c>
      <c r="B41" s="155" t="s">
        <v>256</v>
      </c>
      <c r="C41" s="134"/>
      <c r="D41" s="134"/>
      <c r="E41" s="134"/>
    </row>
    <row r="42" spans="1:5" s="1" customFormat="1" ht="12" customHeight="1" thickBot="1">
      <c r="A42" s="148" t="s">
        <v>200</v>
      </c>
      <c r="B42" s="156" t="s">
        <v>386</v>
      </c>
      <c r="C42" s="135"/>
      <c r="D42" s="135">
        <v>13045</v>
      </c>
      <c r="E42" s="135">
        <v>13045</v>
      </c>
    </row>
    <row r="43" spans="1:5" s="1" customFormat="1" ht="12" customHeight="1" thickBot="1">
      <c r="A43" s="22" t="s">
        <v>201</v>
      </c>
      <c r="B43" s="262" t="s">
        <v>257</v>
      </c>
      <c r="C43" s="129">
        <f>+C44+C45</f>
        <v>0</v>
      </c>
      <c r="D43" s="129"/>
      <c r="E43" s="129"/>
    </row>
    <row r="44" spans="1:5" s="1" customFormat="1" ht="12" customHeight="1">
      <c r="A44" s="17" t="s">
        <v>125</v>
      </c>
      <c r="B44" s="165" t="s">
        <v>258</v>
      </c>
      <c r="C44" s="132"/>
      <c r="D44" s="132"/>
      <c r="E44" s="132"/>
    </row>
    <row r="45" spans="1:5" s="1" customFormat="1" ht="12" customHeight="1" thickBot="1">
      <c r="A45" s="14" t="s">
        <v>126</v>
      </c>
      <c r="B45" s="161" t="s">
        <v>262</v>
      </c>
      <c r="C45" s="131"/>
      <c r="D45" s="131"/>
      <c r="E45" s="131"/>
    </row>
    <row r="46" spans="1:5" s="1" customFormat="1" ht="12" customHeight="1" thickBot="1">
      <c r="A46" s="22" t="s">
        <v>51</v>
      </c>
      <c r="B46" s="262" t="s">
        <v>261</v>
      </c>
      <c r="C46" s="129">
        <f>+C47+C48+C49</f>
        <v>627</v>
      </c>
      <c r="D46" s="129">
        <v>157</v>
      </c>
      <c r="E46" s="129">
        <v>157</v>
      </c>
    </row>
    <row r="47" spans="1:5" s="1" customFormat="1" ht="12" customHeight="1">
      <c r="A47" s="17" t="s">
        <v>204</v>
      </c>
      <c r="B47" s="165" t="s">
        <v>202</v>
      </c>
      <c r="C47" s="144"/>
      <c r="D47" s="144"/>
      <c r="E47" s="144"/>
    </row>
    <row r="48" spans="1:5" s="1" customFormat="1" ht="12" customHeight="1">
      <c r="A48" s="15" t="s">
        <v>205</v>
      </c>
      <c r="B48" s="153" t="s">
        <v>203</v>
      </c>
      <c r="C48" s="181">
        <v>627</v>
      </c>
      <c r="D48" s="181">
        <v>157</v>
      </c>
      <c r="E48" s="181">
        <v>157</v>
      </c>
    </row>
    <row r="49" spans="1:5" s="1" customFormat="1" ht="12" customHeight="1" thickBot="1">
      <c r="A49" s="14" t="s">
        <v>319</v>
      </c>
      <c r="B49" s="161" t="s">
        <v>259</v>
      </c>
      <c r="C49" s="136"/>
      <c r="D49" s="136"/>
      <c r="E49" s="136"/>
    </row>
    <row r="50" spans="1:5" s="1" customFormat="1" ht="17.25" customHeight="1" thickBot="1">
      <c r="A50" s="22" t="s">
        <v>206</v>
      </c>
      <c r="B50" s="263" t="s">
        <v>260</v>
      </c>
      <c r="C50" s="182"/>
      <c r="D50" s="182"/>
      <c r="E50" s="182"/>
    </row>
    <row r="51" spans="1:5" s="1" customFormat="1" ht="12" customHeight="1" thickBot="1">
      <c r="A51" s="22" t="s">
        <v>53</v>
      </c>
      <c r="B51" s="25" t="s">
        <v>207</v>
      </c>
      <c r="C51" s="183">
        <f>+C6+C11+C20+C21+C30+C43+C46+C50</f>
        <v>31134</v>
      </c>
      <c r="D51" s="183">
        <v>65892</v>
      </c>
      <c r="E51" s="183">
        <v>68391</v>
      </c>
    </row>
    <row r="52" spans="1:5" s="1" customFormat="1" ht="12" customHeight="1" thickBot="1">
      <c r="A52" s="157" t="s">
        <v>54</v>
      </c>
      <c r="B52" s="152" t="s">
        <v>263</v>
      </c>
      <c r="C52" s="184">
        <f>+C53+C59</f>
        <v>37234</v>
      </c>
      <c r="D52" s="184">
        <v>37234</v>
      </c>
      <c r="E52" s="184">
        <v>37234</v>
      </c>
    </row>
    <row r="53" spans="1:5" s="1" customFormat="1" ht="12" customHeight="1">
      <c r="A53" s="264" t="s">
        <v>157</v>
      </c>
      <c r="B53" s="261" t="s">
        <v>264</v>
      </c>
      <c r="C53" s="185">
        <f>+C54+C55+C56+C57+C58</f>
        <v>37234</v>
      </c>
      <c r="D53" s="185">
        <v>37234</v>
      </c>
      <c r="E53" s="185">
        <v>37234</v>
      </c>
    </row>
    <row r="54" spans="1:5" s="1" customFormat="1" ht="12" customHeight="1">
      <c r="A54" s="158" t="s">
        <v>279</v>
      </c>
      <c r="B54" s="153" t="s">
        <v>265</v>
      </c>
      <c r="C54" s="181">
        <v>37234</v>
      </c>
      <c r="D54" s="181">
        <v>37234</v>
      </c>
      <c r="E54" s="181">
        <v>37234</v>
      </c>
    </row>
    <row r="55" spans="1:5" s="1" customFormat="1" ht="12" customHeight="1">
      <c r="A55" s="158" t="s">
        <v>280</v>
      </c>
      <c r="B55" s="153" t="s">
        <v>266</v>
      </c>
      <c r="C55" s="181"/>
      <c r="D55" s="181"/>
      <c r="E55" s="181"/>
    </row>
    <row r="56" spans="1:5" s="1" customFormat="1" ht="12" customHeight="1">
      <c r="A56" s="158" t="s">
        <v>281</v>
      </c>
      <c r="B56" s="153" t="s">
        <v>267</v>
      </c>
      <c r="C56" s="181"/>
      <c r="D56" s="181"/>
      <c r="E56" s="181"/>
    </row>
    <row r="57" spans="1:5" s="1" customFormat="1" ht="12" customHeight="1">
      <c r="A57" s="158" t="s">
        <v>282</v>
      </c>
      <c r="B57" s="153" t="s">
        <v>268</v>
      </c>
      <c r="C57" s="181"/>
      <c r="D57" s="181"/>
      <c r="E57" s="181"/>
    </row>
    <row r="58" spans="1:5" s="1" customFormat="1" ht="12" customHeight="1">
      <c r="A58" s="158" t="s">
        <v>283</v>
      </c>
      <c r="B58" s="153" t="s">
        <v>269</v>
      </c>
      <c r="C58" s="181"/>
      <c r="D58" s="181"/>
      <c r="E58" s="181"/>
    </row>
    <row r="59" spans="1:5" s="1" customFormat="1" ht="12" customHeight="1">
      <c r="A59" s="159" t="s">
        <v>158</v>
      </c>
      <c r="B59" s="154" t="s">
        <v>270</v>
      </c>
      <c r="C59" s="186">
        <f>+C60+C61+C62+C63+C64</f>
        <v>0</v>
      </c>
      <c r="D59" s="186"/>
      <c r="E59" s="186"/>
    </row>
    <row r="60" spans="1:5" s="1" customFormat="1" ht="12" customHeight="1">
      <c r="A60" s="158" t="s">
        <v>284</v>
      </c>
      <c r="B60" s="153" t="s">
        <v>271</v>
      </c>
      <c r="C60" s="181"/>
      <c r="D60" s="181"/>
      <c r="E60" s="181"/>
    </row>
    <row r="61" spans="1:5" s="1" customFormat="1" ht="12" customHeight="1">
      <c r="A61" s="158" t="s">
        <v>285</v>
      </c>
      <c r="B61" s="153" t="s">
        <v>272</v>
      </c>
      <c r="C61" s="181"/>
      <c r="D61" s="181"/>
      <c r="E61" s="181"/>
    </row>
    <row r="62" spans="1:5" s="1" customFormat="1" ht="12" customHeight="1">
      <c r="A62" s="158" t="s">
        <v>286</v>
      </c>
      <c r="B62" s="153" t="s">
        <v>273</v>
      </c>
      <c r="C62" s="181"/>
      <c r="D62" s="181"/>
      <c r="E62" s="181"/>
    </row>
    <row r="63" spans="1:5" s="1" customFormat="1" ht="12" customHeight="1">
      <c r="A63" s="158" t="s">
        <v>287</v>
      </c>
      <c r="B63" s="153" t="s">
        <v>274</v>
      </c>
      <c r="C63" s="181"/>
      <c r="D63" s="181"/>
      <c r="E63" s="181"/>
    </row>
    <row r="64" spans="1:5" s="1" customFormat="1" ht="12" customHeight="1" thickBot="1">
      <c r="A64" s="160" t="s">
        <v>288</v>
      </c>
      <c r="B64" s="161" t="s">
        <v>275</v>
      </c>
      <c r="C64" s="187"/>
      <c r="D64" s="187"/>
      <c r="E64" s="187"/>
    </row>
    <row r="65" spans="1:5" s="1" customFormat="1" ht="12" customHeight="1" thickBot="1">
      <c r="A65" s="162" t="s">
        <v>55</v>
      </c>
      <c r="B65" s="265" t="s">
        <v>276</v>
      </c>
      <c r="C65" s="184">
        <f>+C51+C52</f>
        <v>68368</v>
      </c>
      <c r="D65" s="184">
        <v>103126</v>
      </c>
      <c r="E65" s="184">
        <v>105625</v>
      </c>
    </row>
    <row r="66" spans="1:5" s="1" customFormat="1" ht="13.5" customHeight="1" thickBot="1">
      <c r="A66" s="163" t="s">
        <v>56</v>
      </c>
      <c r="B66" s="266" t="s">
        <v>277</v>
      </c>
      <c r="C66" s="195"/>
      <c r="D66" s="195"/>
      <c r="E66" s="195"/>
    </row>
    <row r="67" spans="1:5" s="1" customFormat="1" ht="12" customHeight="1" thickBot="1">
      <c r="A67" s="162" t="s">
        <v>57</v>
      </c>
      <c r="B67" s="265" t="s">
        <v>278</v>
      </c>
      <c r="C67" s="196">
        <f>+C65+C66</f>
        <v>68368</v>
      </c>
      <c r="D67" s="196">
        <v>103126</v>
      </c>
      <c r="E67" s="196">
        <v>105625</v>
      </c>
    </row>
    <row r="68" spans="1:5" s="1" customFormat="1" ht="12.75" customHeight="1">
      <c r="A68" s="5"/>
      <c r="B68" s="6"/>
      <c r="C68" s="188"/>
      <c r="D68" s="188"/>
      <c r="E68" s="188"/>
    </row>
    <row r="69" spans="1:5" ht="16.5" customHeight="1">
      <c r="A69" s="597" t="s">
        <v>73</v>
      </c>
      <c r="B69" s="597"/>
      <c r="C69" s="597"/>
      <c r="D69" s="37"/>
      <c r="E69" s="37"/>
    </row>
    <row r="70" spans="1:5" s="201" customFormat="1" ht="16.5" customHeight="1" thickBot="1">
      <c r="A70" s="579" t="s">
        <v>441</v>
      </c>
      <c r="B70" s="579"/>
      <c r="C70" s="113" t="s">
        <v>311</v>
      </c>
      <c r="D70" s="113"/>
      <c r="E70" s="113"/>
    </row>
    <row r="71" spans="1:5" ht="37.5" customHeight="1" thickBot="1">
      <c r="A71" s="26" t="s">
        <v>42</v>
      </c>
      <c r="B71" s="27" t="s">
        <v>74</v>
      </c>
      <c r="C71" s="38" t="s">
        <v>448</v>
      </c>
      <c r="D71" s="38" t="s">
        <v>510</v>
      </c>
      <c r="E71" s="38" t="s">
        <v>523</v>
      </c>
    </row>
    <row r="72" spans="1:5" s="39" customFormat="1" ht="12" customHeight="1" thickBot="1">
      <c r="A72" s="32" t="s">
        <v>434</v>
      </c>
      <c r="B72" s="33" t="s">
        <v>291</v>
      </c>
      <c r="C72" s="34" t="s">
        <v>436</v>
      </c>
      <c r="D72" s="34" t="s">
        <v>437</v>
      </c>
      <c r="E72" s="34" t="s">
        <v>442</v>
      </c>
    </row>
    <row r="73" spans="1:5" ht="12" customHeight="1" thickBot="1">
      <c r="A73" s="24" t="s">
        <v>44</v>
      </c>
      <c r="B73" s="31" t="s">
        <v>208</v>
      </c>
      <c r="C73" s="172">
        <f>+C74+C75+C76+C77+C78</f>
        <v>40480</v>
      </c>
      <c r="D73" s="172">
        <v>61914</v>
      </c>
      <c r="E73" s="172">
        <v>63234</v>
      </c>
    </row>
    <row r="74" spans="1:5" ht="12" customHeight="1">
      <c r="A74" s="19" t="s">
        <v>131</v>
      </c>
      <c r="B74" s="11" t="s">
        <v>75</v>
      </c>
      <c r="C74" s="174">
        <v>9230</v>
      </c>
      <c r="D74" s="174">
        <v>23615</v>
      </c>
      <c r="E74" s="174">
        <v>23615</v>
      </c>
    </row>
    <row r="75" spans="1:5" ht="12" customHeight="1">
      <c r="A75" s="15" t="s">
        <v>132</v>
      </c>
      <c r="B75" s="8" t="s">
        <v>209</v>
      </c>
      <c r="C75" s="175">
        <v>1713</v>
      </c>
      <c r="D75" s="175">
        <v>3655</v>
      </c>
      <c r="E75" s="175">
        <v>3655</v>
      </c>
    </row>
    <row r="76" spans="1:5" ht="12" customHeight="1">
      <c r="A76" s="15" t="s">
        <v>133</v>
      </c>
      <c r="B76" s="8" t="s">
        <v>155</v>
      </c>
      <c r="C76" s="180">
        <v>13974</v>
      </c>
      <c r="D76" s="180">
        <v>18135</v>
      </c>
      <c r="E76" s="180">
        <v>18855</v>
      </c>
    </row>
    <row r="77" spans="1:5" ht="12" customHeight="1">
      <c r="A77" s="15" t="s">
        <v>134</v>
      </c>
      <c r="B77" s="12" t="s">
        <v>210</v>
      </c>
      <c r="C77" s="180"/>
      <c r="D77" s="180"/>
      <c r="E77" s="180"/>
    </row>
    <row r="78" spans="1:5" ht="12" customHeight="1">
      <c r="A78" s="15" t="s">
        <v>145</v>
      </c>
      <c r="B78" s="21" t="s">
        <v>211</v>
      </c>
      <c r="C78" s="180">
        <v>15563</v>
      </c>
      <c r="D78" s="180">
        <v>16509</v>
      </c>
      <c r="E78" s="180">
        <v>17109</v>
      </c>
    </row>
    <row r="79" spans="1:5" ht="12" customHeight="1">
      <c r="A79" s="15" t="s">
        <v>135</v>
      </c>
      <c r="B79" s="8" t="s">
        <v>233</v>
      </c>
      <c r="C79" s="180"/>
      <c r="D79" s="180"/>
      <c r="E79" s="180"/>
    </row>
    <row r="80" spans="1:5" ht="12" customHeight="1">
      <c r="A80" s="15" t="s">
        <v>136</v>
      </c>
      <c r="B80" s="114" t="s">
        <v>234</v>
      </c>
      <c r="C80" s="180">
        <v>1652</v>
      </c>
      <c r="D80" s="180">
        <v>1652</v>
      </c>
      <c r="E80" s="180">
        <v>1652</v>
      </c>
    </row>
    <row r="81" spans="1:5" ht="12" customHeight="1">
      <c r="A81" s="15" t="s">
        <v>146</v>
      </c>
      <c r="B81" s="114" t="s">
        <v>290</v>
      </c>
      <c r="C81" s="180">
        <v>11191</v>
      </c>
      <c r="D81" s="180">
        <v>12137</v>
      </c>
      <c r="E81" s="180">
        <v>12737</v>
      </c>
    </row>
    <row r="82" spans="1:5" ht="12" customHeight="1">
      <c r="A82" s="15" t="s">
        <v>147</v>
      </c>
      <c r="B82" s="115" t="s">
        <v>235</v>
      </c>
      <c r="C82" s="180">
        <v>2720</v>
      </c>
      <c r="D82" s="180">
        <v>2720</v>
      </c>
      <c r="E82" s="180">
        <v>2720</v>
      </c>
    </row>
    <row r="83" spans="1:5" ht="12" customHeight="1">
      <c r="A83" s="14" t="s">
        <v>148</v>
      </c>
      <c r="B83" s="116" t="s">
        <v>236</v>
      </c>
      <c r="C83" s="180"/>
      <c r="D83" s="180"/>
      <c r="E83" s="180"/>
    </row>
    <row r="84" spans="1:5" ht="12" customHeight="1">
      <c r="A84" s="15" t="s">
        <v>149</v>
      </c>
      <c r="B84" s="116" t="s">
        <v>237</v>
      </c>
      <c r="C84" s="180"/>
      <c r="D84" s="180"/>
      <c r="E84" s="180"/>
    </row>
    <row r="85" spans="1:5" ht="12" customHeight="1" thickBot="1">
      <c r="A85" s="20" t="s">
        <v>151</v>
      </c>
      <c r="B85" s="117" t="s">
        <v>238</v>
      </c>
      <c r="C85" s="189"/>
      <c r="D85" s="189"/>
      <c r="E85" s="189"/>
    </row>
    <row r="86" spans="1:5" ht="12" customHeight="1" thickBot="1">
      <c r="A86" s="22" t="s">
        <v>45</v>
      </c>
      <c r="B86" s="30" t="s">
        <v>320</v>
      </c>
      <c r="C86" s="173">
        <f>+C87+C88+C89</f>
        <v>11396</v>
      </c>
      <c r="D86" s="173">
        <v>23971</v>
      </c>
      <c r="E86" s="173">
        <v>25199</v>
      </c>
    </row>
    <row r="87" spans="1:5" ht="12" customHeight="1">
      <c r="A87" s="17" t="s">
        <v>137</v>
      </c>
      <c r="B87" s="8" t="s">
        <v>291</v>
      </c>
      <c r="C87" s="179">
        <v>8669</v>
      </c>
      <c r="D87" s="179">
        <v>19080</v>
      </c>
      <c r="E87" s="179">
        <v>20308</v>
      </c>
    </row>
    <row r="88" spans="1:5" ht="12" customHeight="1">
      <c r="A88" s="17" t="s">
        <v>138</v>
      </c>
      <c r="B88" s="13" t="s">
        <v>213</v>
      </c>
      <c r="C88" s="175">
        <v>1500</v>
      </c>
      <c r="D88" s="175">
        <v>4134</v>
      </c>
      <c r="E88" s="175">
        <v>4134</v>
      </c>
    </row>
    <row r="89" spans="1:5" ht="12" customHeight="1">
      <c r="A89" s="17" t="s">
        <v>139</v>
      </c>
      <c r="B89" s="153" t="s">
        <v>321</v>
      </c>
      <c r="C89" s="130">
        <v>1227</v>
      </c>
      <c r="D89" s="130">
        <v>757</v>
      </c>
      <c r="E89" s="130">
        <v>757</v>
      </c>
    </row>
    <row r="90" spans="1:5" ht="12" customHeight="1">
      <c r="A90" s="17" t="s">
        <v>140</v>
      </c>
      <c r="B90" s="153" t="s">
        <v>387</v>
      </c>
      <c r="C90" s="130"/>
      <c r="D90" s="130"/>
      <c r="E90" s="130"/>
    </row>
    <row r="91" spans="1:5" ht="12" customHeight="1">
      <c r="A91" s="17" t="s">
        <v>141</v>
      </c>
      <c r="B91" s="153" t="s">
        <v>322</v>
      </c>
      <c r="C91" s="130">
        <v>1227</v>
      </c>
      <c r="D91" s="130">
        <v>757</v>
      </c>
      <c r="E91" s="130">
        <v>757</v>
      </c>
    </row>
    <row r="92" spans="1:5" ht="15">
      <c r="A92" s="17" t="s">
        <v>150</v>
      </c>
      <c r="B92" s="153" t="s">
        <v>323</v>
      </c>
      <c r="C92" s="130"/>
      <c r="D92" s="130"/>
      <c r="E92" s="130"/>
    </row>
    <row r="93" spans="1:5" ht="12" customHeight="1">
      <c r="A93" s="17" t="s">
        <v>152</v>
      </c>
      <c r="B93" s="267" t="s">
        <v>295</v>
      </c>
      <c r="C93" s="130"/>
      <c r="D93" s="130"/>
      <c r="E93" s="130"/>
    </row>
    <row r="94" spans="1:5" ht="12" customHeight="1">
      <c r="A94" s="17" t="s">
        <v>214</v>
      </c>
      <c r="B94" s="267" t="s">
        <v>296</v>
      </c>
      <c r="C94" s="130"/>
      <c r="D94" s="130"/>
      <c r="E94" s="130"/>
    </row>
    <row r="95" spans="1:5" ht="12" customHeight="1">
      <c r="A95" s="17" t="s">
        <v>215</v>
      </c>
      <c r="B95" s="267" t="s">
        <v>294</v>
      </c>
      <c r="C95" s="130"/>
      <c r="D95" s="130"/>
      <c r="E95" s="130"/>
    </row>
    <row r="96" spans="1:5" ht="24" customHeight="1" thickBot="1">
      <c r="A96" s="14" t="s">
        <v>216</v>
      </c>
      <c r="B96" s="268" t="s">
        <v>293</v>
      </c>
      <c r="C96" s="133"/>
      <c r="D96" s="133"/>
      <c r="E96" s="133"/>
    </row>
    <row r="97" spans="1:5" ht="12" customHeight="1" thickBot="1">
      <c r="A97" s="22" t="s">
        <v>46</v>
      </c>
      <c r="B97" s="109" t="s">
        <v>324</v>
      </c>
      <c r="C97" s="173">
        <f>+C98+C99</f>
        <v>16492</v>
      </c>
      <c r="D97" s="173">
        <v>17241</v>
      </c>
      <c r="E97" s="173">
        <v>17192</v>
      </c>
    </row>
    <row r="98" spans="1:5" ht="12" customHeight="1">
      <c r="A98" s="17" t="s">
        <v>111</v>
      </c>
      <c r="B98" s="10" t="s">
        <v>88</v>
      </c>
      <c r="C98" s="179">
        <v>14492</v>
      </c>
      <c r="D98" s="179">
        <v>15241</v>
      </c>
      <c r="E98" s="179">
        <v>15192</v>
      </c>
    </row>
    <row r="99" spans="1:5" ht="12" customHeight="1" thickBot="1">
      <c r="A99" s="18" t="s">
        <v>112</v>
      </c>
      <c r="B99" s="13" t="s">
        <v>89</v>
      </c>
      <c r="C99" s="180">
        <v>2000</v>
      </c>
      <c r="D99" s="180">
        <v>2000</v>
      </c>
      <c r="E99" s="180">
        <v>2000</v>
      </c>
    </row>
    <row r="100" spans="1:5" s="151" customFormat="1" ht="12" customHeight="1" thickBot="1">
      <c r="A100" s="157" t="s">
        <v>47</v>
      </c>
      <c r="B100" s="152" t="s">
        <v>297</v>
      </c>
      <c r="C100" s="279"/>
      <c r="D100" s="279"/>
      <c r="E100" s="279"/>
    </row>
    <row r="101" spans="1:5" ht="12" customHeight="1" thickBot="1">
      <c r="A101" s="149" t="s">
        <v>48</v>
      </c>
      <c r="B101" s="150" t="s">
        <v>162</v>
      </c>
      <c r="C101" s="172">
        <f>+C73+C86+C97+C100</f>
        <v>68368</v>
      </c>
      <c r="D101" s="172">
        <v>103126</v>
      </c>
      <c r="E101" s="172">
        <v>105625</v>
      </c>
    </row>
    <row r="102" spans="1:5" ht="12" customHeight="1" thickBot="1">
      <c r="A102" s="157" t="s">
        <v>49</v>
      </c>
      <c r="B102" s="152" t="s">
        <v>388</v>
      </c>
      <c r="C102" s="173">
        <f>+C103+C111</f>
        <v>0</v>
      </c>
      <c r="D102" s="173"/>
      <c r="E102" s="173"/>
    </row>
    <row r="103" spans="1:5" ht="12" customHeight="1" thickBot="1">
      <c r="A103" s="171" t="s">
        <v>118</v>
      </c>
      <c r="B103" s="269" t="s">
        <v>395</v>
      </c>
      <c r="C103" s="285">
        <f>+C104+C105+C106+C107+C108+C109+C110</f>
        <v>0</v>
      </c>
      <c r="D103" s="285"/>
      <c r="E103" s="285"/>
    </row>
    <row r="104" spans="1:5" ht="12" customHeight="1">
      <c r="A104" s="164" t="s">
        <v>121</v>
      </c>
      <c r="B104" s="165" t="s">
        <v>298</v>
      </c>
      <c r="C104" s="197"/>
      <c r="D104" s="197"/>
      <c r="E104" s="197"/>
    </row>
    <row r="105" spans="1:5" ht="12" customHeight="1">
      <c r="A105" s="158" t="s">
        <v>122</v>
      </c>
      <c r="B105" s="153" t="s">
        <v>299</v>
      </c>
      <c r="C105" s="198"/>
      <c r="D105" s="198"/>
      <c r="E105" s="198"/>
    </row>
    <row r="106" spans="1:5" ht="12" customHeight="1">
      <c r="A106" s="158" t="s">
        <v>123</v>
      </c>
      <c r="B106" s="153" t="s">
        <v>300</v>
      </c>
      <c r="C106" s="198"/>
      <c r="D106" s="198"/>
      <c r="E106" s="198"/>
    </row>
    <row r="107" spans="1:5" ht="12" customHeight="1">
      <c r="A107" s="158" t="s">
        <v>124</v>
      </c>
      <c r="B107" s="153" t="s">
        <v>301</v>
      </c>
      <c r="C107" s="198"/>
      <c r="D107" s="198"/>
      <c r="E107" s="198"/>
    </row>
    <row r="108" spans="1:5" ht="12" customHeight="1">
      <c r="A108" s="158" t="s">
        <v>199</v>
      </c>
      <c r="B108" s="153" t="s">
        <v>302</v>
      </c>
      <c r="C108" s="198"/>
      <c r="D108" s="198"/>
      <c r="E108" s="198"/>
    </row>
    <row r="109" spans="1:5" ht="12" customHeight="1">
      <c r="A109" s="158" t="s">
        <v>217</v>
      </c>
      <c r="B109" s="153" t="s">
        <v>303</v>
      </c>
      <c r="C109" s="198"/>
      <c r="D109" s="198"/>
      <c r="E109" s="198"/>
    </row>
    <row r="110" spans="1:5" ht="12" customHeight="1" thickBot="1">
      <c r="A110" s="166" t="s">
        <v>218</v>
      </c>
      <c r="B110" s="167" t="s">
        <v>304</v>
      </c>
      <c r="C110" s="199"/>
      <c r="D110" s="199"/>
      <c r="E110" s="199"/>
    </row>
    <row r="111" spans="1:5" ht="12" customHeight="1" thickBot="1">
      <c r="A111" s="171" t="s">
        <v>119</v>
      </c>
      <c r="B111" s="269" t="s">
        <v>396</v>
      </c>
      <c r="C111" s="285">
        <f>+C112+C113+C114+C115+C116+C117+C118+C119</f>
        <v>0</v>
      </c>
      <c r="D111" s="285"/>
      <c r="E111" s="285"/>
    </row>
    <row r="112" spans="1:5" ht="12" customHeight="1">
      <c r="A112" s="164" t="s">
        <v>127</v>
      </c>
      <c r="B112" s="165" t="s">
        <v>298</v>
      </c>
      <c r="C112" s="197"/>
      <c r="D112" s="197"/>
      <c r="E112" s="197"/>
    </row>
    <row r="113" spans="1:5" ht="12" customHeight="1">
      <c r="A113" s="158" t="s">
        <v>128</v>
      </c>
      <c r="B113" s="153" t="s">
        <v>305</v>
      </c>
      <c r="C113" s="198"/>
      <c r="D113" s="198"/>
      <c r="E113" s="198"/>
    </row>
    <row r="114" spans="1:5" ht="12" customHeight="1">
      <c r="A114" s="158" t="s">
        <v>129</v>
      </c>
      <c r="B114" s="153" t="s">
        <v>300</v>
      </c>
      <c r="C114" s="198"/>
      <c r="D114" s="198"/>
      <c r="E114" s="198"/>
    </row>
    <row r="115" spans="1:5" ht="12" customHeight="1">
      <c r="A115" s="158" t="s">
        <v>130</v>
      </c>
      <c r="B115" s="153" t="s">
        <v>301</v>
      </c>
      <c r="C115" s="198"/>
      <c r="D115" s="198"/>
      <c r="E115" s="198"/>
    </row>
    <row r="116" spans="1:5" ht="12" customHeight="1">
      <c r="A116" s="158" t="s">
        <v>200</v>
      </c>
      <c r="B116" s="153" t="s">
        <v>302</v>
      </c>
      <c r="C116" s="198"/>
      <c r="D116" s="198"/>
      <c r="E116" s="198"/>
    </row>
    <row r="117" spans="1:5" ht="12" customHeight="1">
      <c r="A117" s="158" t="s">
        <v>219</v>
      </c>
      <c r="B117" s="153" t="s">
        <v>306</v>
      </c>
      <c r="C117" s="198"/>
      <c r="D117" s="198"/>
      <c r="E117" s="198"/>
    </row>
    <row r="118" spans="1:5" ht="12" customHeight="1">
      <c r="A118" s="158" t="s">
        <v>220</v>
      </c>
      <c r="B118" s="153" t="s">
        <v>304</v>
      </c>
      <c r="C118" s="198"/>
      <c r="D118" s="198"/>
      <c r="E118" s="198"/>
    </row>
    <row r="119" spans="1:5" ht="12" customHeight="1" thickBot="1">
      <c r="A119" s="166" t="s">
        <v>221</v>
      </c>
      <c r="B119" s="167" t="s">
        <v>391</v>
      </c>
      <c r="C119" s="199"/>
      <c r="D119" s="199"/>
      <c r="E119" s="199"/>
    </row>
    <row r="120" spans="1:5" ht="12" customHeight="1" thickBot="1">
      <c r="A120" s="157" t="s">
        <v>50</v>
      </c>
      <c r="B120" s="265" t="s">
        <v>307</v>
      </c>
      <c r="C120" s="190">
        <f>+C101+C102</f>
        <v>68368</v>
      </c>
      <c r="D120" s="190">
        <v>103126</v>
      </c>
      <c r="E120" s="190">
        <v>105625</v>
      </c>
    </row>
    <row r="121" spans="1:7" ht="15" customHeight="1" thickBot="1">
      <c r="A121" s="157" t="s">
        <v>51</v>
      </c>
      <c r="B121" s="265" t="s">
        <v>308</v>
      </c>
      <c r="C121" s="191"/>
      <c r="D121" s="191"/>
      <c r="E121" s="191"/>
      <c r="F121" s="110"/>
      <c r="G121" s="110"/>
    </row>
    <row r="122" spans="1:5" s="1" customFormat="1" ht="12.75" customHeight="1" thickBot="1">
      <c r="A122" s="168" t="s">
        <v>52</v>
      </c>
      <c r="B122" s="266" t="s">
        <v>309</v>
      </c>
      <c r="C122" s="184">
        <f>+C120+C121</f>
        <v>68368</v>
      </c>
      <c r="D122" s="184">
        <v>103126</v>
      </c>
      <c r="E122" s="184">
        <v>105625</v>
      </c>
    </row>
    <row r="123" spans="1:5" ht="7.5" customHeight="1">
      <c r="A123" s="270"/>
      <c r="B123" s="270"/>
      <c r="C123" s="271"/>
      <c r="D123" s="271"/>
      <c r="E123" s="271"/>
    </row>
    <row r="124" spans="1:5" ht="15">
      <c r="A124" s="580" t="s">
        <v>165</v>
      </c>
      <c r="B124" s="580"/>
      <c r="C124" s="580"/>
      <c r="D124" s="37"/>
      <c r="E124" s="37"/>
    </row>
    <row r="125" spans="1:5" ht="15" customHeight="1" thickBot="1">
      <c r="A125" s="578"/>
      <c r="B125" s="578"/>
      <c r="C125" s="194" t="s">
        <v>311</v>
      </c>
      <c r="D125" s="194"/>
      <c r="E125" s="194"/>
    </row>
    <row r="126" spans="1:5" ht="13.5" customHeight="1" thickBot="1">
      <c r="A126" s="22">
        <v>1</v>
      </c>
      <c r="B126" s="30" t="s">
        <v>228</v>
      </c>
      <c r="C126" s="192">
        <f>+C51-C101</f>
        <v>-37234</v>
      </c>
      <c r="D126" s="192">
        <v>-37234</v>
      </c>
      <c r="E126" s="192">
        <v>-37234</v>
      </c>
    </row>
    <row r="127" spans="1:5" ht="7.5" customHeight="1">
      <c r="A127" s="270"/>
      <c r="B127" s="270"/>
      <c r="C127" s="271"/>
      <c r="D127" s="271"/>
      <c r="E127" s="271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59" r:id="rId1"/>
  <headerFooter alignWithMargins="0">
    <oddHeader xml:space="preserve">&amp;C&amp;"Times New Roman CE,Félkövér"&amp;12Csikvánd Község Önkormányzat
2013. ÉVI KÖLTSÉGVETÉS
KÖTELEZŐ FELADATAINAK MÉRLEGE &amp;10
&amp;R&amp;"Times New Roman CE,Félkövér dőlt"&amp;11 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32"/>
  <sheetViews>
    <sheetView view="pageLayout" zoomScaleSheetLayoutView="100" workbookViewId="0" topLeftCell="A4">
      <selection activeCell="I8" sqref="I8"/>
    </sheetView>
  </sheetViews>
  <sheetFormatPr defaultColWidth="9.375" defaultRowHeight="12.75"/>
  <cols>
    <col min="1" max="1" width="8.00390625" style="52" customWidth="1"/>
    <col min="2" max="2" width="40.75390625" style="118" customWidth="1"/>
    <col min="3" max="3" width="12.50390625" style="52" customWidth="1"/>
    <col min="4" max="5" width="12.125" style="52" customWidth="1"/>
    <col min="6" max="6" width="49.75390625" style="52" customWidth="1"/>
    <col min="7" max="9" width="11.50390625" style="52" customWidth="1"/>
    <col min="10" max="16384" width="9.375" style="52" customWidth="1"/>
  </cols>
  <sheetData>
    <row r="1" spans="2:9" ht="39.75" customHeight="1">
      <c r="B1" s="600" t="s">
        <v>446</v>
      </c>
      <c r="C1" s="600"/>
      <c r="D1" s="600"/>
      <c r="E1" s="600"/>
      <c r="F1" s="600"/>
      <c r="G1" s="214"/>
      <c r="H1" s="214"/>
      <c r="I1" s="214"/>
    </row>
    <row r="2" spans="1:9" ht="14.25" customHeight="1" thickBot="1">
      <c r="A2" s="314" t="s">
        <v>445</v>
      </c>
      <c r="B2" s="601"/>
      <c r="C2" s="601"/>
      <c r="D2" s="601"/>
      <c r="E2" s="601"/>
      <c r="F2" s="601"/>
      <c r="G2" s="575" t="s">
        <v>447</v>
      </c>
      <c r="H2" s="573"/>
      <c r="I2" s="574"/>
    </row>
    <row r="3" spans="1:9" ht="18" customHeight="1" thickBot="1">
      <c r="A3" s="598" t="s">
        <v>97</v>
      </c>
      <c r="B3" s="216" t="s">
        <v>83</v>
      </c>
      <c r="C3" s="217"/>
      <c r="D3" s="293"/>
      <c r="E3" s="541"/>
      <c r="F3" s="216" t="s">
        <v>87</v>
      </c>
      <c r="G3" s="218"/>
      <c r="H3" s="218"/>
      <c r="I3" s="218"/>
    </row>
    <row r="4" spans="1:9" s="219" customFormat="1" ht="35.25" customHeight="1" thickBot="1">
      <c r="A4" s="599"/>
      <c r="B4" s="119" t="s">
        <v>91</v>
      </c>
      <c r="C4" s="120" t="s">
        <v>448</v>
      </c>
      <c r="D4" s="294" t="s">
        <v>524</v>
      </c>
      <c r="E4" s="542" t="s">
        <v>528</v>
      </c>
      <c r="F4" s="119" t="s">
        <v>91</v>
      </c>
      <c r="G4" s="48" t="s">
        <v>448</v>
      </c>
      <c r="H4" s="294" t="s">
        <v>449</v>
      </c>
      <c r="I4" s="294" t="s">
        <v>528</v>
      </c>
    </row>
    <row r="5" spans="1:9" s="224" customFormat="1" ht="12" customHeight="1" thickBot="1">
      <c r="A5" s="220" t="s">
        <v>434</v>
      </c>
      <c r="B5" s="221" t="s">
        <v>435</v>
      </c>
      <c r="C5" s="222" t="s">
        <v>436</v>
      </c>
      <c r="D5" s="294" t="s">
        <v>437</v>
      </c>
      <c r="E5" s="542" t="s">
        <v>442</v>
      </c>
      <c r="F5" s="221" t="s">
        <v>443</v>
      </c>
      <c r="G5" s="223" t="s">
        <v>444</v>
      </c>
      <c r="H5" s="223" t="s">
        <v>525</v>
      </c>
      <c r="I5" s="223" t="s">
        <v>526</v>
      </c>
    </row>
    <row r="6" spans="1:9" ht="12.75" customHeight="1">
      <c r="A6" s="225" t="s">
        <v>44</v>
      </c>
      <c r="B6" s="226" t="s">
        <v>185</v>
      </c>
      <c r="C6" s="202">
        <v>15960</v>
      </c>
      <c r="D6" s="295">
        <v>15960</v>
      </c>
      <c r="E6" s="543">
        <v>15960</v>
      </c>
      <c r="F6" s="226" t="s">
        <v>92</v>
      </c>
      <c r="G6" s="208">
        <v>9230</v>
      </c>
      <c r="H6" s="208">
        <v>23615</v>
      </c>
      <c r="I6" s="208">
        <v>23615</v>
      </c>
    </row>
    <row r="7" spans="1:9" ht="12.75" customHeight="1">
      <c r="A7" s="227" t="s">
        <v>45</v>
      </c>
      <c r="B7" s="228" t="s">
        <v>84</v>
      </c>
      <c r="C7" s="203">
        <v>1661</v>
      </c>
      <c r="D7" s="296">
        <v>2174</v>
      </c>
      <c r="E7" s="544">
        <v>2174</v>
      </c>
      <c r="F7" s="228" t="s">
        <v>209</v>
      </c>
      <c r="G7" s="209">
        <v>1713</v>
      </c>
      <c r="H7" s="209">
        <v>3655</v>
      </c>
      <c r="I7" s="209">
        <v>3655</v>
      </c>
    </row>
    <row r="8" spans="1:9" ht="12.75" customHeight="1">
      <c r="A8" s="227" t="s">
        <v>46</v>
      </c>
      <c r="B8" s="228" t="s">
        <v>86</v>
      </c>
      <c r="C8" s="203">
        <v>1120</v>
      </c>
      <c r="D8" s="296">
        <v>1120</v>
      </c>
      <c r="E8" s="544">
        <v>1120</v>
      </c>
      <c r="F8" s="228" t="s">
        <v>339</v>
      </c>
      <c r="G8" s="209">
        <v>13974</v>
      </c>
      <c r="H8" s="209">
        <v>18135</v>
      </c>
      <c r="I8" s="209">
        <v>18855</v>
      </c>
    </row>
    <row r="9" spans="1:9" ht="12.75" customHeight="1">
      <c r="A9" s="227" t="s">
        <v>47</v>
      </c>
      <c r="B9" s="229" t="s">
        <v>326</v>
      </c>
      <c r="C9" s="203">
        <v>9889</v>
      </c>
      <c r="D9" s="296">
        <v>11109</v>
      </c>
      <c r="E9" s="544">
        <v>11653</v>
      </c>
      <c r="F9" s="228" t="s">
        <v>210</v>
      </c>
      <c r="G9" s="209">
        <v>0</v>
      </c>
      <c r="H9" s="209"/>
      <c r="I9" s="209"/>
    </row>
    <row r="10" spans="1:9" ht="12.75" customHeight="1">
      <c r="A10" s="227" t="s">
        <v>48</v>
      </c>
      <c r="B10" s="228" t="s">
        <v>327</v>
      </c>
      <c r="C10" s="203">
        <v>1877</v>
      </c>
      <c r="D10" s="296">
        <v>22327</v>
      </c>
      <c r="E10" s="544">
        <v>24282</v>
      </c>
      <c r="F10" s="228" t="s">
        <v>211</v>
      </c>
      <c r="G10" s="209">
        <v>15563</v>
      </c>
      <c r="H10" s="209">
        <v>16509</v>
      </c>
      <c r="I10" s="209">
        <v>17109</v>
      </c>
    </row>
    <row r="11" spans="1:9" ht="12.75" customHeight="1">
      <c r="A11" s="227" t="s">
        <v>49</v>
      </c>
      <c r="B11" s="228" t="s">
        <v>360</v>
      </c>
      <c r="C11" s="204"/>
      <c r="D11" s="297"/>
      <c r="E11" s="545"/>
      <c r="F11" s="228" t="s">
        <v>76</v>
      </c>
      <c r="G11" s="209">
        <v>16492</v>
      </c>
      <c r="H11" s="209">
        <v>17241</v>
      </c>
      <c r="I11" s="209">
        <v>17192</v>
      </c>
    </row>
    <row r="12" spans="1:9" ht="12.75" customHeight="1">
      <c r="A12" s="227" t="s">
        <v>50</v>
      </c>
      <c r="B12" s="228" t="s">
        <v>328</v>
      </c>
      <c r="C12" s="203"/>
      <c r="D12" s="296"/>
      <c r="E12" s="544"/>
      <c r="F12" s="228" t="s">
        <v>38</v>
      </c>
      <c r="G12" s="209"/>
      <c r="H12" s="209"/>
      <c r="I12" s="209"/>
    </row>
    <row r="13" spans="1:9" ht="12.75" customHeight="1">
      <c r="A13" s="227" t="s">
        <v>51</v>
      </c>
      <c r="B13" s="228" t="s">
        <v>329</v>
      </c>
      <c r="C13" s="203"/>
      <c r="D13" s="296"/>
      <c r="E13" s="544"/>
      <c r="F13" s="43"/>
      <c r="G13" s="209"/>
      <c r="H13" s="209"/>
      <c r="I13" s="209"/>
    </row>
    <row r="14" spans="1:9" ht="12.75" customHeight="1">
      <c r="A14" s="227" t="s">
        <v>52</v>
      </c>
      <c r="B14" s="230" t="s">
        <v>330</v>
      </c>
      <c r="C14" s="203"/>
      <c r="D14" s="203"/>
      <c r="E14" s="209"/>
      <c r="F14" s="43"/>
      <c r="G14" s="209"/>
      <c r="H14" s="209"/>
      <c r="I14" s="209"/>
    </row>
    <row r="15" spans="1:9" ht="12.75" customHeight="1">
      <c r="A15" s="227" t="s">
        <v>53</v>
      </c>
      <c r="B15" s="43"/>
      <c r="C15" s="203"/>
      <c r="D15" s="296"/>
      <c r="E15" s="544"/>
      <c r="F15" s="43"/>
      <c r="G15" s="209"/>
      <c r="H15" s="209"/>
      <c r="I15" s="209"/>
    </row>
    <row r="16" spans="1:9" ht="12.75" customHeight="1">
      <c r="A16" s="227" t="s">
        <v>54</v>
      </c>
      <c r="B16" s="43"/>
      <c r="C16" s="203"/>
      <c r="D16" s="296"/>
      <c r="E16" s="544"/>
      <c r="F16" s="43"/>
      <c r="G16" s="209"/>
      <c r="H16" s="209"/>
      <c r="I16" s="209"/>
    </row>
    <row r="17" spans="1:9" ht="12.75" customHeight="1" thickBot="1">
      <c r="A17" s="227" t="s">
        <v>55</v>
      </c>
      <c r="B17" s="55"/>
      <c r="C17" s="205"/>
      <c r="D17" s="298"/>
      <c r="E17" s="546"/>
      <c r="F17" s="43"/>
      <c r="G17" s="210"/>
      <c r="H17" s="210"/>
      <c r="I17" s="210"/>
    </row>
    <row r="18" spans="1:9" ht="15.75" customHeight="1" thickBot="1">
      <c r="A18" s="231" t="s">
        <v>56</v>
      </c>
      <c r="B18" s="111" t="s">
        <v>353</v>
      </c>
      <c r="C18" s="206">
        <f>+C6+C7+C8+C9+C10+C12+C13+C14+C15+C16+C17</f>
        <v>30507</v>
      </c>
      <c r="D18" s="299">
        <f>+D6+D7+D8+D9+D10+D12+D13+D14+D15+D16+D17</f>
        <v>52690</v>
      </c>
      <c r="E18" s="547">
        <f>SUM(E6:E17)</f>
        <v>55189</v>
      </c>
      <c r="F18" s="111" t="s">
        <v>352</v>
      </c>
      <c r="G18" s="211">
        <f>SUM(G6:G17)</f>
        <v>56972</v>
      </c>
      <c r="H18" s="211">
        <f>SUM(H6:H17)</f>
        <v>79155</v>
      </c>
      <c r="I18" s="211">
        <f>SUM(I6:I17)</f>
        <v>80426</v>
      </c>
    </row>
    <row r="19" spans="1:9" ht="12.75" customHeight="1">
      <c r="A19" s="232" t="s">
        <v>57</v>
      </c>
      <c r="B19" s="233" t="s">
        <v>331</v>
      </c>
      <c r="C19" s="234">
        <f>+C20+C21+C22+C23</f>
        <v>26465</v>
      </c>
      <c r="D19" s="300">
        <v>26465</v>
      </c>
      <c r="E19" s="548">
        <v>25236</v>
      </c>
      <c r="F19" s="235" t="s">
        <v>222</v>
      </c>
      <c r="G19" s="212"/>
      <c r="H19" s="212"/>
      <c r="I19" s="212"/>
    </row>
    <row r="20" spans="1:9" ht="12.75" customHeight="1">
      <c r="A20" s="236" t="s">
        <v>58</v>
      </c>
      <c r="B20" s="235" t="s">
        <v>265</v>
      </c>
      <c r="C20" s="71">
        <v>26465</v>
      </c>
      <c r="D20" s="112">
        <v>26465</v>
      </c>
      <c r="E20" s="549">
        <v>25236</v>
      </c>
      <c r="F20" s="235" t="s">
        <v>223</v>
      </c>
      <c r="G20" s="72"/>
      <c r="H20" s="72"/>
      <c r="I20" s="72"/>
    </row>
    <row r="21" spans="1:9" ht="12.75" customHeight="1">
      <c r="A21" s="236" t="s">
        <v>59</v>
      </c>
      <c r="B21" s="235" t="s">
        <v>266</v>
      </c>
      <c r="C21" s="71"/>
      <c r="D21" s="112"/>
      <c r="E21" s="549"/>
      <c r="F21" s="235" t="s">
        <v>163</v>
      </c>
      <c r="G21" s="72"/>
      <c r="H21" s="72"/>
      <c r="I21" s="72"/>
    </row>
    <row r="22" spans="1:9" ht="12.75" customHeight="1">
      <c r="A22" s="236" t="s">
        <v>60</v>
      </c>
      <c r="B22" s="235" t="s">
        <v>332</v>
      </c>
      <c r="C22" s="71"/>
      <c r="D22" s="112"/>
      <c r="E22" s="549"/>
      <c r="F22" s="235" t="s">
        <v>164</v>
      </c>
      <c r="G22" s="72"/>
      <c r="H22" s="72"/>
      <c r="I22" s="72"/>
    </row>
    <row r="23" spans="1:9" ht="12.75" customHeight="1">
      <c r="A23" s="236" t="s">
        <v>61</v>
      </c>
      <c r="B23" s="235" t="s">
        <v>333</v>
      </c>
      <c r="C23" s="71"/>
      <c r="D23" s="301"/>
      <c r="E23" s="550"/>
      <c r="F23" s="233" t="s">
        <v>340</v>
      </c>
      <c r="G23" s="72"/>
      <c r="H23" s="72"/>
      <c r="I23" s="72"/>
    </row>
    <row r="24" spans="1:9" ht="12.75" customHeight="1">
      <c r="A24" s="236" t="s">
        <v>62</v>
      </c>
      <c r="B24" s="235" t="s">
        <v>334</v>
      </c>
      <c r="C24" s="237">
        <f>+C25+C26</f>
        <v>0</v>
      </c>
      <c r="D24" s="302"/>
      <c r="E24" s="551"/>
      <c r="F24" s="235" t="s">
        <v>224</v>
      </c>
      <c r="G24" s="72"/>
      <c r="H24" s="72"/>
      <c r="I24" s="72"/>
    </row>
    <row r="25" spans="1:9" ht="12.75" customHeight="1">
      <c r="A25" s="232" t="s">
        <v>63</v>
      </c>
      <c r="B25" s="233" t="s">
        <v>335</v>
      </c>
      <c r="C25" s="207"/>
      <c r="D25" s="301"/>
      <c r="E25" s="552"/>
      <c r="F25" s="226" t="s">
        <v>225</v>
      </c>
      <c r="G25" s="212"/>
      <c r="H25" s="212"/>
      <c r="I25" s="212"/>
    </row>
    <row r="26" spans="1:9" ht="12.75" customHeight="1" thickBot="1">
      <c r="A26" s="236" t="s">
        <v>64</v>
      </c>
      <c r="B26" s="235" t="s">
        <v>275</v>
      </c>
      <c r="C26" s="71"/>
      <c r="D26" s="112"/>
      <c r="E26" s="549"/>
      <c r="F26" s="43"/>
      <c r="G26" s="72"/>
      <c r="H26" s="72"/>
      <c r="I26" s="72"/>
    </row>
    <row r="27" spans="1:9" ht="15.75" customHeight="1" thickBot="1">
      <c r="A27" s="231" t="s">
        <v>65</v>
      </c>
      <c r="B27" s="111" t="s">
        <v>350</v>
      </c>
      <c r="C27" s="206">
        <f>+C19+C24</f>
        <v>26465</v>
      </c>
      <c r="D27" s="299">
        <f>+D19+D24</f>
        <v>26465</v>
      </c>
      <c r="E27" s="547">
        <v>25236</v>
      </c>
      <c r="F27" s="111" t="s">
        <v>351</v>
      </c>
      <c r="G27" s="211">
        <f>SUM(G19:G26)</f>
        <v>0</v>
      </c>
      <c r="H27" s="211"/>
      <c r="I27" s="211"/>
    </row>
    <row r="28" spans="1:9" ht="18" customHeight="1" thickBot="1">
      <c r="A28" s="231" t="s">
        <v>66</v>
      </c>
      <c r="B28" s="238" t="s">
        <v>338</v>
      </c>
      <c r="C28" s="206">
        <f>+C18+C27</f>
        <v>56972</v>
      </c>
      <c r="D28" s="299">
        <f>+D18+D27</f>
        <v>79155</v>
      </c>
      <c r="E28" s="547">
        <f>SUM(E18,E27)</f>
        <v>80425</v>
      </c>
      <c r="F28" s="238" t="s">
        <v>341</v>
      </c>
      <c r="G28" s="211">
        <f>+G18+G27</f>
        <v>56972</v>
      </c>
      <c r="H28" s="211">
        <f>+H18+H27</f>
        <v>79155</v>
      </c>
      <c r="I28" s="211">
        <f>+I18+I27</f>
        <v>80426</v>
      </c>
    </row>
    <row r="29" spans="1:9" ht="18" customHeight="1" thickBot="1">
      <c r="A29" s="231" t="s">
        <v>67</v>
      </c>
      <c r="B29" s="111" t="s">
        <v>336</v>
      </c>
      <c r="C29" s="242"/>
      <c r="D29" s="303"/>
      <c r="E29" s="553"/>
      <c r="F29" s="111" t="s">
        <v>342</v>
      </c>
      <c r="G29" s="241"/>
      <c r="H29" s="241"/>
      <c r="I29" s="241"/>
    </row>
    <row r="30" spans="1:9" ht="13.5" thickBot="1">
      <c r="A30" s="231" t="s">
        <v>68</v>
      </c>
      <c r="B30" s="239" t="s">
        <v>337</v>
      </c>
      <c r="C30" s="240">
        <f>+C28+C29</f>
        <v>56972</v>
      </c>
      <c r="D30" s="304">
        <f>+D28+D29</f>
        <v>79155</v>
      </c>
      <c r="E30" s="554">
        <f>SUM(E28,E29)</f>
        <v>80425</v>
      </c>
      <c r="F30" s="239" t="s">
        <v>343</v>
      </c>
      <c r="G30" s="240">
        <f>+G28+G29</f>
        <v>56972</v>
      </c>
      <c r="H30" s="240">
        <f>H28+H29</f>
        <v>79155</v>
      </c>
      <c r="I30" s="240">
        <f>I28+I29</f>
        <v>80426</v>
      </c>
    </row>
    <row r="31" spans="1:9" ht="13.5" thickBot="1">
      <c r="A31" s="231" t="s">
        <v>69</v>
      </c>
      <c r="B31" s="239" t="s">
        <v>167</v>
      </c>
      <c r="C31" s="240">
        <f>IF(C18-G18&lt;0,G18-C18,"-")</f>
        <v>26465</v>
      </c>
      <c r="D31" s="304">
        <f>IF(D18-H18&lt;0,H18-D18,"-")</f>
        <v>26465</v>
      </c>
      <c r="E31" s="554">
        <f>IF(E18-I18&lt;0,I18-E18,"-")</f>
        <v>25237</v>
      </c>
      <c r="F31" s="239" t="s">
        <v>168</v>
      </c>
      <c r="G31" s="240" t="str">
        <f>IF(C18-G18&gt;0,C18-G18,"-")</f>
        <v>-</v>
      </c>
      <c r="H31" s="240"/>
      <c r="I31" s="240"/>
    </row>
    <row r="32" spans="1:9" ht="13.5" thickBot="1">
      <c r="A32" s="231" t="s">
        <v>70</v>
      </c>
      <c r="B32" s="239" t="s">
        <v>344</v>
      </c>
      <c r="C32" s="240" t="str">
        <f>IF(C18+C19-G28&lt;0,G28-(C18+C19),"-")</f>
        <v>-</v>
      </c>
      <c r="D32" s="304"/>
      <c r="E32" s="554"/>
      <c r="F32" s="239" t="s">
        <v>345</v>
      </c>
      <c r="G32" s="240" t="str">
        <f>IF(C18+C19-G28&gt;0,C18+C19-G28,"-")</f>
        <v>-</v>
      </c>
      <c r="H32" s="240"/>
      <c r="I32" s="240"/>
    </row>
    <row r="33" ht="12.75"/>
    <row r="34" ht="12.75"/>
    <row r="35" ht="12.75"/>
    <row r="36" ht="12.75"/>
  </sheetData>
  <sheetProtection/>
  <mergeCells count="3">
    <mergeCell ref="A3:A4"/>
    <mergeCell ref="B1:F2"/>
    <mergeCell ref="G2:I2"/>
  </mergeCells>
  <printOptions horizontalCentered="1"/>
  <pageMargins left="0.33" right="0.48" top="0.794375" bottom="0.5" header="0.6692913385826772" footer="0.28"/>
  <pageSetup horizontalDpi="600" verticalDpi="600" orientation="landscape" paperSize="9" scale="82" r:id="rId2"/>
  <headerFooter alignWithMargins="0">
    <oddHeader xml:space="preserve">&amp;R&amp;"Times New Roman CE,Félkövér dőlt"&amp;11 2.melléklet a 11/2013.(XI.15.) önkormányzati rendelethez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I38"/>
  <sheetViews>
    <sheetView zoomScaleSheetLayoutView="50" zoomScalePageLayoutView="0" workbookViewId="0" topLeftCell="C13">
      <selection activeCell="E23" sqref="E23"/>
    </sheetView>
  </sheetViews>
  <sheetFormatPr defaultColWidth="9.375" defaultRowHeight="12.75"/>
  <cols>
    <col min="1" max="1" width="8.75390625" style="52" customWidth="1"/>
    <col min="2" max="2" width="55.125" style="118" customWidth="1"/>
    <col min="3" max="5" width="16.375" style="52" customWidth="1"/>
    <col min="6" max="6" width="55.125" style="52" customWidth="1"/>
    <col min="7" max="9" width="16.375" style="52" customWidth="1"/>
    <col min="10" max="16384" width="9.375" style="52" customWidth="1"/>
  </cols>
  <sheetData>
    <row r="1" spans="2:9" ht="30.75">
      <c r="B1" s="213" t="s">
        <v>166</v>
      </c>
      <c r="C1" s="214"/>
      <c r="D1" s="214"/>
      <c r="E1" s="214"/>
      <c r="F1" s="214"/>
      <c r="G1" s="214"/>
      <c r="H1" s="214"/>
      <c r="I1" s="214"/>
    </row>
    <row r="2" spans="1:9" ht="14.25" thickBot="1">
      <c r="A2" s="314" t="s">
        <v>439</v>
      </c>
      <c r="G2" s="215" t="s">
        <v>90</v>
      </c>
      <c r="H2" s="215"/>
      <c r="I2" s="215"/>
    </row>
    <row r="3" spans="1:9" ht="13.5" thickBot="1">
      <c r="A3" s="598" t="s">
        <v>97</v>
      </c>
      <c r="B3" s="216" t="s">
        <v>83</v>
      </c>
      <c r="C3" s="217"/>
      <c r="D3" s="217"/>
      <c r="E3" s="541"/>
      <c r="F3" s="216" t="s">
        <v>87</v>
      </c>
      <c r="G3" s="218"/>
      <c r="H3" s="218"/>
      <c r="I3" s="218"/>
    </row>
    <row r="4" spans="1:9" s="219" customFormat="1" ht="12.75">
      <c r="A4" s="604"/>
      <c r="B4" s="602" t="s">
        <v>91</v>
      </c>
      <c r="C4" s="611" t="s">
        <v>448</v>
      </c>
      <c r="D4" s="606" t="s">
        <v>524</v>
      </c>
      <c r="E4" s="613" t="s">
        <v>527</v>
      </c>
      <c r="F4" s="602" t="s">
        <v>91</v>
      </c>
      <c r="G4" s="606" t="s">
        <v>448</v>
      </c>
      <c r="H4" s="609" t="s">
        <v>524</v>
      </c>
      <c r="I4" s="607" t="s">
        <v>527</v>
      </c>
    </row>
    <row r="5" spans="1:9" s="219" customFormat="1" ht="26.25" customHeight="1" thickBot="1">
      <c r="A5" s="605"/>
      <c r="B5" s="603"/>
      <c r="C5" s="612"/>
      <c r="D5" s="596"/>
      <c r="E5" s="614"/>
      <c r="F5" s="603"/>
      <c r="G5" s="596"/>
      <c r="H5" s="610"/>
      <c r="I5" s="608"/>
    </row>
    <row r="6" spans="1:9" s="219" customFormat="1" ht="13.5" thickBot="1">
      <c r="A6" s="605"/>
      <c r="B6" s="408" t="s">
        <v>434</v>
      </c>
      <c r="C6" s="409" t="s">
        <v>435</v>
      </c>
      <c r="D6" s="410" t="s">
        <v>436</v>
      </c>
      <c r="E6" s="555" t="s">
        <v>437</v>
      </c>
      <c r="F6" s="407" t="s">
        <v>442</v>
      </c>
      <c r="G6" s="411" t="s">
        <v>443</v>
      </c>
      <c r="H6" s="412" t="s">
        <v>444</v>
      </c>
      <c r="I6" s="560" t="s">
        <v>525</v>
      </c>
    </row>
    <row r="7" spans="1:9" s="219" customFormat="1" ht="13.5" thickBot="1">
      <c r="A7" s="414"/>
      <c r="B7" s="415"/>
      <c r="C7" s="416"/>
      <c r="D7" s="417"/>
      <c r="E7" s="556"/>
      <c r="F7" s="413" t="s">
        <v>321</v>
      </c>
      <c r="G7" s="418"/>
      <c r="H7" s="419"/>
      <c r="I7" s="419"/>
    </row>
    <row r="8" spans="1:9" ht="12.75" customHeight="1">
      <c r="A8" s="225" t="s">
        <v>44</v>
      </c>
      <c r="B8" s="226" t="s">
        <v>380</v>
      </c>
      <c r="C8" s="202"/>
      <c r="D8" s="202"/>
      <c r="E8" s="543"/>
      <c r="F8" s="226" t="s">
        <v>291</v>
      </c>
      <c r="G8" s="208">
        <v>8669</v>
      </c>
      <c r="H8" s="208">
        <v>19080</v>
      </c>
      <c r="I8" s="208">
        <v>20308</v>
      </c>
    </row>
    <row r="9" spans="1:9" ht="22.5" customHeight="1">
      <c r="A9" s="227" t="s">
        <v>45</v>
      </c>
      <c r="B9" s="228" t="s">
        <v>354</v>
      </c>
      <c r="C9" s="203">
        <v>627</v>
      </c>
      <c r="D9" s="203">
        <v>157</v>
      </c>
      <c r="E9" s="544">
        <v>157</v>
      </c>
      <c r="F9" s="228" t="s">
        <v>213</v>
      </c>
      <c r="G9" s="209">
        <v>1500</v>
      </c>
      <c r="H9" s="209">
        <v>4134</v>
      </c>
      <c r="I9" s="209">
        <v>4134</v>
      </c>
    </row>
    <row r="10" spans="1:9" ht="12.75" customHeight="1">
      <c r="A10" s="227" t="s">
        <v>46</v>
      </c>
      <c r="B10" s="228" t="s">
        <v>161</v>
      </c>
      <c r="C10" s="203"/>
      <c r="D10" s="203"/>
      <c r="E10" s="544"/>
      <c r="F10" s="228" t="s">
        <v>321</v>
      </c>
      <c r="G10" s="209">
        <v>1227</v>
      </c>
      <c r="H10" s="209">
        <v>757</v>
      </c>
      <c r="I10" s="209">
        <v>757</v>
      </c>
    </row>
    <row r="11" spans="1:9" ht="12.75" customHeight="1">
      <c r="A11" s="227" t="s">
        <v>47</v>
      </c>
      <c r="B11" s="228" t="s">
        <v>196</v>
      </c>
      <c r="C11" s="203"/>
      <c r="D11" s="203"/>
      <c r="E11" s="544"/>
      <c r="F11" s="228" t="s">
        <v>361</v>
      </c>
      <c r="G11" s="209"/>
      <c r="H11" s="209"/>
      <c r="I11" s="209"/>
    </row>
    <row r="12" spans="1:9" ht="12.75" customHeight="1">
      <c r="A12" s="227" t="s">
        <v>48</v>
      </c>
      <c r="B12" s="228" t="s">
        <v>252</v>
      </c>
      <c r="C12" s="203"/>
      <c r="D12" s="203"/>
      <c r="E12" s="544"/>
      <c r="F12" s="228" t="s">
        <v>362</v>
      </c>
      <c r="G12" s="209">
        <v>1227</v>
      </c>
      <c r="H12" s="209">
        <v>757</v>
      </c>
      <c r="I12" s="209">
        <v>757</v>
      </c>
    </row>
    <row r="13" spans="1:9" ht="12.75" customHeight="1">
      <c r="A13" s="227" t="s">
        <v>49</v>
      </c>
      <c r="B13" s="228" t="s">
        <v>355</v>
      </c>
      <c r="C13" s="204"/>
      <c r="D13" s="561"/>
      <c r="E13" s="209"/>
      <c r="F13" s="244" t="s">
        <v>363</v>
      </c>
      <c r="G13" s="209"/>
      <c r="H13" s="209"/>
      <c r="I13" s="209"/>
    </row>
    <row r="14" spans="1:9" ht="12.75" customHeight="1">
      <c r="A14" s="227" t="s">
        <v>50</v>
      </c>
      <c r="B14" s="228" t="s">
        <v>356</v>
      </c>
      <c r="C14" s="203"/>
      <c r="D14" s="203"/>
      <c r="E14" s="544"/>
      <c r="F14" s="244" t="s">
        <v>295</v>
      </c>
      <c r="G14" s="209"/>
      <c r="H14" s="209"/>
      <c r="I14" s="209"/>
    </row>
    <row r="15" spans="1:9" ht="12.75" customHeight="1">
      <c r="A15" s="227" t="s">
        <v>51</v>
      </c>
      <c r="B15" s="228" t="s">
        <v>359</v>
      </c>
      <c r="C15" s="203"/>
      <c r="D15" s="203">
        <v>13045</v>
      </c>
      <c r="E15" s="544">
        <v>13045</v>
      </c>
      <c r="F15" s="245" t="s">
        <v>296</v>
      </c>
      <c r="G15" s="209"/>
      <c r="H15" s="209"/>
      <c r="I15" s="209"/>
    </row>
    <row r="16" spans="1:9" ht="12.75" customHeight="1">
      <c r="A16" s="227" t="s">
        <v>52</v>
      </c>
      <c r="B16" s="246" t="s">
        <v>378</v>
      </c>
      <c r="C16" s="204"/>
      <c r="D16" s="561"/>
      <c r="E16" s="209"/>
      <c r="F16" s="244" t="s">
        <v>364</v>
      </c>
      <c r="G16" s="209"/>
      <c r="H16" s="209"/>
      <c r="I16" s="209"/>
    </row>
    <row r="17" spans="1:9" ht="22.5" customHeight="1">
      <c r="A17" s="227" t="s">
        <v>53</v>
      </c>
      <c r="B17" s="228" t="s">
        <v>357</v>
      </c>
      <c r="C17" s="204"/>
      <c r="D17" s="561"/>
      <c r="E17" s="209"/>
      <c r="F17" s="244" t="s">
        <v>365</v>
      </c>
      <c r="G17" s="209"/>
      <c r="H17" s="209"/>
      <c r="I17" s="209"/>
    </row>
    <row r="18" spans="1:9" ht="12.75" customHeight="1">
      <c r="A18" s="227" t="s">
        <v>54</v>
      </c>
      <c r="B18" s="228" t="s">
        <v>358</v>
      </c>
      <c r="C18" s="561"/>
      <c r="D18" s="203"/>
      <c r="E18" s="545"/>
      <c r="F18" s="228" t="s">
        <v>76</v>
      </c>
      <c r="G18" s="209"/>
      <c r="H18" s="209">
        <v>0</v>
      </c>
      <c r="I18" s="209"/>
    </row>
    <row r="19" spans="1:9" ht="12.75" customHeight="1" thickBot="1">
      <c r="A19" s="286" t="s">
        <v>55</v>
      </c>
      <c r="B19" s="287"/>
      <c r="C19" s="288"/>
      <c r="D19" s="562"/>
      <c r="E19" s="563"/>
      <c r="F19" s="287" t="s">
        <v>38</v>
      </c>
      <c r="G19" s="257"/>
      <c r="H19" s="257"/>
      <c r="I19" s="257"/>
    </row>
    <row r="20" spans="1:9" ht="15.75" customHeight="1" thickBot="1">
      <c r="A20" s="231" t="s">
        <v>56</v>
      </c>
      <c r="B20" s="111" t="s">
        <v>159</v>
      </c>
      <c r="C20" s="206">
        <f>+C8+C9+C10+C11+C12+C13+C14+C15+C17+C18+C19</f>
        <v>627</v>
      </c>
      <c r="D20" s="206">
        <f>+D8+D9+D10+D11+D12+D13+D14+D15+D16+D17+D18+D19</f>
        <v>13202</v>
      </c>
      <c r="E20" s="547">
        <f>SUM(E8:E19)</f>
        <v>13202</v>
      </c>
      <c r="F20" s="111" t="s">
        <v>160</v>
      </c>
      <c r="G20" s="211">
        <f>+G8+G9+G10+G18+G19</f>
        <v>11396</v>
      </c>
      <c r="H20" s="211">
        <f>+H8+H11+H9+H10+H18+H19</f>
        <v>23971</v>
      </c>
      <c r="I20" s="211">
        <v>25199</v>
      </c>
    </row>
    <row r="21" spans="1:9" ht="12.75" customHeight="1">
      <c r="A21" s="247" t="s">
        <v>57</v>
      </c>
      <c r="B21" s="248" t="s">
        <v>377</v>
      </c>
      <c r="C21" s="255">
        <f>+C22+C23+C24+C25+C26</f>
        <v>10769</v>
      </c>
      <c r="D21" s="255">
        <v>10769</v>
      </c>
      <c r="E21" s="557">
        <v>11997</v>
      </c>
      <c r="F21" s="235" t="s">
        <v>222</v>
      </c>
      <c r="G21" s="70"/>
      <c r="H21" s="70"/>
      <c r="I21" s="70"/>
    </row>
    <row r="22" spans="1:9" ht="12.75" customHeight="1">
      <c r="A22" s="227" t="s">
        <v>58</v>
      </c>
      <c r="B22" s="249" t="s">
        <v>366</v>
      </c>
      <c r="C22" s="71">
        <v>10769</v>
      </c>
      <c r="D22" s="71">
        <v>10769</v>
      </c>
      <c r="E22" s="549">
        <v>11997</v>
      </c>
      <c r="F22" s="235" t="s">
        <v>226</v>
      </c>
      <c r="G22" s="72"/>
      <c r="H22" s="72"/>
      <c r="I22" s="72"/>
    </row>
    <row r="23" spans="1:9" ht="12.75" customHeight="1">
      <c r="A23" s="247" t="s">
        <v>59</v>
      </c>
      <c r="B23" s="249" t="s">
        <v>367</v>
      </c>
      <c r="C23" s="71"/>
      <c r="D23" s="71"/>
      <c r="E23" s="549"/>
      <c r="F23" s="235" t="s">
        <v>163</v>
      </c>
      <c r="G23" s="72"/>
      <c r="H23" s="72"/>
      <c r="I23" s="72"/>
    </row>
    <row r="24" spans="1:9" ht="12.75" customHeight="1">
      <c r="A24" s="227" t="s">
        <v>60</v>
      </c>
      <c r="B24" s="249" t="s">
        <v>368</v>
      </c>
      <c r="C24" s="71"/>
      <c r="D24" s="71"/>
      <c r="E24" s="549"/>
      <c r="F24" s="235" t="s">
        <v>164</v>
      </c>
      <c r="G24" s="72"/>
      <c r="H24" s="72"/>
      <c r="I24" s="72"/>
    </row>
    <row r="25" spans="1:9" ht="12.75" customHeight="1">
      <c r="A25" s="247" t="s">
        <v>61</v>
      </c>
      <c r="B25" s="249" t="s">
        <v>369</v>
      </c>
      <c r="C25" s="71"/>
      <c r="D25" s="71"/>
      <c r="E25" s="558"/>
      <c r="F25" s="233" t="s">
        <v>340</v>
      </c>
      <c r="G25" s="72"/>
      <c r="H25" s="72"/>
      <c r="I25" s="72"/>
    </row>
    <row r="26" spans="1:9" ht="12.75" customHeight="1">
      <c r="A26" s="227" t="s">
        <v>62</v>
      </c>
      <c r="B26" s="250" t="s">
        <v>370</v>
      </c>
      <c r="C26" s="71"/>
      <c r="D26" s="71"/>
      <c r="E26" s="549"/>
      <c r="F26" s="235" t="s">
        <v>227</v>
      </c>
      <c r="G26" s="72"/>
      <c r="H26" s="72"/>
      <c r="I26" s="72"/>
    </row>
    <row r="27" spans="1:9" ht="12.75" customHeight="1">
      <c r="A27" s="247" t="s">
        <v>63</v>
      </c>
      <c r="B27" s="251" t="s">
        <v>371</v>
      </c>
      <c r="C27" s="237">
        <f>+C28+C29+C30+C31+C32</f>
        <v>0</v>
      </c>
      <c r="D27" s="237"/>
      <c r="E27" s="557"/>
      <c r="F27" s="252" t="s">
        <v>225</v>
      </c>
      <c r="G27" s="72"/>
      <c r="H27" s="72"/>
      <c r="I27" s="72"/>
    </row>
    <row r="28" spans="1:9" ht="12.75" customHeight="1">
      <c r="A28" s="227" t="s">
        <v>64</v>
      </c>
      <c r="B28" s="250" t="s">
        <v>372</v>
      </c>
      <c r="C28" s="71"/>
      <c r="D28" s="71"/>
      <c r="E28" s="559"/>
      <c r="F28" s="252" t="s">
        <v>379</v>
      </c>
      <c r="G28" s="72"/>
      <c r="H28" s="72"/>
      <c r="I28" s="72"/>
    </row>
    <row r="29" spans="1:9" ht="12.75" customHeight="1">
      <c r="A29" s="247" t="s">
        <v>65</v>
      </c>
      <c r="B29" s="250" t="s">
        <v>373</v>
      </c>
      <c r="C29" s="71"/>
      <c r="D29" s="71"/>
      <c r="E29" s="559"/>
      <c r="F29" s="243"/>
      <c r="G29" s="72"/>
      <c r="H29" s="72"/>
      <c r="I29" s="72"/>
    </row>
    <row r="30" spans="1:9" ht="12.75" customHeight="1">
      <c r="A30" s="227" t="s">
        <v>66</v>
      </c>
      <c r="B30" s="249" t="s">
        <v>374</v>
      </c>
      <c r="C30" s="71"/>
      <c r="D30" s="71"/>
      <c r="E30" s="559"/>
      <c r="F30" s="108"/>
      <c r="G30" s="72"/>
      <c r="H30" s="72"/>
      <c r="I30" s="72"/>
    </row>
    <row r="31" spans="1:9" ht="12.75" customHeight="1">
      <c r="A31" s="247" t="s">
        <v>67</v>
      </c>
      <c r="B31" s="253" t="s">
        <v>375</v>
      </c>
      <c r="C31" s="71"/>
      <c r="D31" s="71"/>
      <c r="E31" s="549"/>
      <c r="F31" s="43"/>
      <c r="G31" s="72"/>
      <c r="H31" s="72"/>
      <c r="I31" s="72"/>
    </row>
    <row r="32" spans="1:9" ht="12.75" customHeight="1" thickBot="1">
      <c r="A32" s="227" t="s">
        <v>68</v>
      </c>
      <c r="B32" s="254" t="s">
        <v>376</v>
      </c>
      <c r="C32" s="71"/>
      <c r="D32" s="71"/>
      <c r="E32" s="559"/>
      <c r="F32" s="108"/>
      <c r="G32" s="72"/>
      <c r="H32" s="72"/>
      <c r="I32" s="72"/>
    </row>
    <row r="33" spans="1:9" ht="21.75" customHeight="1" thickBot="1">
      <c r="A33" s="231" t="s">
        <v>69</v>
      </c>
      <c r="B33" s="111" t="s">
        <v>402</v>
      </c>
      <c r="C33" s="206">
        <f>+C21+C27</f>
        <v>10769</v>
      </c>
      <c r="D33" s="206">
        <f>+D21+D27</f>
        <v>10769</v>
      </c>
      <c r="E33" s="547">
        <v>11997</v>
      </c>
      <c r="F33" s="111" t="s">
        <v>403</v>
      </c>
      <c r="G33" s="211">
        <f>SUM(G21:G32)</f>
        <v>0</v>
      </c>
      <c r="H33" s="211"/>
      <c r="I33" s="211"/>
    </row>
    <row r="34" spans="1:9" ht="18" customHeight="1" thickBot="1">
      <c r="A34" s="231" t="s">
        <v>70</v>
      </c>
      <c r="B34" s="238" t="s">
        <v>400</v>
      </c>
      <c r="C34" s="206">
        <f>+C20+C33</f>
        <v>11396</v>
      </c>
      <c r="D34" s="206">
        <f>+D20+D33</f>
        <v>23971</v>
      </c>
      <c r="E34" s="547">
        <f>SUM(E20,E33)</f>
        <v>25199</v>
      </c>
      <c r="F34" s="238" t="s">
        <v>404</v>
      </c>
      <c r="G34" s="211">
        <f>+G20+G33</f>
        <v>11396</v>
      </c>
      <c r="H34" s="211">
        <f>+H20+H33</f>
        <v>23971</v>
      </c>
      <c r="I34" s="211">
        <f>SUM(I20,I33)</f>
        <v>25199</v>
      </c>
    </row>
    <row r="35" spans="1:9" ht="18" customHeight="1" thickBot="1">
      <c r="A35" s="231" t="s">
        <v>71</v>
      </c>
      <c r="B35" s="111" t="s">
        <v>336</v>
      </c>
      <c r="C35" s="242"/>
      <c r="D35" s="242"/>
      <c r="E35" s="553"/>
      <c r="F35" s="111" t="s">
        <v>342</v>
      </c>
      <c r="G35" s="241"/>
      <c r="H35" s="241"/>
      <c r="I35" s="241"/>
    </row>
    <row r="36" spans="1:9" ht="13.5" thickBot="1">
      <c r="A36" s="231" t="s">
        <v>72</v>
      </c>
      <c r="B36" s="239" t="s">
        <v>401</v>
      </c>
      <c r="C36" s="240">
        <f>+C34+C35</f>
        <v>11396</v>
      </c>
      <c r="D36" s="240">
        <f>+D34+D35</f>
        <v>23971</v>
      </c>
      <c r="E36" s="554">
        <f>SUM(E34:E35)</f>
        <v>25199</v>
      </c>
      <c r="F36" s="239" t="s">
        <v>405</v>
      </c>
      <c r="G36" s="240">
        <f>+G34+G35</f>
        <v>11396</v>
      </c>
      <c r="H36" s="240">
        <f>+H34+H35</f>
        <v>23971</v>
      </c>
      <c r="I36" s="240">
        <f>SUM(I34,I35)</f>
        <v>25199</v>
      </c>
    </row>
    <row r="37" spans="1:9" ht="13.5" thickBot="1">
      <c r="A37" s="231" t="s">
        <v>153</v>
      </c>
      <c r="B37" s="239" t="s">
        <v>167</v>
      </c>
      <c r="C37" s="240">
        <f>IF(C20-G20&lt;0,G20-C20,"-")</f>
        <v>10769</v>
      </c>
      <c r="D37" s="240">
        <f>IF(D20-H20&lt;0,H20-D20,"-")</f>
        <v>10769</v>
      </c>
      <c r="E37" s="554">
        <v>11997</v>
      </c>
      <c r="F37" s="239" t="s">
        <v>168</v>
      </c>
      <c r="G37" s="240" t="str">
        <f>IF(C20-G20&gt;0,C20-G20,"-")</f>
        <v>-</v>
      </c>
      <c r="H37" s="240"/>
      <c r="I37" s="240"/>
    </row>
    <row r="38" spans="1:9" ht="13.5" thickBot="1">
      <c r="A38" s="231" t="s">
        <v>154</v>
      </c>
      <c r="B38" s="239" t="s">
        <v>344</v>
      </c>
      <c r="C38" s="240" t="str">
        <f>IF(C20+C21-G34&lt;0,G34-(C20+C21),"-")</f>
        <v>-</v>
      </c>
      <c r="D38" s="240"/>
      <c r="E38" s="554"/>
      <c r="F38" s="239" t="s">
        <v>345</v>
      </c>
      <c r="G38" s="240" t="str">
        <f>IF(C20+C21-G34&gt;0,C20+C21-G34,"-")</f>
        <v>-</v>
      </c>
      <c r="H38" s="240"/>
      <c r="I38" s="240"/>
    </row>
  </sheetData>
  <sheetProtection/>
  <mergeCells count="9">
    <mergeCell ref="I4:I5"/>
    <mergeCell ref="H4:H5"/>
    <mergeCell ref="D4:D5"/>
    <mergeCell ref="C4:C5"/>
    <mergeCell ref="E4:E5"/>
    <mergeCell ref="B4:B5"/>
    <mergeCell ref="F4:F5"/>
    <mergeCell ref="A3:A6"/>
    <mergeCell ref="G4:G5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F11"/>
  <sheetViews>
    <sheetView view="pageLayout" workbookViewId="0" topLeftCell="A1">
      <selection activeCell="J27" sqref="J27"/>
    </sheetView>
  </sheetViews>
  <sheetFormatPr defaultColWidth="9.00390625" defaultRowHeight="12.75"/>
  <cols>
    <col min="2" max="2" width="33.125" style="0" customWidth="1"/>
    <col min="6" max="6" width="17.625" style="0" customWidth="1"/>
  </cols>
  <sheetData>
    <row r="1" spans="1:6" ht="30.75" customHeight="1">
      <c r="A1" s="615" t="s">
        <v>450</v>
      </c>
      <c r="B1" s="615"/>
      <c r="C1" s="615"/>
      <c r="D1" s="615"/>
      <c r="E1" s="615"/>
      <c r="F1" s="615"/>
    </row>
    <row r="2" spans="1:6" ht="15" thickBot="1">
      <c r="A2" s="315"/>
      <c r="B2" s="315"/>
      <c r="C2" s="616"/>
      <c r="D2" s="616"/>
      <c r="E2" s="617" t="s">
        <v>80</v>
      </c>
      <c r="F2" s="617"/>
    </row>
    <row r="3" spans="1:6" ht="12.75">
      <c r="A3" s="622" t="s">
        <v>42</v>
      </c>
      <c r="B3" s="618" t="s">
        <v>451</v>
      </c>
      <c r="C3" s="618" t="s">
        <v>452</v>
      </c>
      <c r="D3" s="618"/>
      <c r="E3" s="618"/>
      <c r="F3" s="620" t="s">
        <v>453</v>
      </c>
    </row>
    <row r="4" spans="1:6" ht="13.5" thickBot="1">
      <c r="A4" s="623"/>
      <c r="B4" s="619"/>
      <c r="C4" s="316" t="s">
        <v>454</v>
      </c>
      <c r="D4" s="316" t="s">
        <v>455</v>
      </c>
      <c r="E4" s="316" t="s">
        <v>456</v>
      </c>
      <c r="F4" s="621"/>
    </row>
    <row r="5" spans="1:6" ht="13.5" thickBot="1">
      <c r="A5" s="603"/>
      <c r="B5" s="420" t="s">
        <v>434</v>
      </c>
      <c r="C5" s="420" t="s">
        <v>435</v>
      </c>
      <c r="D5" s="420" t="s">
        <v>436</v>
      </c>
      <c r="E5" s="420" t="s">
        <v>437</v>
      </c>
      <c r="F5" s="421" t="s">
        <v>442</v>
      </c>
    </row>
    <row r="6" spans="1:6" ht="12.75">
      <c r="A6" s="318" t="s">
        <v>44</v>
      </c>
      <c r="B6" s="319"/>
      <c r="C6" s="320"/>
      <c r="D6" s="320"/>
      <c r="E6" s="320"/>
      <c r="F6" s="321">
        <f>SUM(C6:E6)</f>
        <v>0</v>
      </c>
    </row>
    <row r="7" spans="1:6" ht="12.75">
      <c r="A7" s="322" t="s">
        <v>45</v>
      </c>
      <c r="B7" s="323"/>
      <c r="C7" s="324"/>
      <c r="D7" s="324"/>
      <c r="E7" s="324"/>
      <c r="F7" s="325">
        <f>SUM(C7:E7)</f>
        <v>0</v>
      </c>
    </row>
    <row r="8" spans="1:6" ht="12.75">
      <c r="A8" s="322" t="s">
        <v>46</v>
      </c>
      <c r="B8" s="323"/>
      <c r="C8" s="324"/>
      <c r="D8" s="324"/>
      <c r="E8" s="324"/>
      <c r="F8" s="325">
        <f>SUM(C8:E8)</f>
        <v>0</v>
      </c>
    </row>
    <row r="9" spans="1:6" ht="12.75">
      <c r="A9" s="322" t="s">
        <v>47</v>
      </c>
      <c r="B9" s="323"/>
      <c r="C9" s="324"/>
      <c r="D9" s="324"/>
      <c r="E9" s="324"/>
      <c r="F9" s="325">
        <f>SUM(C9:E9)</f>
        <v>0</v>
      </c>
    </row>
    <row r="10" spans="1:6" ht="13.5" thickBot="1">
      <c r="A10" s="326" t="s">
        <v>48</v>
      </c>
      <c r="B10" s="327"/>
      <c r="C10" s="328"/>
      <c r="D10" s="328"/>
      <c r="E10" s="328"/>
      <c r="F10" s="325">
        <f>SUM(C10:E10)</f>
        <v>0</v>
      </c>
    </row>
    <row r="11" spans="1:6" ht="13.5" thickBot="1">
      <c r="A11" s="317" t="s">
        <v>49</v>
      </c>
      <c r="B11" s="329" t="s">
        <v>457</v>
      </c>
      <c r="C11" s="330">
        <f>SUM(C6:C10)</f>
        <v>0</v>
      </c>
      <c r="D11" s="330">
        <f>SUM(D6:D10)</f>
        <v>0</v>
      </c>
      <c r="E11" s="330">
        <f>SUM(E6:E10)</f>
        <v>0</v>
      </c>
      <c r="F11" s="331">
        <f>SUM(F6:F10)</f>
        <v>0</v>
      </c>
    </row>
  </sheetData>
  <sheetProtection/>
  <mergeCells count="7">
    <mergeCell ref="A1:F1"/>
    <mergeCell ref="C2:D2"/>
    <mergeCell ref="E2:F2"/>
    <mergeCell ref="B3:B4"/>
    <mergeCell ref="C3:E3"/>
    <mergeCell ref="F3:F4"/>
    <mergeCell ref="A3:A5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&amp;R&amp;11 3. melléklet a 11/2013. (XI.15.)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C12"/>
  <sheetViews>
    <sheetView view="pageLayout" workbookViewId="0" topLeftCell="A1">
      <selection activeCell="C7" sqref="C7"/>
    </sheetView>
  </sheetViews>
  <sheetFormatPr defaultColWidth="9.00390625" defaultRowHeight="12.75"/>
  <cols>
    <col min="1" max="1" width="8.75390625" style="0" customWidth="1"/>
    <col min="2" max="2" width="42.75390625" style="0" customWidth="1"/>
    <col min="3" max="3" width="35.75390625" style="0" customWidth="1"/>
  </cols>
  <sheetData>
    <row r="1" spans="1:3" ht="46.5" customHeight="1">
      <c r="A1" s="615" t="s">
        <v>458</v>
      </c>
      <c r="B1" s="615"/>
      <c r="C1" s="615"/>
    </row>
    <row r="2" spans="1:3" ht="14.25" thickBot="1">
      <c r="A2" s="315"/>
      <c r="B2" s="315"/>
      <c r="C2" s="332" t="s">
        <v>80</v>
      </c>
    </row>
    <row r="3" spans="1:3" ht="13.5" customHeight="1" thickBot="1">
      <c r="A3" s="627" t="s">
        <v>42</v>
      </c>
      <c r="B3" s="334" t="s">
        <v>459</v>
      </c>
      <c r="C3" s="335" t="s">
        <v>289</v>
      </c>
    </row>
    <row r="4" spans="1:3" ht="13.5" thickBot="1">
      <c r="A4" s="603"/>
      <c r="B4" s="422" t="s">
        <v>515</v>
      </c>
      <c r="C4" s="423" t="s">
        <v>435</v>
      </c>
    </row>
    <row r="5" spans="1:3" ht="36" customHeight="1">
      <c r="A5" s="339" t="s">
        <v>44</v>
      </c>
      <c r="B5" s="340" t="s">
        <v>85</v>
      </c>
      <c r="C5" s="341"/>
    </row>
    <row r="6" spans="1:3" ht="36">
      <c r="A6" s="342" t="s">
        <v>45</v>
      </c>
      <c r="B6" s="343" t="s">
        <v>460</v>
      </c>
      <c r="C6" s="344"/>
    </row>
    <row r="7" spans="1:3" ht="12.75">
      <c r="A7" s="342" t="s">
        <v>46</v>
      </c>
      <c r="B7" s="345" t="s">
        <v>461</v>
      </c>
      <c r="C7" s="344"/>
    </row>
    <row r="8" spans="1:3" ht="54" customHeight="1">
      <c r="A8" s="342" t="s">
        <v>47</v>
      </c>
      <c r="B8" s="345" t="s">
        <v>462</v>
      </c>
      <c r="C8" s="344"/>
    </row>
    <row r="9" spans="1:3" ht="12.75">
      <c r="A9" s="346" t="s">
        <v>48</v>
      </c>
      <c r="B9" s="345" t="s">
        <v>463</v>
      </c>
      <c r="C9" s="347"/>
    </row>
    <row r="10" spans="1:3" ht="30" customHeight="1" thickBot="1">
      <c r="A10" s="342" t="s">
        <v>49</v>
      </c>
      <c r="B10" s="348" t="s">
        <v>464</v>
      </c>
      <c r="C10" s="344"/>
    </row>
    <row r="11" spans="1:3" ht="13.5" thickBot="1">
      <c r="A11" s="624" t="s">
        <v>465</v>
      </c>
      <c r="B11" s="625"/>
      <c r="C11" s="349">
        <f>SUM(C5:C10)</f>
        <v>0</v>
      </c>
    </row>
    <row r="12" spans="1:3" ht="30" customHeight="1">
      <c r="A12" s="626" t="s">
        <v>466</v>
      </c>
      <c r="B12" s="626"/>
      <c r="C12" s="626"/>
    </row>
  </sheetData>
  <sheetProtection/>
  <mergeCells count="4">
    <mergeCell ref="A1:C1"/>
    <mergeCell ref="A11:B11"/>
    <mergeCell ref="A12:C12"/>
    <mergeCell ref="A3:A4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&amp;R4. melléklet a 11/2013.(XI.15.)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C8"/>
  <sheetViews>
    <sheetView view="pageLayout" workbookViewId="0" topLeftCell="A1">
      <selection activeCell="F22" sqref="F22"/>
    </sheetView>
  </sheetViews>
  <sheetFormatPr defaultColWidth="9.00390625" defaultRowHeight="12.75"/>
  <cols>
    <col min="1" max="1" width="8.00390625" style="0" customWidth="1"/>
    <col min="2" max="2" width="53.125" style="0" customWidth="1"/>
    <col min="3" max="3" width="24.75390625" style="0" customWidth="1"/>
  </cols>
  <sheetData>
    <row r="1" spans="1:3" ht="27.75" customHeight="1">
      <c r="A1" s="615" t="s">
        <v>467</v>
      </c>
      <c r="B1" s="615"/>
      <c r="C1" s="615"/>
    </row>
    <row r="2" spans="1:3" ht="14.25" thickBot="1">
      <c r="A2" s="315"/>
      <c r="B2" s="315"/>
      <c r="C2" s="332" t="s">
        <v>80</v>
      </c>
    </row>
    <row r="3" spans="1:3" ht="13.5" thickBot="1">
      <c r="A3" s="333" t="s">
        <v>42</v>
      </c>
      <c r="B3" s="334" t="s">
        <v>468</v>
      </c>
      <c r="C3" s="335" t="s">
        <v>469</v>
      </c>
    </row>
    <row r="4" spans="1:3" ht="13.5" thickBot="1">
      <c r="A4" s="336" t="s">
        <v>434</v>
      </c>
      <c r="B4" s="337" t="s">
        <v>435</v>
      </c>
      <c r="C4" s="338" t="s">
        <v>436</v>
      </c>
    </row>
    <row r="5" spans="1:3" ht="12.75">
      <c r="A5" s="339" t="s">
        <v>44</v>
      </c>
      <c r="B5" s="350"/>
      <c r="C5" s="351"/>
    </row>
    <row r="6" spans="1:3" ht="12.75">
      <c r="A6" s="342" t="s">
        <v>45</v>
      </c>
      <c r="B6" s="352"/>
      <c r="C6" s="353"/>
    </row>
    <row r="7" spans="1:3" ht="13.5" thickBot="1">
      <c r="A7" s="346" t="s">
        <v>46</v>
      </c>
      <c r="B7" s="354"/>
      <c r="C7" s="355"/>
    </row>
    <row r="8" spans="1:3" ht="27.75" customHeight="1" thickBot="1">
      <c r="A8" s="336" t="s">
        <v>47</v>
      </c>
      <c r="B8" s="356" t="s">
        <v>470</v>
      </c>
      <c r="C8" s="357">
        <f>SUM(C5:C7)</f>
        <v>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&amp;R&amp;11 5. melléklet a 11/2013. (XI.15.)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I24"/>
  <sheetViews>
    <sheetView view="pageLayout" workbookViewId="0" topLeftCell="B1">
      <selection activeCell="J3" sqref="J3"/>
    </sheetView>
  </sheetViews>
  <sheetFormatPr defaultColWidth="9.375" defaultRowHeight="12.75"/>
  <cols>
    <col min="1" max="1" width="9.375" style="40" customWidth="1"/>
    <col min="2" max="2" width="35.50390625" style="41" customWidth="1"/>
    <col min="3" max="3" width="12.625" style="40" customWidth="1"/>
    <col min="4" max="4" width="14.125" style="40" customWidth="1"/>
    <col min="5" max="5" width="12.50390625" style="40" customWidth="1"/>
    <col min="6" max="6" width="12.125" style="40" customWidth="1"/>
    <col min="7" max="8" width="12.50390625" style="40" customWidth="1"/>
    <col min="9" max="9" width="16.375" style="52" customWidth="1"/>
    <col min="10" max="10" width="20.50390625" style="40" customWidth="1"/>
    <col min="11" max="11" width="12.75390625" style="40" customWidth="1"/>
    <col min="12" max="12" width="13.75390625" style="40" customWidth="1"/>
    <col min="13" max="16384" width="9.375" style="40" customWidth="1"/>
  </cols>
  <sheetData>
    <row r="1" spans="2:9" ht="25.5" customHeight="1">
      <c r="B1" s="628" t="s">
        <v>2</v>
      </c>
      <c r="C1" s="628"/>
      <c r="D1" s="628"/>
      <c r="E1" s="628"/>
      <c r="F1" s="628"/>
      <c r="G1" s="628"/>
      <c r="H1" s="628"/>
      <c r="I1" s="628"/>
    </row>
    <row r="2" spans="2:9" ht="22.5" customHeight="1" thickBot="1">
      <c r="B2" s="118"/>
      <c r="C2" s="52"/>
      <c r="D2" s="52"/>
      <c r="E2" s="52"/>
      <c r="F2" s="52"/>
      <c r="G2" s="52"/>
      <c r="H2" s="52"/>
      <c r="I2" s="47" t="s">
        <v>90</v>
      </c>
    </row>
    <row r="3" spans="1:9" s="42" customFormat="1" ht="44.25" customHeight="1" thickBot="1">
      <c r="A3" s="629" t="s">
        <v>513</v>
      </c>
      <c r="B3" s="119" t="s">
        <v>94</v>
      </c>
      <c r="C3" s="120" t="s">
        <v>429</v>
      </c>
      <c r="D3" s="120" t="s">
        <v>95</v>
      </c>
      <c r="E3" s="120" t="s">
        <v>0</v>
      </c>
      <c r="F3" s="120" t="s">
        <v>448</v>
      </c>
      <c r="G3" s="294" t="s">
        <v>529</v>
      </c>
      <c r="H3" s="565" t="s">
        <v>527</v>
      </c>
      <c r="I3" s="48" t="s">
        <v>1</v>
      </c>
    </row>
    <row r="4" spans="1:9" s="52" customFormat="1" ht="12" customHeight="1" thickBot="1">
      <c r="A4" s="630"/>
      <c r="B4" s="49" t="s">
        <v>434</v>
      </c>
      <c r="C4" s="50" t="s">
        <v>435</v>
      </c>
      <c r="D4" s="50" t="s">
        <v>436</v>
      </c>
      <c r="E4" s="50" t="s">
        <v>437</v>
      </c>
      <c r="F4" s="50" t="s">
        <v>442</v>
      </c>
      <c r="G4" s="305" t="s">
        <v>443</v>
      </c>
      <c r="H4" s="566" t="s">
        <v>444</v>
      </c>
      <c r="I4" s="51" t="s">
        <v>525</v>
      </c>
    </row>
    <row r="5" spans="1:9" ht="15.75" customHeight="1" thickBot="1">
      <c r="A5" s="425"/>
      <c r="B5" s="43" t="s">
        <v>410</v>
      </c>
      <c r="C5" s="28">
        <v>2000</v>
      </c>
      <c r="D5" s="53">
        <v>2013</v>
      </c>
      <c r="E5" s="28"/>
      <c r="F5" s="28">
        <v>2000</v>
      </c>
      <c r="G5" s="306">
        <v>2000</v>
      </c>
      <c r="H5" s="567">
        <v>2000</v>
      </c>
      <c r="I5" s="54">
        <f aca="true" t="shared" si="0" ref="I5:I10">C5-E5-F5</f>
        <v>0</v>
      </c>
    </row>
    <row r="6" spans="1:9" ht="15.75" customHeight="1" thickBot="1">
      <c r="A6" s="425"/>
      <c r="B6" s="43" t="s">
        <v>411</v>
      </c>
      <c r="C6" s="28">
        <v>500</v>
      </c>
      <c r="D6" s="53">
        <v>2013</v>
      </c>
      <c r="E6" s="28"/>
      <c r="F6" s="28">
        <v>500</v>
      </c>
      <c r="G6" s="306">
        <v>500</v>
      </c>
      <c r="H6" s="567">
        <v>250</v>
      </c>
      <c r="I6" s="54">
        <f t="shared" si="0"/>
        <v>0</v>
      </c>
    </row>
    <row r="7" spans="1:9" ht="15.75" customHeight="1" thickBot="1">
      <c r="A7" s="425"/>
      <c r="B7" s="43" t="s">
        <v>412</v>
      </c>
      <c r="C7" s="28">
        <v>1378</v>
      </c>
      <c r="D7" s="53">
        <v>2013</v>
      </c>
      <c r="E7" s="28"/>
      <c r="F7" s="28">
        <v>1378</v>
      </c>
      <c r="G7" s="306">
        <v>1378</v>
      </c>
      <c r="H7" s="567">
        <v>1378</v>
      </c>
      <c r="I7" s="54">
        <f t="shared" si="0"/>
        <v>0</v>
      </c>
    </row>
    <row r="8" spans="1:9" ht="15.75" customHeight="1" thickBot="1">
      <c r="A8" s="425"/>
      <c r="B8" s="43" t="s">
        <v>413</v>
      </c>
      <c r="C8" s="28">
        <v>575</v>
      </c>
      <c r="D8" s="53">
        <v>2013</v>
      </c>
      <c r="E8" s="28"/>
      <c r="F8" s="28">
        <v>575</v>
      </c>
      <c r="G8" s="306">
        <v>575</v>
      </c>
      <c r="H8" s="567">
        <v>575</v>
      </c>
      <c r="I8" s="54">
        <f t="shared" si="0"/>
        <v>0</v>
      </c>
    </row>
    <row r="9" spans="1:9" ht="15.75" customHeight="1" thickBot="1">
      <c r="A9" s="425"/>
      <c r="B9" s="43" t="s">
        <v>414</v>
      </c>
      <c r="C9" s="28">
        <v>4096</v>
      </c>
      <c r="D9" s="53">
        <v>2013</v>
      </c>
      <c r="E9" s="28"/>
      <c r="F9" s="28">
        <v>4096</v>
      </c>
      <c r="G9" s="306">
        <v>4096</v>
      </c>
      <c r="H9" s="567">
        <v>4096</v>
      </c>
      <c r="I9" s="54">
        <f t="shared" si="0"/>
        <v>0</v>
      </c>
    </row>
    <row r="10" spans="1:9" ht="15.75" customHeight="1" thickBot="1">
      <c r="A10" s="425"/>
      <c r="B10" s="43" t="s">
        <v>415</v>
      </c>
      <c r="C10" s="28">
        <v>120</v>
      </c>
      <c r="D10" s="53">
        <v>2013</v>
      </c>
      <c r="E10" s="28"/>
      <c r="F10" s="28">
        <v>120</v>
      </c>
      <c r="G10" s="306">
        <v>120</v>
      </c>
      <c r="H10" s="567">
        <v>120</v>
      </c>
      <c r="I10" s="54">
        <f t="shared" si="0"/>
        <v>0</v>
      </c>
    </row>
    <row r="11" spans="1:9" ht="15.75" customHeight="1" thickBot="1">
      <c r="A11" s="425"/>
      <c r="B11" s="43" t="s">
        <v>419</v>
      </c>
      <c r="C11" s="28">
        <v>6096</v>
      </c>
      <c r="D11" s="53">
        <v>2013</v>
      </c>
      <c r="E11" s="28"/>
      <c r="F11" s="28"/>
      <c r="G11" s="306">
        <v>4879</v>
      </c>
      <c r="H11" s="567">
        <v>6096</v>
      </c>
      <c r="I11" s="54"/>
    </row>
    <row r="12" spans="1:9" ht="15.75" customHeight="1" thickBot="1">
      <c r="A12" s="425"/>
      <c r="B12" s="43" t="s">
        <v>420</v>
      </c>
      <c r="C12" s="28">
        <v>434</v>
      </c>
      <c r="D12" s="53">
        <v>2013</v>
      </c>
      <c r="E12" s="28"/>
      <c r="F12" s="28"/>
      <c r="G12" s="306">
        <v>434</v>
      </c>
      <c r="H12" s="567">
        <v>434</v>
      </c>
      <c r="I12" s="54"/>
    </row>
    <row r="13" spans="1:9" ht="15.75" customHeight="1" thickBot="1">
      <c r="A13" s="425"/>
      <c r="B13" s="43" t="s">
        <v>421</v>
      </c>
      <c r="C13" s="28">
        <v>933</v>
      </c>
      <c r="D13" s="53">
        <v>2013</v>
      </c>
      <c r="E13" s="28"/>
      <c r="F13" s="28"/>
      <c r="G13" s="306">
        <v>933</v>
      </c>
      <c r="H13" s="567">
        <v>933</v>
      </c>
      <c r="I13" s="54"/>
    </row>
    <row r="14" spans="1:9" ht="15.75" customHeight="1" thickBot="1">
      <c r="A14" s="425"/>
      <c r="B14" s="43" t="s">
        <v>422</v>
      </c>
      <c r="C14" s="28">
        <v>234</v>
      </c>
      <c r="D14" s="53">
        <v>2013</v>
      </c>
      <c r="E14" s="28"/>
      <c r="F14" s="28"/>
      <c r="G14" s="306">
        <v>234</v>
      </c>
      <c r="H14" s="567">
        <v>234</v>
      </c>
      <c r="I14" s="54"/>
    </row>
    <row r="15" spans="1:9" ht="15.75" customHeight="1" thickBot="1">
      <c r="A15" s="425"/>
      <c r="B15" s="43" t="s">
        <v>423</v>
      </c>
      <c r="C15" s="28">
        <v>334</v>
      </c>
      <c r="D15" s="53">
        <v>2013</v>
      </c>
      <c r="E15" s="28"/>
      <c r="F15" s="28"/>
      <c r="G15" s="306">
        <v>334</v>
      </c>
      <c r="H15" s="567">
        <v>334</v>
      </c>
      <c r="I15" s="54"/>
    </row>
    <row r="16" spans="1:9" ht="15.75" customHeight="1" thickBot="1">
      <c r="A16" s="425"/>
      <c r="B16" s="43" t="s">
        <v>424</v>
      </c>
      <c r="C16" s="28">
        <v>709</v>
      </c>
      <c r="D16" s="53">
        <v>2013</v>
      </c>
      <c r="E16" s="28"/>
      <c r="F16" s="28"/>
      <c r="G16" s="306">
        <v>709</v>
      </c>
      <c r="H16" s="567">
        <v>709</v>
      </c>
      <c r="I16" s="54"/>
    </row>
    <row r="17" spans="1:9" ht="15.75" customHeight="1" thickBot="1">
      <c r="A17" s="425"/>
      <c r="B17" s="43" t="s">
        <v>425</v>
      </c>
      <c r="C17" s="28">
        <v>133</v>
      </c>
      <c r="D17" s="53">
        <v>2013</v>
      </c>
      <c r="E17" s="28"/>
      <c r="F17" s="28"/>
      <c r="G17" s="306">
        <v>133</v>
      </c>
      <c r="H17" s="567">
        <v>133</v>
      </c>
      <c r="I17" s="54"/>
    </row>
    <row r="18" spans="1:9" ht="15.75" customHeight="1" thickBot="1">
      <c r="A18" s="425"/>
      <c r="B18" s="43" t="s">
        <v>426</v>
      </c>
      <c r="C18" s="28">
        <v>700</v>
      </c>
      <c r="D18" s="53">
        <v>2013</v>
      </c>
      <c r="E18" s="28"/>
      <c r="F18" s="28"/>
      <c r="G18" s="306">
        <v>700</v>
      </c>
      <c r="H18" s="567">
        <v>700</v>
      </c>
      <c r="I18" s="54"/>
    </row>
    <row r="19" spans="1:9" ht="15.75" customHeight="1" thickBot="1">
      <c r="A19" s="425"/>
      <c r="B19" s="43" t="s">
        <v>427</v>
      </c>
      <c r="C19" s="28">
        <v>1035</v>
      </c>
      <c r="D19" s="53">
        <v>2013</v>
      </c>
      <c r="E19" s="28"/>
      <c r="F19" s="28"/>
      <c r="G19" s="306">
        <v>1035</v>
      </c>
      <c r="H19" s="567">
        <v>1035</v>
      </c>
      <c r="I19" s="54"/>
    </row>
    <row r="20" spans="1:9" ht="15.75" customHeight="1" thickBot="1">
      <c r="A20" s="425"/>
      <c r="B20" s="43" t="s">
        <v>428</v>
      </c>
      <c r="C20" s="28">
        <v>1031</v>
      </c>
      <c r="D20" s="53">
        <v>2013</v>
      </c>
      <c r="E20" s="28"/>
      <c r="F20" s="28"/>
      <c r="G20" s="306">
        <v>1020</v>
      </c>
      <c r="H20" s="567">
        <v>1031</v>
      </c>
      <c r="I20" s="54"/>
    </row>
    <row r="21" spans="1:9" ht="15.75" customHeight="1" thickBot="1">
      <c r="A21" s="425"/>
      <c r="B21" s="43"/>
      <c r="C21" s="28"/>
      <c r="D21" s="53"/>
      <c r="E21" s="28"/>
      <c r="F21" s="28"/>
      <c r="G21" s="306"/>
      <c r="H21" s="567"/>
      <c r="I21" s="54">
        <f>C21-E21-F21</f>
        <v>0</v>
      </c>
    </row>
    <row r="22" spans="1:9" ht="15.75" customHeight="1" thickBot="1">
      <c r="A22" s="425"/>
      <c r="B22" s="43"/>
      <c r="C22" s="28"/>
      <c r="D22" s="53"/>
      <c r="E22" s="28"/>
      <c r="F22" s="28"/>
      <c r="G22" s="306"/>
      <c r="H22" s="567"/>
      <c r="I22" s="54">
        <f>C22-E22-F22</f>
        <v>0</v>
      </c>
    </row>
    <row r="23" spans="1:9" ht="15.75" customHeight="1" thickBot="1">
      <c r="A23" s="425"/>
      <c r="B23" s="55"/>
      <c r="C23" s="29"/>
      <c r="D23" s="56"/>
      <c r="E23" s="29"/>
      <c r="F23" s="29"/>
      <c r="G23" s="307"/>
      <c r="H23" s="568"/>
      <c r="I23" s="57">
        <f>C23-E23-F23</f>
        <v>0</v>
      </c>
    </row>
    <row r="24" spans="1:9" s="60" customFormat="1" ht="18" customHeight="1" thickBot="1">
      <c r="A24" s="426"/>
      <c r="B24" s="121" t="s">
        <v>93</v>
      </c>
      <c r="C24" s="58">
        <f>SUM(C5:C23)</f>
        <v>20308</v>
      </c>
      <c r="D24" s="105"/>
      <c r="E24" s="58">
        <f>SUM(E5:E23)</f>
        <v>0</v>
      </c>
      <c r="F24" s="58">
        <f>SUM(F5:F23)</f>
        <v>8669</v>
      </c>
      <c r="G24" s="308">
        <f>SUM(G5:G23)</f>
        <v>19080</v>
      </c>
      <c r="H24" s="569">
        <v>20308</v>
      </c>
      <c r="I24" s="59">
        <f>SUM(I5:I23)</f>
        <v>0</v>
      </c>
    </row>
    <row r="25" ht="12.75"/>
    <row r="26" ht="12.75"/>
  </sheetData>
  <sheetProtection/>
  <mergeCells count="2">
    <mergeCell ref="B1:I1"/>
    <mergeCell ref="A3:A4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91" r:id="rId2"/>
  <headerFooter alignWithMargins="0">
    <oddHeader xml:space="preserve">&amp;R&amp;"Times New Roman CE,Félkövér dőlt"&amp;11 6.melléklet a 11/2013.(XI.15.) önkormányzati rendelethez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2013-11-11T14:51:37Z</cp:lastPrinted>
  <dcterms:created xsi:type="dcterms:W3CDTF">1999-10-30T10:30:45Z</dcterms:created>
  <dcterms:modified xsi:type="dcterms:W3CDTF">2013-11-11T14:52:42Z</dcterms:modified>
  <cp:category/>
  <cp:version/>
  <cp:contentType/>
  <cp:contentStatus/>
</cp:coreProperties>
</file>