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0" yWindow="0" windowWidth="19440" windowHeight="11700" firstSheet="11" activeTab="13"/>
  </bookViews>
  <sheets>
    <sheet name="Címrend 1. mell." sheetId="18" r:id="rId1"/>
    <sheet name="Kiadások költségvetési 2." sheetId="3" r:id="rId2"/>
    <sheet name="Bevételek (költségvetési) 3." sheetId="4" r:id="rId3"/>
    <sheet name="Finanszírozási kiadások 4." sheetId="5" r:id="rId4"/>
    <sheet name="Finanszírozási bevételek 5." sheetId="6" r:id="rId5"/>
    <sheet name="Létszám előirányzat 6." sheetId="7" r:id="rId6"/>
    <sheet name="Kiad-Bev.mérlegszerűen 7." sheetId="10" r:id="rId7"/>
    <sheet name="Felúj.kiadások 8." sheetId="12" r:id="rId8"/>
    <sheet name="Felhalmozási kiadások 9." sheetId="15" r:id="rId9"/>
    <sheet name="Vagyonkimutatás 10. " sheetId="16" r:id="rId10"/>
    <sheet name="Pénzmaradvány kimutatás 11." sheetId="17" r:id="rId11"/>
    <sheet name="Előiárányzat-felh.ütemterv. 12." sheetId="13" r:id="rId12"/>
    <sheet name="Gördülő költségvetés 13." sheetId="14" r:id="rId13"/>
    <sheet name="Stabilitási melléklet 14." sheetId="11" r:id="rId14"/>
  </sheets>
  <definedNames>
    <definedName name="_xlnm.Print_Titles" localSheetId="2">'Bevételek (költségvetési) 3.'!$1:$6</definedName>
    <definedName name="_xlnm.Print_Titles" localSheetId="4">'Finanszírozási bevételek 5.'!$1:$9</definedName>
    <definedName name="_xlnm.Print_Titles" localSheetId="1">'Kiadások költségvetési 2.'!$1:$7</definedName>
    <definedName name="_xlnm.Print_Titles" localSheetId="5">'Létszám előirányzat 6.'!$5:$6</definedName>
    <definedName name="_xlnm.Print_Area" localSheetId="2">'Bevételek (költségvetési) 3.'!$A$1:$AI$74</definedName>
    <definedName name="_xlnm.Print_Area" localSheetId="11">'Előiárányzat-felh.ütemterv. 12.'!$A$1:$AB$27</definedName>
    <definedName name="_xlnm.Print_Area" localSheetId="8">'Felhalmozási kiadások 9.'!$A$1:$L$20</definedName>
    <definedName name="_xlnm.Print_Area" localSheetId="7">'Felúj.kiadások 8.'!$A$1:$K$11</definedName>
    <definedName name="_xlnm.Print_Area" localSheetId="4">'Finanszírozási bevételek 5.'!$A$1:$AI$39</definedName>
    <definedName name="_xlnm.Print_Area" localSheetId="3">'Finanszírozási kiadások 4.'!$A$1:$AI$36</definedName>
    <definedName name="_xlnm.Print_Area" localSheetId="1">'Kiadások költségvetési 2.'!$A$1:$AI$102</definedName>
    <definedName name="_xlnm.Print_Area" localSheetId="6">'Kiad-Bev.mérlegszerűen 7.'!$A$1:$U$27</definedName>
    <definedName name="_xlnm.Print_Area" localSheetId="5">'Létszám előirányzat 6.'!$A$1:$BR$38</definedName>
    <definedName name="_xlnm.Print_Area" localSheetId="13">'Stabilitási melléklet 14.'!$A$1:$G$13</definedName>
  </definedNames>
  <calcPr calcId="125725"/>
</workbook>
</file>

<file path=xl/calcChain.xml><?xml version="1.0" encoding="utf-8"?>
<calcChain xmlns="http://schemas.openxmlformats.org/spreadsheetml/2006/main">
  <c r="E34" i="18"/>
  <c r="E36" s="1"/>
  <c r="D36"/>
  <c r="D34"/>
  <c r="C34"/>
  <c r="C36" s="1"/>
  <c r="D29"/>
  <c r="E29"/>
  <c r="C29"/>
  <c r="E16" l="1"/>
  <c r="D18"/>
  <c r="D16"/>
  <c r="C18" l="1"/>
  <c r="C16"/>
  <c r="D13"/>
  <c r="E13"/>
  <c r="E18" s="1"/>
  <c r="C13"/>
  <c r="Q27" i="13"/>
  <c r="R27"/>
  <c r="S27"/>
  <c r="T27"/>
  <c r="U27"/>
  <c r="V27"/>
  <c r="W27"/>
  <c r="X27"/>
  <c r="Y27"/>
  <c r="Z27"/>
  <c r="P27"/>
  <c r="AC14"/>
  <c r="P7" i="10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AI33" i="7"/>
  <c r="AM33"/>
  <c r="AQ33"/>
  <c r="AU33"/>
  <c r="AY33"/>
  <c r="BC33"/>
  <c r="BG33"/>
  <c r="BK33"/>
  <c r="BO33"/>
  <c r="AE33"/>
  <c r="AI32"/>
  <c r="AM32"/>
  <c r="AQ32"/>
  <c r="AU32"/>
  <c r="AY32"/>
  <c r="BC32"/>
  <c r="BG32"/>
  <c r="BK32"/>
  <c r="BO32"/>
  <c r="AE32"/>
  <c r="AI28"/>
  <c r="AM28"/>
  <c r="AQ28"/>
  <c r="AU28"/>
  <c r="AY28"/>
  <c r="BC28"/>
  <c r="BG28"/>
  <c r="BK28"/>
  <c r="BO28"/>
  <c r="AE28"/>
  <c r="AI20"/>
  <c r="AM20"/>
  <c r="AQ20"/>
  <c r="AU20"/>
  <c r="AY20"/>
  <c r="BC20"/>
  <c r="BG20"/>
  <c r="BK20"/>
  <c r="BO20"/>
  <c r="AE20"/>
  <c r="AG39" i="6"/>
  <c r="AH39"/>
  <c r="AG30"/>
  <c r="AH30"/>
  <c r="AG21"/>
  <c r="AH21"/>
  <c r="AG13"/>
  <c r="AH13"/>
  <c r="AI13"/>
  <c r="AG36" i="5"/>
  <c r="AH36"/>
  <c r="AG27"/>
  <c r="AH27"/>
  <c r="AG74" i="4"/>
  <c r="AH74"/>
  <c r="AG73"/>
  <c r="AH73"/>
  <c r="AI73"/>
  <c r="AG67"/>
  <c r="AH67"/>
  <c r="AI67"/>
  <c r="AG55"/>
  <c r="AH55"/>
  <c r="AI49"/>
  <c r="AG39"/>
  <c r="AH39"/>
  <c r="AG37"/>
  <c r="AH37"/>
  <c r="AG25"/>
  <c r="AH25"/>
  <c r="AG19"/>
  <c r="AH19"/>
  <c r="AG13"/>
  <c r="AH13"/>
  <c r="AG91" i="3"/>
  <c r="AH91"/>
  <c r="AG86"/>
  <c r="AH86"/>
  <c r="AG78"/>
  <c r="AH78"/>
  <c r="AG66"/>
  <c r="AH66"/>
  <c r="AI66"/>
  <c r="AG61"/>
  <c r="AH61"/>
  <c r="AG52"/>
  <c r="AH52"/>
  <c r="AG51"/>
  <c r="AH51"/>
  <c r="AG45"/>
  <c r="AH45"/>
  <c r="AI45"/>
  <c r="AG42"/>
  <c r="AH42"/>
  <c r="AG34"/>
  <c r="AH34"/>
  <c r="AG31"/>
  <c r="AH31"/>
  <c r="AG26"/>
  <c r="AH26"/>
  <c r="AG25"/>
  <c r="AH25"/>
  <c r="AG21"/>
  <c r="AH21"/>
  <c r="C8" i="17"/>
  <c r="I9" i="16"/>
  <c r="I10"/>
  <c r="I11"/>
  <c r="I12"/>
  <c r="I13"/>
  <c r="I14"/>
  <c r="I15"/>
  <c r="I16"/>
  <c r="I17"/>
  <c r="I18"/>
  <c r="I19"/>
  <c r="I20"/>
  <c r="I21"/>
  <c r="I22"/>
  <c r="I8"/>
  <c r="G15"/>
  <c r="D14"/>
  <c r="E14"/>
  <c r="F14"/>
  <c r="G14"/>
  <c r="H14"/>
  <c r="D18"/>
  <c r="D21" s="1"/>
  <c r="E18"/>
  <c r="E21" s="1"/>
  <c r="F18"/>
  <c r="F21" s="1"/>
  <c r="G18"/>
  <c r="G21" s="1"/>
  <c r="H18"/>
  <c r="H21" s="1"/>
  <c r="F15"/>
  <c r="H15"/>
  <c r="D12"/>
  <c r="D15" s="1"/>
  <c r="E12"/>
  <c r="E15" s="1"/>
  <c r="F12"/>
  <c r="G12"/>
  <c r="H12"/>
  <c r="C22"/>
  <c r="C21"/>
  <c r="C18"/>
  <c r="C15"/>
  <c r="C14"/>
  <c r="C12"/>
  <c r="AI25" i="3"/>
  <c r="AI21"/>
  <c r="H22" i="16" l="1"/>
  <c r="F22"/>
  <c r="E22"/>
  <c r="D22"/>
  <c r="G22"/>
  <c r="AI27" i="5" l="1"/>
  <c r="AI34" i="3"/>
  <c r="J14" i="15" l="1"/>
  <c r="K14"/>
  <c r="I14"/>
  <c r="AB23" i="13"/>
  <c r="P23" s="1"/>
  <c r="P8"/>
  <c r="P9"/>
  <c r="P10"/>
  <c r="P11"/>
  <c r="P12"/>
  <c r="P13"/>
  <c r="P14"/>
  <c r="P16"/>
  <c r="P17"/>
  <c r="P18"/>
  <c r="P19"/>
  <c r="P20"/>
  <c r="P22"/>
  <c r="P7"/>
  <c r="K11" i="12"/>
  <c r="U23" i="10"/>
  <c r="U15"/>
  <c r="AI30" i="6"/>
  <c r="AI39" s="1"/>
  <c r="AI21"/>
  <c r="AI36" i="5"/>
  <c r="AI55" i="4"/>
  <c r="AI37"/>
  <c r="AI39" s="1"/>
  <c r="AI25"/>
  <c r="AI13"/>
  <c r="AI19" s="1"/>
  <c r="AI101" i="3"/>
  <c r="AI91"/>
  <c r="AI86"/>
  <c r="AI78"/>
  <c r="AI61"/>
  <c r="AI51"/>
  <c r="AI42"/>
  <c r="AI31"/>
  <c r="AI26"/>
  <c r="AI74" i="4" l="1"/>
  <c r="AI52" i="3"/>
  <c r="AI102" s="1"/>
  <c r="AA23" i="13"/>
  <c r="AB15"/>
  <c r="P15" s="1"/>
  <c r="AA15" l="1"/>
  <c r="Y15"/>
  <c r="W15"/>
  <c r="U15"/>
  <c r="S15"/>
  <c r="Q15"/>
  <c r="T22" i="10"/>
  <c r="T20"/>
  <c r="T14"/>
  <c r="T8"/>
  <c r="T24"/>
  <c r="T21"/>
  <c r="T19"/>
  <c r="T18"/>
  <c r="T17"/>
  <c r="T13"/>
  <c r="T12"/>
  <c r="T11"/>
  <c r="T10"/>
  <c r="T7"/>
  <c r="Q23" i="13"/>
  <c r="R23"/>
  <c r="S23"/>
  <c r="T23"/>
  <c r="U23"/>
  <c r="V23"/>
  <c r="W23"/>
  <c r="X23"/>
  <c r="Y23"/>
  <c r="Z23"/>
  <c r="R15"/>
  <c r="T15"/>
  <c r="V15"/>
  <c r="X15"/>
  <c r="Z15"/>
  <c r="AA27"/>
  <c r="T16" i="10" l="1"/>
  <c r="T23" s="1"/>
  <c r="T9"/>
  <c r="T15" s="1"/>
  <c r="T26"/>
  <c r="Q8" i="14" l="1"/>
  <c r="R8" s="1"/>
  <c r="S8" s="1"/>
  <c r="Q25"/>
  <c r="R25" s="1"/>
  <c r="S25" s="1"/>
  <c r="Q21"/>
  <c r="R21" s="1"/>
  <c r="S21" s="1"/>
  <c r="Q19"/>
  <c r="R19" s="1"/>
  <c r="S19" s="1"/>
  <c r="Q17"/>
  <c r="R17" s="1"/>
  <c r="S17" s="1"/>
  <c r="Q13"/>
  <c r="R13" s="1"/>
  <c r="S13" s="1"/>
  <c r="Q22" l="1"/>
  <c r="R22" s="1"/>
  <c r="S22" s="1"/>
  <c r="Q20"/>
  <c r="R20" s="1"/>
  <c r="S20" s="1"/>
  <c r="Q16"/>
  <c r="R16" s="1"/>
  <c r="S16" s="1"/>
  <c r="Q12"/>
  <c r="R12" s="1"/>
  <c r="S12" s="1"/>
  <c r="Q11"/>
  <c r="R11" s="1"/>
  <c r="S11" s="1"/>
  <c r="Q10"/>
  <c r="R10" s="1"/>
  <c r="S10" s="1"/>
  <c r="Q7"/>
  <c r="R7" s="1"/>
  <c r="S7" s="1"/>
  <c r="Q24" l="1"/>
  <c r="R24" s="1"/>
  <c r="S24" s="1"/>
  <c r="Q26"/>
  <c r="R26" s="1"/>
  <c r="S26" s="1"/>
  <c r="P27"/>
  <c r="Q27" s="1"/>
  <c r="R27" s="1"/>
  <c r="S27" s="1"/>
  <c r="Q18"/>
  <c r="R18" s="1"/>
  <c r="S18" s="1"/>
  <c r="P23"/>
  <c r="Q23" s="1"/>
  <c r="R23" s="1"/>
  <c r="S23" s="1"/>
  <c r="Q9" l="1"/>
  <c r="R9" s="1"/>
  <c r="S9" s="1"/>
  <c r="Q14" l="1"/>
  <c r="R14" s="1"/>
  <c r="S14" s="1"/>
  <c r="P15"/>
  <c r="Q15" s="1"/>
  <c r="R15" s="1"/>
  <c r="S15" s="1"/>
</calcChain>
</file>

<file path=xl/sharedStrings.xml><?xml version="1.0" encoding="utf-8"?>
<sst xmlns="http://schemas.openxmlformats.org/spreadsheetml/2006/main" count="1217" uniqueCount="750">
  <si>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</si>
  <si>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</si>
  <si>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</si>
  <si>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</si>
  <si>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</si>
  <si>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</si>
  <si>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</si>
  <si>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</si>
  <si>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</si>
  <si>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</si>
  <si>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</si>
  <si>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</si>
  <si>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</si>
  <si>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</si>
  <si>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</si>
  <si>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</si>
  <si>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</si>
  <si>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</si>
  <si>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</si>
  <si>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</si>
  <si>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</si>
  <si>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</si>
  <si>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</si>
  <si>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</si>
  <si>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</si>
  <si>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</si>
  <si>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</si>
  <si>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</si>
  <si>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</si>
  <si>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</si>
  <si>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</si>
  <si>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</si>
  <si>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</si>
  <si>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</si>
  <si>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</si>
  <si>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</si>
  <si>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</si>
  <si>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</si>
  <si>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</si>
  <si>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</si>
  <si>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</si>
  <si>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</si>
  <si>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</si>
  <si>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</si>
  <si>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</si>
  <si>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</si>
  <si>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</si>
  <si>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</si>
  <si>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</si>
  <si>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</si>
  <si>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</si>
  <si>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</si>
  <si>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</si>
  <si>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</si>
  <si>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</si>
  <si>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</si>
  <si>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</si>
  <si>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</si>
  <si>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</si>
  <si>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</si>
  <si>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</si>
  <si>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</si>
  <si>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</si>
  <si>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</si>
  <si>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</si>
  <si>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</si>
  <si>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</si>
  <si>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</si>
  <si>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</si>
  <si>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</si>
  <si>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</si>
  <si>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</si>
  <si>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</si>
  <si>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</si>
  <si>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</si>
  <si>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</si>
  <si>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</si>
  <si>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</si>
  <si>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</si>
  <si>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</si>
  <si>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</si>
  <si>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</si>
  <si>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</si>
  <si>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</si>
  <si>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</si>
  <si>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</si>
  <si>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</si>
  <si>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</si>
  <si>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</si>
  <si>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</si>
  <si>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</si>
  <si>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</si>
  <si>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</si>
  <si>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</si>
  <si>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</si>
  <si>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</si>
  <si>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</si>
  <si>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</si>
  <si>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</si>
  <si>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</si>
  <si>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</si>
  <si>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</si>
  <si>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</si>
  <si>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</si>
  <si>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</si>
  <si>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</si>
  <si>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</si>
  <si>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</si>
  <si>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</si>
  <si>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</si>
  <si>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</si>
  <si>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</si>
  <si>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</si>
  <si>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</si>
  <si>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</si>
  <si>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</si>
  <si>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</si>
  <si>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</si>
  <si>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</si>
  <si>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</si>
  <si>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</si>
  <si>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</si>
  <si>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</si>
  <si>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</si>
  <si>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</si>
  <si>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</si>
  <si>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</si>
  <si>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</si>
  <si>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</si>
  <si>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</si>
  <si>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</si>
  <si>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</si>
  <si>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</si>
  <si>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</si>
  <si>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</si>
  <si>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</si>
  <si>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</si>
  <si>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</si>
  <si>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</si>
  <si>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</si>
  <si>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</si>
  <si>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</si>
  <si>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</si>
  <si>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</si>
  <si>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</si>
  <si>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</si>
  <si>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</si>
  <si>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</si>
  <si>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</si>
  <si>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</si>
  <si>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</si>
  <si>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</si>
  <si>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</si>
  <si>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</si>
  <si>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</si>
  <si>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</si>
  <si>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</si>
  <si>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</si>
  <si>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</si>
  <si>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</si>
  <si>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</si>
  <si>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</si>
  <si>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</si>
  <si>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</si>
  <si>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</si>
  <si>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</si>
  <si>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</si>
  <si>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</si>
  <si>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</si>
  <si>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</si>
  <si>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</si>
  <si>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</si>
  <si>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</si>
  <si>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</si>
  <si>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</si>
  <si>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</si>
  <si>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</si>
  <si>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</si>
  <si>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</si>
  <si>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</si>
  <si>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</si>
  <si>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</si>
  <si>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</si>
  <si>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</si>
  <si>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</si>
  <si>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</si>
  <si>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</si>
  <si>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</si>
  <si>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</si>
  <si>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</si>
  <si>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</si>
  <si>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</si>
  <si>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</si>
  <si>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</si>
  <si>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</si>
  <si>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</si>
  <si>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</si>
  <si>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</si>
  <si>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</si>
  <si>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</si>
  <si>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</si>
  <si>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</si>
  <si>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</si>
  <si>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</si>
  <si>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</si>
  <si>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</si>
  <si>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</si>
  <si>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</si>
  <si>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</si>
  <si>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</si>
  <si>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</si>
  <si>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</si>
  <si>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</si>
  <si>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</si>
  <si>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</si>
  <si>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</si>
  <si>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</si>
  <si>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</si>
  <si>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</si>
  <si>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</si>
  <si>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</si>
  <si>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</si>
  <si>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</si>
  <si>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</si>
  <si>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</si>
  <si>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</si>
  <si>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</si>
  <si>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</si>
  <si>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</si>
  <si>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</si>
  <si>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</si>
  <si>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</si>
  <si>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</si>
  <si>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</si>
  <si>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</si>
  <si>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</si>
  <si>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</si>
  <si>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</si>
  <si>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</si>
  <si>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</si>
  <si>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</si>
  <si>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</si>
  <si>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</si>
  <si>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</si>
  <si>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</si>
  <si>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>4.</t>
  </si>
  <si>
    <t>3.</t>
  </si>
  <si>
    <t>2.</t>
  </si>
  <si>
    <t>1.</t>
  </si>
  <si>
    <t>Rovat
száma</t>
  </si>
  <si>
    <t>Rovat megnevezése</t>
  </si>
  <si>
    <t>Sor-
szám</t>
  </si>
  <si>
    <t>forintban</t>
  </si>
  <si>
    <t>Megnevezés</t>
  </si>
  <si>
    <t>K1-K8. Költségvetési kiadások</t>
  </si>
  <si>
    <t>B1-B7</t>
  </si>
  <si>
    <t>Költségvetési bevételek (=13+19+33+49+55+61+67)</t>
  </si>
  <si>
    <t>68</t>
  </si>
  <si>
    <t>B7</t>
  </si>
  <si>
    <t>67</t>
  </si>
  <si>
    <t>B75</t>
  </si>
  <si>
    <t>Egyéb felhalmozási célú átvett pénzeszközök</t>
  </si>
  <si>
    <t>66</t>
  </si>
  <si>
    <t>B74</t>
  </si>
  <si>
    <t>Felhalmozási célú visszatérítendő támogatások, kölcsönök visszatérülése államháztartáson kívülről</t>
  </si>
  <si>
    <t>65</t>
  </si>
  <si>
    <t>B73</t>
  </si>
  <si>
    <t>Felhalmozási célú visszatérítendő támogatások, kölcsönök visszatérülése kormányoktól és más nemzetközi szervezetektől</t>
  </si>
  <si>
    <t>64</t>
  </si>
  <si>
    <t>B72</t>
  </si>
  <si>
    <t>Felhalmozási célú visszatérítendő támogatások, kölcsönök visszatérülése az Európai Uniótól</t>
  </si>
  <si>
    <t>63</t>
  </si>
  <si>
    <t>B71</t>
  </si>
  <si>
    <t>Felhalmozási célú garancia- és kezességvállalásból származó megtérülések államháztartáson kívülről</t>
  </si>
  <si>
    <t>62</t>
  </si>
  <si>
    <t>B6</t>
  </si>
  <si>
    <t>Működési célú átvett pénzeszközök (=56+…+60)</t>
  </si>
  <si>
    <t>61</t>
  </si>
  <si>
    <t>B65</t>
  </si>
  <si>
    <t>Egyéb működési célú átvett pénzeszközök</t>
  </si>
  <si>
    <t>60</t>
  </si>
  <si>
    <t>B64</t>
  </si>
  <si>
    <t>Működési célú visszatérítendő támogatások, kölcsönök visszatérülése államháztartáson kívülről</t>
  </si>
  <si>
    <t>59</t>
  </si>
  <si>
    <t>B63</t>
  </si>
  <si>
    <t>Működési célú visszatérítendő támogatások, kölcsönök visszatérülése kormányoktól és más nemzetközi szervezetektől</t>
  </si>
  <si>
    <t>58</t>
  </si>
  <si>
    <t>B62</t>
  </si>
  <si>
    <t>Működési célú visszatérítendő támogatások, kölcsönök visszatérülése az Európai Uniótól</t>
  </si>
  <si>
    <t>57</t>
  </si>
  <si>
    <t>B61</t>
  </si>
  <si>
    <t>Működési célú garancia- és kezességvállalásból származó megtérülések államháztartáson kívülről</t>
  </si>
  <si>
    <t>56</t>
  </si>
  <si>
    <t>B5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</si>
  <si>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</si>
  <si>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</si>
  <si>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</si>
  <si>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</si>
  <si>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</si>
  <si>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</si>
  <si>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</si>
  <si>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</si>
  <si>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</si>
  <si>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</si>
  <si>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</si>
  <si>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</si>
  <si>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</si>
  <si>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</si>
  <si>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</si>
  <si>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</si>
  <si>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 (=44+45)</t>
  </si>
  <si>
    <t>B4092</t>
  </si>
  <si>
    <t>Más egyéb pénzügyi műveletek bevételei</t>
  </si>
  <si>
    <t>B4091</t>
  </si>
  <si>
    <t>Részesedésekből származó pénzügyi műveletek bevételei</t>
  </si>
  <si>
    <t>B408</t>
  </si>
  <si>
    <t>Kamatbevételek és más nyereségjellegű bevételek (=41+42)</t>
  </si>
  <si>
    <t>B4082</t>
  </si>
  <si>
    <t>Egyéb kapott (járó) kamatok és kamatjellegű bevételek</t>
  </si>
  <si>
    <t>B4081</t>
  </si>
  <si>
    <t>Befektetett pénzügyi eszközökből származó 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</si>
  <si>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</si>
  <si>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</si>
  <si>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</si>
  <si>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</si>
  <si>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</si>
  <si>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</si>
  <si>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</si>
  <si>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</si>
  <si>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</si>
  <si>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</si>
  <si>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</si>
  <si>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</si>
  <si>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</si>
  <si>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</si>
  <si>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</si>
  <si>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</si>
  <si>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</si>
  <si>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</si>
  <si>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</si>
  <si>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</si>
  <si>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</si>
  <si>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</si>
  <si>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</si>
  <si>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</si>
  <si>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</si>
  <si>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</si>
  <si>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</si>
  <si>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</si>
  <si>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</si>
  <si>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</si>
  <si>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</si>
  <si>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</si>
  <si>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</si>
  <si>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</si>
  <si>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</si>
  <si>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</si>
  <si>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</si>
  <si>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</si>
  <si>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</si>
  <si>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</si>
  <si>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</si>
  <si>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</si>
  <si>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</si>
  <si>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</si>
  <si>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</si>
  <si>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</si>
  <si>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</si>
  <si>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</si>
  <si>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</si>
  <si>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</si>
  <si>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</si>
  <si>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</si>
  <si>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</si>
  <si>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</si>
  <si>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</si>
  <si>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</si>
  <si>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</si>
  <si>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</si>
  <si>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</si>
  <si>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</si>
  <si>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</si>
  <si>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</si>
  <si>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</si>
  <si>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</si>
  <si>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</si>
  <si>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</si>
  <si>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</si>
  <si>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</si>
  <si>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</si>
  <si>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</si>
  <si>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</si>
  <si>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</si>
  <si>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</si>
  <si>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</si>
  <si>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</si>
  <si>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</si>
  <si>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</si>
  <si>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</si>
  <si>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</si>
  <si>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</si>
  <si>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B1-B7. Költségvetési bevételek</t>
  </si>
  <si>
    <t>K9</t>
  </si>
  <si>
    <t>Finanszírozási kiadások (=21+27+28+29)</t>
  </si>
  <si>
    <t>K94</t>
  </si>
  <si>
    <t>Váltókiadások</t>
  </si>
  <si>
    <t>K93</t>
  </si>
  <si>
    <t>Adóssághoz nem kapcsolódó származékos ügyletek kiadásai</t>
  </si>
  <si>
    <t>K92</t>
  </si>
  <si>
    <t>Külföldi finanszírozás kiadásai (=22+…+26)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</si>
  <si>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</si>
  <si>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</si>
  <si>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</si>
  <si>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</si>
  <si>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</si>
  <si>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</si>
  <si>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</si>
  <si>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</si>
  <si>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</si>
  <si>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</si>
  <si>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</si>
  <si>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Belföldi finanszírozás kiadásai (=04+11+…+17+20)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</si>
  <si>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</si>
  <si>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</si>
  <si>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</si>
  <si>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</si>
  <si>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</si>
  <si>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</si>
  <si>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</si>
  <si>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</si>
  <si>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</si>
  <si>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</si>
  <si>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</si>
  <si>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</si>
  <si>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</si>
  <si>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</si>
  <si>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</si>
  <si>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</si>
  <si>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</si>
  <si>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</si>
  <si>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</si>
  <si>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Belföldi értékpapírok kiadásai (=05+…+10)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</si>
  <si>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</si>
  <si>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</si>
  <si>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</si>
  <si>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</si>
  <si>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</si>
  <si>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</si>
  <si>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</si>
  <si>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</si>
  <si>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</si>
  <si>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</si>
  <si>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</si>
  <si>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</si>
  <si>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</si>
  <si>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>Hitel-, kölcsöntörlesztés államháztartáson kívülre (=01+02+03)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</si>
  <si>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</si>
  <si>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</si>
  <si>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</si>
  <si>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</si>
  <si>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</si>
  <si>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</si>
  <si>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K9. Finanszírozási kiadások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</si>
  <si>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</si>
  <si>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</si>
  <si>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</si>
  <si>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</si>
  <si>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</si>
  <si>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</si>
  <si>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</si>
  <si>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</si>
  <si>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</si>
  <si>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</si>
  <si>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</si>
  <si>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</si>
  <si>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</si>
  <si>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</si>
  <si>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</si>
  <si>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</si>
  <si>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</si>
  <si>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</si>
  <si>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</si>
  <si>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</si>
  <si>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</si>
  <si>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</si>
  <si>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</si>
  <si>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</si>
  <si>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</si>
  <si>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</si>
  <si>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</si>
  <si>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</si>
  <si>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</si>
  <si>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</si>
  <si>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</si>
  <si>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</si>
  <si>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</si>
  <si>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</si>
  <si>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</si>
  <si>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</si>
  <si>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</si>
  <si>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</si>
  <si>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</si>
  <si>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</si>
  <si>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</si>
  <si>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</si>
  <si>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</si>
  <si>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</si>
  <si>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</si>
  <si>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</si>
  <si>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</si>
  <si>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</si>
  <si>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</si>
  <si>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</si>
  <si>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</si>
  <si>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</si>
  <si>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</si>
  <si>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</si>
  <si>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</si>
  <si>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</si>
  <si>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</si>
  <si>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</si>
  <si>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</si>
  <si>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</si>
  <si>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 xml:space="preserve">   </t>
  </si>
  <si>
    <t>Átlagos statisztikai állományi létszám (tervezett éves átlagos statisztikai állományi létszám) (fő)</t>
  </si>
  <si>
    <t>Tartósan (legalább három hónapja) üres álláshelyek száma az időszak első napján</t>
  </si>
  <si>
    <t>Üres álláshelyek száma az időszak első napján</t>
  </si>
  <si>
    <t>Munkajogi nyitólétszám (az időszak első napján munkaviszonyban állók létszáma) (fő)</t>
  </si>
  <si>
    <t>Nyitólétszám (az időszak első napján munkavégzésre irányuló jogviszonyban állók statisztikai állományi létszáma) (fő)</t>
  </si>
  <si>
    <t>FOGLALKOZTATOTTAK ÖSSZESEN (=22+36+46+52+57+65+77)</t>
  </si>
  <si>
    <t>alpolgármester, főpolgármester-helyettes, 
megyei közgyűlés elnöke, alelnöke</t>
  </si>
  <si>
    <t>helyi önkormányzati képviselő-testület tagja, megyei közgyűlés tagja</t>
  </si>
  <si>
    <t>polgármester, főpolgármester</t>
  </si>
  <si>
    <t>Munka Törvénykönyve vezetőkre vonatkozó rendelkezései alapján foglalkoztatott vezető</t>
  </si>
  <si>
    <t>közfoglalkoztatott</t>
  </si>
  <si>
    <t>ösztöndíjas foglalkoztatott</t>
  </si>
  <si>
    <t>vezető, igazgató, elnök, igazgató-helyettes, elnök-helyettes, hivatalvezető, hivatalvezető-helyettes, a költségvetési szerveknél foglalkoztatott egyéb munkavállaló (vezető)</t>
  </si>
  <si>
    <t>pedagógus (magasabb) vezetői megbízással</t>
  </si>
  <si>
    <t>kutatótanár</t>
  </si>
  <si>
    <t>mesterpedagógus</t>
  </si>
  <si>
    <t>pedagógus II.</t>
  </si>
  <si>
    <t>pedagógus I.</t>
  </si>
  <si>
    <t>gyakornok (pedagógus)</t>
  </si>
  <si>
    <t>kutató, felsőoktatásban oktató</t>
  </si>
  <si>
    <t>"E"-"J"  fizetési  osztály  összesen</t>
  </si>
  <si>
    <t>"C", "D" fizetési osztály  összesen</t>
  </si>
  <si>
    <t>"A", "B" fizetési  osztály összesen</t>
  </si>
  <si>
    <t>főtanácsos, főmunkatárs, tanácsos, munkatárs</t>
  </si>
  <si>
    <t>főosztályvezető, főosztályvezető-helyettes, osztályvezető, ügykezelő osztályvezető, további vezető</t>
  </si>
  <si>
    <t>igazgató (főigazgató), igazgatóhelyettes (főigazgató-helyettes)</t>
  </si>
  <si>
    <t>12.</t>
  </si>
  <si>
    <t>11.</t>
  </si>
  <si>
    <t>10.</t>
  </si>
  <si>
    <t>9.</t>
  </si>
  <si>
    <t>8.</t>
  </si>
  <si>
    <t>7.</t>
  </si>
  <si>
    <t>6.</t>
  </si>
  <si>
    <t>5.</t>
  </si>
  <si>
    <t xml:space="preserve"> Választott tisztségvi-selők juttatásai</t>
  </si>
  <si>
    <t>Foglalkoz-tatottak egyéb személyi juttatásai</t>
  </si>
  <si>
    <t>Támoga-tások</t>
  </si>
  <si>
    <t>Költség-térítések</t>
  </si>
  <si>
    <t>Végkielé-gítés, jubileumi jutalom</t>
  </si>
  <si>
    <t>Készenléti, ügyeleti, helyettesí-tési díj, túlóra, túlszolgá-lat</t>
  </si>
  <si>
    <t>Normatív jutalmak, céljuttatás, projekt-prémium</t>
  </si>
  <si>
    <t>Törvény szerinti illetmé-nyek, munka-bérek</t>
  </si>
  <si>
    <t>Megnevezés
(besorolási  osztály és fizetési fokozat)</t>
  </si>
  <si>
    <t>Sor-szám</t>
  </si>
  <si>
    <t>I</t>
  </si>
  <si>
    <t>Létszám
fő
(Tervezett átlagos statisztikai állományi létszám, éves)</t>
  </si>
  <si>
    <t>felsőfokú végzettségű, a költségvetési szerveknél foglalkoztatott egyéb munkavállaló  (nem 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</si>
  <si>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</si>
  <si>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</si>
  <si>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Működési bevételek (=34+…+40+43+46+...+48)</t>
  </si>
  <si>
    <t>Felhalmozási bevételek (=50+…+54)</t>
  </si>
  <si>
    <t>Felhalmozási célú átvett pénzeszközök (=62+…+66)</t>
  </si>
  <si>
    <t>3. melléklet a………/………….. önkormányzati rendelethez</t>
  </si>
  <si>
    <t>B8 Finanszírozási bevételek</t>
  </si>
  <si>
    <t>A</t>
  </si>
  <si>
    <t>B</t>
  </si>
  <si>
    <t>C</t>
  </si>
  <si>
    <t>D</t>
  </si>
  <si>
    <t xml:space="preserve">1. </t>
  </si>
  <si>
    <t>Kiemelt kiadási és bevételi előirányzatok</t>
  </si>
  <si>
    <t xml:space="preserve"> Sorszám</t>
  </si>
  <si>
    <t>Személyi juttatások (K1)</t>
  </si>
  <si>
    <t>Munkaadókat terhelő járulékok és szociális hozzájárulási adó (K2)</t>
  </si>
  <si>
    <t>Dologi kiadások (K3)</t>
  </si>
  <si>
    <t>Ellátottak pénzbeli juttatásai (K4)</t>
  </si>
  <si>
    <t>Egyéb működési célú  kiadások (K5)</t>
  </si>
  <si>
    <t>Beruházások (K6)</t>
  </si>
  <si>
    <t>Felújítások (K7)</t>
  </si>
  <si>
    <t>Egyéb felhalmozási célú kiadások (K8)</t>
  </si>
  <si>
    <t>KÖLTSÉGVETÉSI KIADÁSOK ÖSSZESEN: (1+...+ 08)</t>
  </si>
  <si>
    <t>Működési célú támogatások államháztartáson belülről (B1)</t>
  </si>
  <si>
    <t>Felhalmozási célú támogatások államháztartáson belülről (B2)</t>
  </si>
  <si>
    <t>13.</t>
  </si>
  <si>
    <t>Közhatalmi bevételek (B3)</t>
  </si>
  <si>
    <t>14.</t>
  </si>
  <si>
    <t>Működési bevételek (B4)</t>
  </si>
  <si>
    <t>15.</t>
  </si>
  <si>
    <t>Felhalmozási bevételek (B5)</t>
  </si>
  <si>
    <t>16.</t>
  </si>
  <si>
    <t>Működési célú átvett pénzeszközök (B6)</t>
  </si>
  <si>
    <t>17.</t>
  </si>
  <si>
    <t>Felhalmozási célú átvett pénzeszközök (B7)</t>
  </si>
  <si>
    <t>18.</t>
  </si>
  <si>
    <t>KÖLTSÉGVETÉSI BEVÉTELEK ÖSSZESEN  (10+…+ 16)</t>
  </si>
  <si>
    <t>19.</t>
  </si>
  <si>
    <t>Finanszírozási kiadások (K9)</t>
  </si>
  <si>
    <t>20.</t>
  </si>
  <si>
    <t xml:space="preserve">Központi, irányító szervi támogatás (B816) </t>
  </si>
  <si>
    <t>21.</t>
  </si>
  <si>
    <t>Egyéb finanszírozási bevételek (B8 a B816 kivételével)</t>
  </si>
  <si>
    <t>22.</t>
  </si>
  <si>
    <t>FINANSZÍROZÁSI BEVÉTELEK (19+20)=(B8)</t>
  </si>
  <si>
    <t>E</t>
  </si>
  <si>
    <t>F</t>
  </si>
  <si>
    <t>G</t>
  </si>
  <si>
    <t>Sorszám</t>
  </si>
  <si>
    <t>Kötelezettség megnevezése, azonosító adatai</t>
  </si>
  <si>
    <t>Futamidő/kezesség érvényesíthetőségi határidő</t>
  </si>
  <si>
    <t>Kötelezettség összesen</t>
  </si>
  <si>
    <t>forint</t>
  </si>
  <si>
    <t>K1-K8 Költségvetési kiadások szerinti sorszáma</t>
  </si>
  <si>
    <t>Kiemelt előirányzat megnevezése</t>
  </si>
  <si>
    <t>Immateriális javak beszerzése, létesítése K61</t>
  </si>
  <si>
    <t>Ingatlanok beszerzése, létesítése K62</t>
  </si>
  <si>
    <t>Informatikai eszközök beszerzése, létesítése K63</t>
  </si>
  <si>
    <t>Egyéb tárgyi eszközök beszerzése, létesítése K64</t>
  </si>
  <si>
    <t>Részesedések beszerzése K65</t>
  </si>
  <si>
    <t>Meglévő részesedések növeléséhez kapcsolódó kiadások K66</t>
  </si>
  <si>
    <t>Beruházási célú előzetesen felszámított általános forgalmi adó K67</t>
  </si>
  <si>
    <t>Ingatlanok felújítása K71</t>
  </si>
  <si>
    <t>Informatikai eszközök felújítása K72</t>
  </si>
  <si>
    <t>Egyéb tárgyi eszközök felújítása K73</t>
  </si>
  <si>
    <t>Felújítási célú előzetesen felszámított általános forgalmi adó K74</t>
  </si>
  <si>
    <t>Felújítások (=9+…12) K71-K74</t>
  </si>
  <si>
    <t>H</t>
  </si>
  <si>
    <t>J</t>
  </si>
  <si>
    <t>K</t>
  </si>
  <si>
    <t>L</t>
  </si>
  <si>
    <t>M</t>
  </si>
  <si>
    <t>N</t>
  </si>
  <si>
    <t>Hónap</t>
  </si>
  <si>
    <t>01.</t>
  </si>
  <si>
    <t>Év</t>
  </si>
  <si>
    <t>KÖZALKALMAZOTTAK ÖSSZESEN (=1+…+13)</t>
  </si>
  <si>
    <t>EGYÉB BÉRRENDSZER ÖSSZESEN (=15+…+21)</t>
  </si>
  <si>
    <t>23.</t>
  </si>
  <si>
    <t>24.</t>
  </si>
  <si>
    <t>25.</t>
  </si>
  <si>
    <t>26.</t>
  </si>
  <si>
    <t>27.</t>
  </si>
  <si>
    <t>VÁLASZTOTT TISZTSÉGVISELŐK ÖSSZESEN (=23+…+25)</t>
  </si>
  <si>
    <t>Eredeti előirányzat</t>
  </si>
  <si>
    <t xml:space="preserve">Eredeti előirányzat </t>
  </si>
  <si>
    <t xml:space="preserve">Eredeti előírányzat </t>
  </si>
  <si>
    <t>FINANSZÍROZÁSI KIADÁSOK (K9)</t>
  </si>
  <si>
    <t>FINANSZÍROZÁSI KIADÁSOK (19+20)=(K9)</t>
  </si>
  <si>
    <t>Módosított előirányzat</t>
  </si>
  <si>
    <t>Összesen</t>
  </si>
  <si>
    <t>Teljesítés</t>
  </si>
  <si>
    <t>Beruházások (K6=1+…+7)</t>
  </si>
  <si>
    <t>Tárgyévi nyitó állomány (előző évi záró állomány)</t>
  </si>
  <si>
    <t>Beruházásokból, felújításokból aktivált érték</t>
  </si>
  <si>
    <t>Összes növekedés  (=02+…+07)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</si>
  <si>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</si>
  <si>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</si>
  <si>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</si>
  <si>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</si>
  <si>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</si>
  <si>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</si>
  <si>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</si>
  <si>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</si>
  <si>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>Immateriális javak</t>
  </si>
  <si>
    <t>Ingatlanok és kapcsolódó vagyoni értékű jogok</t>
  </si>
  <si>
    <t>Gépek, berendezések, felszerelések járművek</t>
  </si>
  <si>
    <t>Tenyészállatok</t>
  </si>
  <si>
    <t>Beruházások, felújítások</t>
  </si>
  <si>
    <t>Koncesszióba, vagyonkezelésbe adott eszközök</t>
  </si>
  <si>
    <t>Immateriális javak beszerzése, nem aktivált beruházások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</si>
  <si>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</si>
  <si>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</si>
  <si>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</si>
  <si>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</si>
  <si>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</si>
  <si>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</si>
  <si>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</si>
  <si>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</si>
  <si>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</si>
  <si>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D)        Alaptevékenység kötelezettségvállalással terhelt maradványa</t>
  </si>
  <si>
    <t>Megnevezezés</t>
  </si>
  <si>
    <t>nemleges</t>
  </si>
  <si>
    <t>Ságvár Község Önkormányzatának 2016. évi teljesített kiadási előirányzatai</t>
  </si>
  <si>
    <t>Ságvár Község Önkormányzatának 2016. évi teljesített bevételi előirányzatai</t>
  </si>
  <si>
    <t>Ságvár Község Önkormányzatának 2016. évi teljesített finanszírozási kiadásai</t>
  </si>
  <si>
    <t>Ságvár Község Önkormányzatának 2016. évi finanszírozási kiadásai</t>
  </si>
  <si>
    <t>Ságvár Község Önkormányzatának 2016. évi teljesített finanszírozási bevételei</t>
  </si>
  <si>
    <t>Ságvár Község Önkormányzatának 2016. évi teljesített létszám előriányzata és személyi juttatásai</t>
  </si>
  <si>
    <t>Ságvár Község Önkormányzatának 2016. évi teljesített bevételei és kiadásai mérlegszerűen</t>
  </si>
  <si>
    <t>Ságvár Község Önkormányzatának 2016. évi teljesített felújítási kiadásai</t>
  </si>
  <si>
    <t>Ságvár Község Önkormányzatának 2016. évi teljesített felhalmozási kiadásai</t>
  </si>
  <si>
    <t>Ságvár Község Önkormányzatának 2016. évi vagyonkimutatása</t>
  </si>
  <si>
    <t>Ságvár Község Önkormányzatának 2016. évi pénzmaradvány kimutatása</t>
  </si>
  <si>
    <t>Ságvár Község Önkormányzatának 2016. évi előirányzat-felhasználási ütemterve teljesítés adatokkal</t>
  </si>
  <si>
    <t>Ságvár Község Önkormányzatának 2016. évi teljesítés adatokkal figyelembe vett gördülő költségvetése (2016-2017-2018-2019)</t>
  </si>
  <si>
    <t>Ságvár Község Önkormányzatának 2016. évi stabilitási melléklete 2016-2019</t>
  </si>
  <si>
    <t>Egyéb növekedés</t>
  </si>
  <si>
    <t>Terven felüli értékcsökkenés nyitó állománya</t>
  </si>
  <si>
    <t>Terven felüli értékcsökkenés záró állománya</t>
  </si>
  <si>
    <t>Kiemelt előirányzat</t>
  </si>
  <si>
    <t>Államháztartáson belüli megelőlegezés</t>
  </si>
  <si>
    <t>Rovat</t>
  </si>
  <si>
    <t>Személyi juttatások</t>
  </si>
  <si>
    <t>Munkaadókat terhelő járulékok</t>
  </si>
  <si>
    <t>Dologi kiadások</t>
  </si>
  <si>
    <t>Ellátottak pénzbeli juttatásai</t>
  </si>
  <si>
    <t>Egyéb működési célú kiadások</t>
  </si>
  <si>
    <t>Beruházások</t>
  </si>
  <si>
    <t xml:space="preserve">Felújítások </t>
  </si>
  <si>
    <t>Központi irányító szervi támogatás</t>
  </si>
  <si>
    <t>Kiadások összesen</t>
  </si>
  <si>
    <t>Működési célú támogatások</t>
  </si>
  <si>
    <t>Közhatalmi bevételek</t>
  </si>
  <si>
    <t>Felhalmozási célú támogatások</t>
  </si>
  <si>
    <t>Működési bevételek</t>
  </si>
  <si>
    <t>Működési célú átvett pénzeszközök</t>
  </si>
  <si>
    <t>Felhalmozási célú átvett pénzeszközök</t>
  </si>
  <si>
    <t>Költségvetési bevételek összesen</t>
  </si>
  <si>
    <t>Költségvetési kiadások összesen</t>
  </si>
  <si>
    <t>Finanszírozási kiadások összesen</t>
  </si>
  <si>
    <t>Hitel-kölcsönfelvétel pénzügyi vállalkozástól</t>
  </si>
  <si>
    <t>Finanszírozási bevételek</t>
  </si>
  <si>
    <t>Bevételek összesen</t>
  </si>
  <si>
    <t>Ságvár Község Önkormányzata valamint a Ságvári Közös Önkormányzati Hivatal 2016. évi összevont kiadási és bevételei előirányzata, illetve az előirányzatok teljesítése</t>
  </si>
  <si>
    <t>1. melléklet a 6/2017. (V. 25.) önkormányzati rendelethez</t>
  </si>
  <si>
    <t>2. melléklet a 6/2017. (V. 25.)  önkormányzati rendelethez</t>
  </si>
  <si>
    <t>3. melléklet a 6/2017. (V. 25.) önkormányzati rendelethez</t>
  </si>
  <si>
    <t>4. melléklet a 6/2017. (V. 25.) önkormányzati rendelethez</t>
  </si>
  <si>
    <t>5. melléklet a 6/2017. (V. 25.) önkormányzati rendelethez</t>
  </si>
  <si>
    <t>6. melléklet a 6/2017. (V. 25.) önkormányzati rendelethez</t>
  </si>
  <si>
    <t>7. melléklet a 6/2017. (V. 25.) önkormányzati rendelethez</t>
  </si>
  <si>
    <t>8. melléklet a 6/2017. (V. 25.) önkormányzati rendelethez</t>
  </si>
  <si>
    <t>9. melléklet a 6/2017. (V. 25.)önkormányzati rendelethez</t>
  </si>
  <si>
    <t>10. melléklet a 6/2017. (V. 25.) önkormányzati rendelethez</t>
  </si>
  <si>
    <t>11. melléklet a 6/2017. (V. 25.) önkormányzati rendelethez</t>
  </si>
  <si>
    <t>12. melléklet a 6/2017. (V. 25.) önkormányzati rendelethez</t>
  </si>
  <si>
    <t>13. melléklet a 6/2017. (V. 25.) önkormányzati rendelethez</t>
  </si>
  <si>
    <t>14. melléklet a 6/2017. (V. 25.) önkormányzati rendelethez</t>
  </si>
</sst>
</file>

<file path=xl/styles.xml><?xml version="1.0" encoding="utf-8"?>
<styleSheet xmlns="http://schemas.openxmlformats.org/spreadsheetml/2006/main">
  <numFmts count="3">
    <numFmt numFmtId="164" formatCode="00"/>
    <numFmt numFmtId="165" formatCode="\ ##########"/>
    <numFmt numFmtId="166" formatCode="0__"/>
  </numFmts>
  <fonts count="26">
    <font>
      <sz val="10"/>
      <name val="MS Sans Serif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sz val="10"/>
      <name val="Calibri"/>
      <family val="2"/>
      <charset val="238"/>
      <scheme val="minor"/>
    </font>
    <font>
      <sz val="10"/>
      <name val="MS Sans Serif"/>
      <charset val="238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MS Sans Serif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7" fillId="0" borderId="0"/>
    <xf numFmtId="0" fontId="2" fillId="0" borderId="0"/>
    <xf numFmtId="0" fontId="2" fillId="0" borderId="0"/>
    <xf numFmtId="0" fontId="5" fillId="0" borderId="0"/>
    <xf numFmtId="0" fontId="17" fillId="0" borderId="0"/>
  </cellStyleXfs>
  <cellXfs count="444">
    <xf numFmtId="0" fontId="0" fillId="0" borderId="0" xfId="0"/>
    <xf numFmtId="0" fontId="1" fillId="0" borderId="0" xfId="1" applyFont="1" applyFill="1"/>
    <xf numFmtId="164" fontId="1" fillId="0" borderId="0" xfId="1" applyNumberFormat="1" applyFont="1" applyFill="1"/>
    <xf numFmtId="0" fontId="1" fillId="0" borderId="0" xfId="1" applyFont="1" applyFill="1" applyAlignment="1">
      <alignment vertical="center"/>
    </xf>
    <xf numFmtId="0" fontId="3" fillId="0" borderId="0" xfId="1" applyFont="1" applyFill="1"/>
    <xf numFmtId="0" fontId="1" fillId="0" borderId="0" xfId="1" applyFont="1" applyFill="1" applyBorder="1"/>
    <xf numFmtId="0" fontId="1" fillId="0" borderId="0" xfId="1" applyFont="1" applyFill="1" applyAlignment="1">
      <alignment horizontal="left"/>
    </xf>
    <xf numFmtId="0" fontId="2" fillId="0" borderId="0" xfId="1" applyFont="1" applyFill="1" applyAlignment="1">
      <alignment wrapText="1"/>
    </xf>
    <xf numFmtId="0" fontId="2" fillId="0" borderId="0" xfId="1" applyFont="1" applyFill="1" applyBorder="1" applyAlignment="1">
      <alignment wrapText="1"/>
    </xf>
    <xf numFmtId="0" fontId="2" fillId="0" borderId="0" xfId="1" applyFont="1" applyFill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2" fillId="0" borderId="0" xfId="1" applyFont="1" applyFill="1" applyAlignment="1">
      <alignment wrapText="1"/>
    </xf>
    <xf numFmtId="0" fontId="2" fillId="0" borderId="0" xfId="1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0" xfId="0" applyFont="1"/>
    <xf numFmtId="0" fontId="9" fillId="0" borderId="18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vertical="center" wrapText="1"/>
    </xf>
    <xf numFmtId="3" fontId="12" fillId="0" borderId="18" xfId="0" applyNumberFormat="1" applyFont="1" applyBorder="1" applyAlignment="1">
      <alignment vertical="center" wrapText="1"/>
    </xf>
    <xf numFmtId="3" fontId="12" fillId="0" borderId="17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3" fontId="12" fillId="0" borderId="18" xfId="0" applyNumberFormat="1" applyFont="1" applyBorder="1" applyAlignment="1">
      <alignment vertical="center"/>
    </xf>
    <xf numFmtId="3" fontId="13" fillId="0" borderId="7" xfId="0" applyNumberFormat="1" applyFont="1" applyBorder="1" applyAlignment="1">
      <alignment vertical="center"/>
    </xf>
    <xf numFmtId="3" fontId="1" fillId="0" borderId="1" xfId="1" applyNumberFormat="1" applyFont="1" applyFill="1" applyBorder="1" applyAlignment="1">
      <alignment horizontal="right" vertical="center"/>
    </xf>
    <xf numFmtId="1" fontId="12" fillId="0" borderId="0" xfId="0" applyNumberFormat="1" applyFont="1"/>
    <xf numFmtId="0" fontId="1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wrapText="1"/>
    </xf>
    <xf numFmtId="0" fontId="1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3" fontId="12" fillId="0" borderId="16" xfId="0" applyNumberFormat="1" applyFont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12" fillId="0" borderId="20" xfId="0" applyNumberFormat="1" applyFont="1" applyFill="1" applyBorder="1" applyAlignment="1">
      <alignment horizontal="right" vertical="center" wrapText="1"/>
    </xf>
    <xf numFmtId="0" fontId="12" fillId="0" borderId="0" xfId="0" applyFont="1" applyBorder="1"/>
    <xf numFmtId="3" fontId="13" fillId="0" borderId="7" xfId="0" applyNumberFormat="1" applyFont="1" applyBorder="1" applyAlignment="1">
      <alignment vertical="center" wrapText="1"/>
    </xf>
    <xf numFmtId="3" fontId="13" fillId="0" borderId="8" xfId="0" applyNumberFormat="1" applyFont="1" applyBorder="1" applyAlignment="1">
      <alignment vertical="center" wrapText="1"/>
    </xf>
    <xf numFmtId="3" fontId="13" fillId="0" borderId="9" xfId="0" applyNumberFormat="1" applyFont="1" applyBorder="1" applyAlignment="1">
      <alignment vertical="center" wrapText="1"/>
    </xf>
    <xf numFmtId="3" fontId="12" fillId="0" borderId="17" xfId="0" applyNumberFormat="1" applyFont="1" applyBorder="1" applyAlignment="1">
      <alignment vertical="center" wrapText="1"/>
    </xf>
    <xf numFmtId="3" fontId="13" fillId="0" borderId="17" xfId="0" applyNumberFormat="1" applyFont="1" applyFill="1" applyBorder="1" applyAlignment="1">
      <alignment vertical="center"/>
    </xf>
    <xf numFmtId="3" fontId="13" fillId="0" borderId="17" xfId="0" applyNumberFormat="1" applyFont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/>
    </xf>
    <xf numFmtId="3" fontId="12" fillId="0" borderId="18" xfId="0" applyNumberFormat="1" applyFont="1" applyFill="1" applyBorder="1" applyAlignment="1">
      <alignment vertical="center"/>
    </xf>
    <xf numFmtId="3" fontId="13" fillId="0" borderId="7" xfId="0" applyNumberFormat="1" applyFont="1" applyFill="1" applyBorder="1" applyAlignment="1">
      <alignment vertical="center"/>
    </xf>
    <xf numFmtId="3" fontId="2" fillId="0" borderId="1" xfId="4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3" fontId="6" fillId="0" borderId="1" xfId="4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right" vertical="center"/>
    </xf>
    <xf numFmtId="3" fontId="1" fillId="0" borderId="1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/>
    <xf numFmtId="3" fontId="1" fillId="0" borderId="1" xfId="1" applyNumberFormat="1" applyFont="1" applyFill="1" applyBorder="1"/>
    <xf numFmtId="3" fontId="2" fillId="0" borderId="1" xfId="0" applyNumberFormat="1" applyFont="1" applyBorder="1" applyAlignment="1">
      <alignment horizontal="right" vertical="center"/>
    </xf>
    <xf numFmtId="3" fontId="2" fillId="0" borderId="1" xfId="4" applyNumberFormat="1" applyFont="1" applyFill="1" applyBorder="1" applyAlignment="1">
      <alignment horizontal="right" vertical="center" wrapText="1"/>
    </xf>
    <xf numFmtId="3" fontId="13" fillId="0" borderId="8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2" fillId="0" borderId="18" xfId="0" applyNumberFormat="1" applyFont="1" applyBorder="1" applyAlignment="1">
      <alignment horizontal="right" vertical="center" wrapText="1"/>
    </xf>
    <xf numFmtId="3" fontId="13" fillId="0" borderId="9" xfId="0" applyNumberFormat="1" applyFont="1" applyBorder="1" applyAlignment="1">
      <alignment horizontal="right" vertical="center" wrapText="1"/>
    </xf>
    <xf numFmtId="3" fontId="13" fillId="0" borderId="17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3" fontId="12" fillId="0" borderId="17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/>
    </xf>
    <xf numFmtId="3" fontId="2" fillId="0" borderId="1" xfId="4" applyNumberFormat="1" applyFont="1" applyFill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2" fillId="0" borderId="18" xfId="0" applyNumberFormat="1" applyFont="1" applyBorder="1" applyAlignment="1">
      <alignment horizontal="right" vertical="center" wrapText="1"/>
    </xf>
    <xf numFmtId="3" fontId="12" fillId="0" borderId="0" xfId="0" applyNumberFormat="1" applyFont="1" applyFill="1" applyBorder="1" applyAlignment="1">
      <alignment horizontal="right" vertical="center"/>
    </xf>
    <xf numFmtId="0" fontId="1" fillId="0" borderId="10" xfId="1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horizontal="center" vertical="center"/>
    </xf>
    <xf numFmtId="0" fontId="1" fillId="0" borderId="1" xfId="1" applyFont="1" applyFill="1" applyBorder="1"/>
    <xf numFmtId="0" fontId="3" fillId="0" borderId="1" xfId="1" applyFont="1" applyFill="1" applyBorder="1"/>
    <xf numFmtId="0" fontId="1" fillId="0" borderId="1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right" vertical="center"/>
    </xf>
    <xf numFmtId="3" fontId="13" fillId="0" borderId="24" xfId="0" applyNumberFormat="1" applyFont="1" applyBorder="1" applyAlignment="1">
      <alignment horizontal="right" vertical="center" wrapText="1"/>
    </xf>
    <xf numFmtId="3" fontId="12" fillId="0" borderId="22" xfId="0" applyNumberFormat="1" applyFont="1" applyBorder="1" applyAlignment="1">
      <alignment horizontal="right" vertical="center" wrapText="1"/>
    </xf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164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0" fillId="0" borderId="0" xfId="0" applyFont="1" applyFill="1"/>
    <xf numFmtId="0" fontId="2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/>
    </xf>
    <xf numFmtId="0" fontId="20" fillId="0" borderId="0" xfId="0" applyFont="1" applyFill="1" applyBorder="1"/>
    <xf numFmtId="0" fontId="20" fillId="0" borderId="0" xfId="0" applyFont="1" applyBorder="1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right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3" fontId="6" fillId="0" borderId="0" xfId="0" applyNumberFormat="1" applyFont="1" applyBorder="1" applyAlignment="1">
      <alignment horizontal="right" vertical="top" wrapText="1"/>
    </xf>
    <xf numFmtId="0" fontId="20" fillId="0" borderId="0" xfId="0" applyFont="1"/>
    <xf numFmtId="0" fontId="20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3" fontId="22" fillId="0" borderId="1" xfId="1" applyNumberFormat="1" applyFont="1" applyBorder="1" applyAlignment="1">
      <alignment horizontal="right" vertical="top" wrapText="1"/>
    </xf>
    <xf numFmtId="0" fontId="22" fillId="0" borderId="1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left" vertical="top" wrapText="1"/>
    </xf>
    <xf numFmtId="3" fontId="21" fillId="0" borderId="1" xfId="1" applyNumberFormat="1" applyFont="1" applyBorder="1" applyAlignment="1">
      <alignment horizontal="right" vertical="top" wrapText="1"/>
    </xf>
    <xf numFmtId="0" fontId="21" fillId="0" borderId="1" xfId="1" applyFont="1" applyBorder="1" applyAlignment="1">
      <alignment horizontal="center" vertical="top" wrapText="1"/>
    </xf>
    <xf numFmtId="0" fontId="22" fillId="0" borderId="1" xfId="1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3" fontId="2" fillId="0" borderId="1" xfId="4" applyNumberFormat="1" applyFont="1" applyFill="1" applyBorder="1" applyAlignment="1">
      <alignment horizontal="right" vertical="center" wrapText="1"/>
    </xf>
    <xf numFmtId="3" fontId="13" fillId="0" borderId="8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14" fontId="2" fillId="0" borderId="16" xfId="0" applyNumberFormat="1" applyFont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20" xfId="0" applyFont="1" applyFill="1" applyBorder="1"/>
    <xf numFmtId="0" fontId="2" fillId="0" borderId="20" xfId="0" applyFont="1" applyBorder="1"/>
    <xf numFmtId="0" fontId="2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7" xfId="0" applyFont="1" applyFill="1" applyBorder="1"/>
    <xf numFmtId="0" fontId="2" fillId="0" borderId="17" xfId="0" applyFont="1" applyBorder="1"/>
    <xf numFmtId="0" fontId="2" fillId="0" borderId="1" xfId="1" applyFont="1" applyBorder="1" applyAlignment="1">
      <alignment horizontal="left" vertical="center" wrapText="1"/>
    </xf>
    <xf numFmtId="3" fontId="2" fillId="0" borderId="1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left" vertical="center" wrapText="1"/>
    </xf>
    <xf numFmtId="3" fontId="6" fillId="0" borderId="1" xfId="1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 applyFill="1"/>
    <xf numFmtId="0" fontId="2" fillId="0" borderId="16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/>
    </xf>
    <xf numFmtId="3" fontId="6" fillId="0" borderId="23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3" fontId="6" fillId="0" borderId="19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3" fontId="2" fillId="0" borderId="22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1" fillId="0" borderId="1" xfId="1" quotePrefix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vertical="center"/>
    </xf>
    <xf numFmtId="1" fontId="1" fillId="0" borderId="17" xfId="1" applyNumberFormat="1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/>
    <xf numFmtId="0" fontId="2" fillId="0" borderId="0" xfId="1" applyFont="1" applyBorder="1" applyAlignment="1"/>
    <xf numFmtId="164" fontId="3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right"/>
    </xf>
    <xf numFmtId="0" fontId="1" fillId="0" borderId="1" xfId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left" vertical="center" wrapText="1"/>
    </xf>
    <xf numFmtId="164" fontId="3" fillId="0" borderId="1" xfId="1" quotePrefix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165" fontId="3" fillId="0" borderId="1" xfId="1" applyNumberFormat="1" applyFont="1" applyFill="1" applyBorder="1" applyAlignment="1">
      <alignment vertical="center"/>
    </xf>
    <xf numFmtId="0" fontId="1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/>
    </xf>
    <xf numFmtId="166" fontId="1" fillId="0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1" fillId="0" borderId="16" xfId="1" quotePrefix="1" applyFont="1" applyFill="1" applyBorder="1" applyAlignment="1">
      <alignment horizontal="center" vertical="center"/>
    </xf>
    <xf numFmtId="0" fontId="1" fillId="0" borderId="14" xfId="1" quotePrefix="1" applyFont="1" applyFill="1" applyBorder="1" applyAlignment="1">
      <alignment horizontal="center" vertical="center"/>
    </xf>
    <xf numFmtId="0" fontId="1" fillId="0" borderId="16" xfId="1" applyFont="1" applyFill="1" applyBorder="1" applyAlignment="1">
      <alignment horizontal="left" vertical="center" wrapText="1"/>
    </xf>
    <xf numFmtId="0" fontId="1" fillId="0" borderId="15" xfId="1" applyFont="1" applyFill="1" applyBorder="1" applyAlignment="1">
      <alignment horizontal="left" vertical="center" wrapText="1"/>
    </xf>
    <xf numFmtId="0" fontId="1" fillId="0" borderId="14" xfId="1" applyFont="1" applyFill="1" applyBorder="1" applyAlignment="1">
      <alignment horizontal="left" vertical="center" wrapText="1"/>
    </xf>
    <xf numFmtId="0" fontId="1" fillId="0" borderId="16" xfId="1" applyFont="1" applyFill="1" applyBorder="1" applyAlignment="1">
      <alignment horizontal="left" vertical="center"/>
    </xf>
    <xf numFmtId="0" fontId="1" fillId="0" borderId="15" xfId="1" applyFont="1" applyFill="1" applyBorder="1" applyAlignment="1">
      <alignment horizontal="left" vertical="center"/>
    </xf>
    <xf numFmtId="0" fontId="1" fillId="0" borderId="14" xfId="1" applyFont="1" applyFill="1" applyBorder="1" applyAlignment="1">
      <alignment horizontal="left" vertical="center"/>
    </xf>
    <xf numFmtId="0" fontId="2" fillId="0" borderId="16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14" xfId="1" applyFont="1" applyFill="1" applyBorder="1" applyAlignment="1">
      <alignment horizontal="left" vertical="center" wrapText="1"/>
    </xf>
    <xf numFmtId="0" fontId="3" fillId="0" borderId="16" xfId="1" quotePrefix="1" applyFont="1" applyFill="1" applyBorder="1" applyAlignment="1">
      <alignment horizontal="center" vertical="center"/>
    </xf>
    <xf numFmtId="0" fontId="3" fillId="0" borderId="14" xfId="1" quotePrefix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6" xfId="1" applyFont="1" applyFill="1" applyBorder="1" applyAlignment="1">
      <alignment horizontal="left" vertical="center"/>
    </xf>
    <xf numFmtId="0" fontId="3" fillId="0" borderId="15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left" vertical="center"/>
    </xf>
    <xf numFmtId="0" fontId="0" fillId="0" borderId="14" xfId="0" applyBorder="1"/>
    <xf numFmtId="1" fontId="1" fillId="0" borderId="16" xfId="1" applyNumberFormat="1" applyFont="1" applyFill="1" applyBorder="1" applyAlignment="1">
      <alignment horizontal="center" vertical="center"/>
    </xf>
    <xf numFmtId="1" fontId="1" fillId="0" borderId="14" xfId="1" applyNumberFormat="1" applyFont="1" applyFill="1" applyBorder="1" applyAlignment="1">
      <alignment horizontal="center" vertical="center"/>
    </xf>
    <xf numFmtId="0" fontId="1" fillId="0" borderId="16" xfId="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horizontal="center" vertical="center"/>
    </xf>
    <xf numFmtId="0" fontId="0" fillId="0" borderId="15" xfId="0" applyBorder="1"/>
    <xf numFmtId="0" fontId="1" fillId="0" borderId="16" xfId="1" applyFont="1" applyFill="1" applyBorder="1" applyAlignment="1">
      <alignment vertical="center" wrapText="1"/>
    </xf>
    <xf numFmtId="0" fontId="1" fillId="0" borderId="15" xfId="1" applyFont="1" applyFill="1" applyBorder="1" applyAlignment="1">
      <alignment vertical="center" wrapText="1"/>
    </xf>
    <xf numFmtId="0" fontId="1" fillId="0" borderId="14" xfId="1" applyFont="1" applyFill="1" applyBorder="1" applyAlignment="1">
      <alignment vertical="center" wrapText="1"/>
    </xf>
    <xf numFmtId="0" fontId="0" fillId="0" borderId="0" xfId="0"/>
    <xf numFmtId="164" fontId="4" fillId="0" borderId="0" xfId="0" applyNumberFormat="1" applyFont="1" applyFill="1" applyBorder="1" applyAlignment="1">
      <alignment horizontal="right" vertical="center"/>
    </xf>
    <xf numFmtId="0" fontId="8" fillId="0" borderId="16" xfId="1" applyFont="1" applyFill="1" applyBorder="1" applyAlignment="1">
      <alignment horizontal="left" vertical="center" wrapText="1"/>
    </xf>
    <xf numFmtId="0" fontId="8" fillId="0" borderId="15" xfId="1" applyFont="1" applyFill="1" applyBorder="1" applyAlignment="1">
      <alignment horizontal="left" vertical="center" wrapText="1"/>
    </xf>
    <xf numFmtId="0" fontId="8" fillId="0" borderId="14" xfId="1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left" vertical="center" wrapText="1"/>
    </xf>
    <xf numFmtId="0" fontId="6" fillId="0" borderId="15" xfId="1" applyFont="1" applyFill="1" applyBorder="1" applyAlignment="1">
      <alignment horizontal="left" vertical="center" wrapText="1"/>
    </xf>
    <xf numFmtId="0" fontId="6" fillId="0" borderId="14" xfId="1" applyFont="1" applyFill="1" applyBorder="1" applyAlignment="1">
      <alignment horizontal="left" vertical="center" wrapText="1"/>
    </xf>
    <xf numFmtId="0" fontId="1" fillId="0" borderId="1" xfId="1" quotePrefix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164" fontId="4" fillId="0" borderId="11" xfId="0" applyNumberFormat="1" applyFont="1" applyFill="1" applyBorder="1" applyAlignment="1">
      <alignment horizontal="right" vertical="center"/>
    </xf>
    <xf numFmtId="1" fontId="1" fillId="0" borderId="1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right"/>
    </xf>
    <xf numFmtId="0" fontId="3" fillId="0" borderId="1" xfId="1" quotePrefix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right"/>
    </xf>
    <xf numFmtId="0" fontId="2" fillId="0" borderId="0" xfId="1" applyFont="1" applyFill="1" applyAlignment="1">
      <alignment horizontal="right" wrapText="1"/>
    </xf>
    <xf numFmtId="0" fontId="6" fillId="0" borderId="0" xfId="1" applyFont="1" applyFill="1" applyAlignment="1">
      <alignment horizontal="center" wrapText="1"/>
    </xf>
    <xf numFmtId="3" fontId="1" fillId="0" borderId="1" xfId="3" applyNumberFormat="1" applyFont="1" applyFill="1" applyBorder="1" applyAlignment="1">
      <alignment horizontal="right" vertical="center" wrapText="1"/>
    </xf>
    <xf numFmtId="3" fontId="2" fillId="0" borderId="1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wrapText="1"/>
    </xf>
    <xf numFmtId="0" fontId="2" fillId="0" borderId="0" xfId="1" applyFont="1" applyBorder="1" applyAlignment="1">
      <alignment wrapText="1"/>
    </xf>
    <xf numFmtId="0" fontId="6" fillId="0" borderId="12" xfId="1" applyFont="1" applyFill="1" applyBorder="1" applyAlignment="1">
      <alignment horizontal="right" wrapText="1"/>
    </xf>
    <xf numFmtId="0" fontId="6" fillId="0" borderId="17" xfId="1" applyFont="1" applyBorder="1" applyAlignment="1">
      <alignment wrapText="1"/>
    </xf>
    <xf numFmtId="0" fontId="6" fillId="0" borderId="10" xfId="1" applyFont="1" applyBorder="1" applyAlignment="1">
      <alignment wrapText="1"/>
    </xf>
    <xf numFmtId="3" fontId="6" fillId="0" borderId="1" xfId="4" applyNumberFormat="1" applyFont="1" applyFill="1" applyBorder="1" applyAlignment="1">
      <alignment horizontal="right" vertical="center" wrapText="1"/>
    </xf>
    <xf numFmtId="3" fontId="23" fillId="0" borderId="1" xfId="1" applyNumberFormat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1" xfId="5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1" xfId="1" quotePrefix="1" applyFont="1" applyFill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3" fontId="2" fillId="0" borderId="16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2" fillId="0" borderId="29" xfId="0" applyNumberFormat="1" applyFont="1" applyBorder="1" applyAlignment="1">
      <alignment horizontal="right" vertical="center"/>
    </xf>
    <xf numFmtId="3" fontId="2" fillId="0" borderId="30" xfId="0" applyNumberFormat="1" applyFont="1" applyBorder="1" applyAlignment="1">
      <alignment horizontal="right" vertical="center"/>
    </xf>
    <xf numFmtId="3" fontId="2" fillId="0" borderId="31" xfId="0" applyNumberFormat="1" applyFont="1" applyBorder="1" applyAlignment="1">
      <alignment horizontal="right" vertical="center"/>
    </xf>
    <xf numFmtId="3" fontId="6" fillId="0" borderId="19" xfId="0" applyNumberFormat="1" applyFont="1" applyBorder="1" applyAlignment="1">
      <alignment horizontal="right" vertical="center" wrapText="1"/>
    </xf>
    <xf numFmtId="3" fontId="6" fillId="0" borderId="25" xfId="0" applyNumberFormat="1" applyFont="1" applyBorder="1" applyAlignment="1">
      <alignment horizontal="right" vertical="center" wrapText="1"/>
    </xf>
    <xf numFmtId="3" fontId="6" fillId="0" borderId="24" xfId="0" applyNumberFormat="1" applyFont="1" applyBorder="1" applyAlignment="1">
      <alignment horizontal="right" vertical="center" wrapText="1"/>
    </xf>
    <xf numFmtId="3" fontId="2" fillId="0" borderId="26" xfId="0" applyNumberFormat="1" applyFont="1" applyBorder="1" applyAlignment="1">
      <alignment horizontal="right" vertical="center" wrapText="1"/>
    </xf>
    <xf numFmtId="3" fontId="2" fillId="0" borderId="27" xfId="0" applyNumberFormat="1" applyFont="1" applyBorder="1" applyAlignment="1">
      <alignment horizontal="right" vertical="center" wrapText="1"/>
    </xf>
    <xf numFmtId="3" fontId="2" fillId="0" borderId="28" xfId="0" applyNumberFormat="1" applyFont="1" applyBorder="1" applyAlignment="1">
      <alignment horizontal="right" vertical="center" wrapText="1"/>
    </xf>
    <xf numFmtId="3" fontId="2" fillId="0" borderId="26" xfId="0" applyNumberFormat="1" applyFont="1" applyBorder="1" applyAlignment="1">
      <alignment horizontal="right" vertical="center"/>
    </xf>
    <xf numFmtId="3" fontId="2" fillId="0" borderId="27" xfId="0" applyNumberFormat="1" applyFont="1" applyBorder="1" applyAlignment="1">
      <alignment horizontal="right" vertical="center"/>
    </xf>
    <xf numFmtId="3" fontId="2" fillId="0" borderId="28" xfId="0" applyNumberFormat="1" applyFont="1" applyBorder="1" applyAlignment="1">
      <alignment horizontal="right" vertical="center"/>
    </xf>
    <xf numFmtId="3" fontId="6" fillId="0" borderId="19" xfId="0" applyNumberFormat="1" applyFont="1" applyFill="1" applyBorder="1" applyAlignment="1">
      <alignment horizontal="right" vertical="center"/>
    </xf>
    <xf numFmtId="3" fontId="6" fillId="0" borderId="25" xfId="0" applyNumberFormat="1" applyFont="1" applyFill="1" applyBorder="1" applyAlignment="1">
      <alignment horizontal="right" vertical="center"/>
    </xf>
    <xf numFmtId="3" fontId="6" fillId="0" borderId="13" xfId="0" applyNumberFormat="1" applyFont="1" applyFill="1" applyBorder="1" applyAlignment="1">
      <alignment horizontal="right" vertical="center"/>
    </xf>
    <xf numFmtId="3" fontId="2" fillId="0" borderId="26" xfId="0" applyNumberFormat="1" applyFont="1" applyFill="1" applyBorder="1" applyAlignment="1">
      <alignment horizontal="right" vertical="center"/>
    </xf>
    <xf numFmtId="3" fontId="2" fillId="0" borderId="27" xfId="0" applyNumberFormat="1" applyFont="1" applyFill="1" applyBorder="1" applyAlignment="1">
      <alignment horizontal="right" vertical="center"/>
    </xf>
    <xf numFmtId="3" fontId="2" fillId="0" borderId="28" xfId="0" applyNumberFormat="1" applyFont="1" applyFill="1" applyBorder="1" applyAlignment="1">
      <alignment horizontal="right" vertical="center"/>
    </xf>
    <xf numFmtId="3" fontId="2" fillId="0" borderId="29" xfId="0" applyNumberFormat="1" applyFont="1" applyFill="1" applyBorder="1" applyAlignment="1">
      <alignment horizontal="right" vertical="center"/>
    </xf>
    <xf numFmtId="3" fontId="2" fillId="0" borderId="30" xfId="0" applyNumberFormat="1" applyFont="1" applyFill="1" applyBorder="1" applyAlignment="1">
      <alignment horizontal="right" vertical="center"/>
    </xf>
    <xf numFmtId="3" fontId="2" fillId="0" borderId="31" xfId="0" applyNumberFormat="1" applyFont="1" applyFill="1" applyBorder="1" applyAlignment="1">
      <alignment horizontal="right" vertical="center"/>
    </xf>
    <xf numFmtId="3" fontId="2" fillId="0" borderId="19" xfId="0" applyNumberFormat="1" applyFont="1" applyFill="1" applyBorder="1" applyAlignment="1">
      <alignment horizontal="right" vertical="center"/>
    </xf>
    <xf numFmtId="3" fontId="2" fillId="0" borderId="25" xfId="0" applyNumberFormat="1" applyFont="1" applyFill="1" applyBorder="1" applyAlignment="1">
      <alignment horizontal="right" vertical="center"/>
    </xf>
    <xf numFmtId="3" fontId="2" fillId="0" borderId="13" xfId="0" applyNumberFormat="1" applyFont="1" applyFill="1" applyBorder="1" applyAlignment="1">
      <alignment horizontal="right" vertical="center"/>
    </xf>
    <xf numFmtId="3" fontId="6" fillId="0" borderId="19" xfId="0" applyNumberFormat="1" applyFont="1" applyBorder="1" applyAlignment="1">
      <alignment horizontal="right" vertical="center"/>
    </xf>
    <xf numFmtId="3" fontId="6" fillId="0" borderId="25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49" fontId="6" fillId="0" borderId="21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/>
    </xf>
    <xf numFmtId="49" fontId="6" fillId="0" borderId="1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8" fillId="0" borderId="0" xfId="0" applyFont="1" applyBorder="1" applyAlignment="1">
      <alignment horizontal="center" vertical="center"/>
    </xf>
    <xf numFmtId="0" fontId="25" fillId="0" borderId="1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distributed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right"/>
    </xf>
    <xf numFmtId="0" fontId="6" fillId="0" borderId="16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166" fontId="1" fillId="0" borderId="16" xfId="0" applyNumberFormat="1" applyFont="1" applyFill="1" applyBorder="1" applyAlignment="1">
      <alignment horizontal="left" vertical="center" wrapText="1"/>
    </xf>
    <xf numFmtId="166" fontId="1" fillId="0" borderId="15" xfId="0" applyNumberFormat="1" applyFont="1" applyFill="1" applyBorder="1" applyAlignment="1">
      <alignment horizontal="left" vertical="center" wrapText="1"/>
    </xf>
    <xf numFmtId="166" fontId="1" fillId="0" borderId="14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top" wrapText="1"/>
    </xf>
    <xf numFmtId="0" fontId="19" fillId="0" borderId="0" xfId="0" applyFont="1" applyFill="1" applyAlignment="1">
      <alignment horizontal="right" vertical="top" wrapText="1"/>
    </xf>
    <xf numFmtId="0" fontId="8" fillId="0" borderId="0" xfId="0" applyFont="1" applyFill="1" applyAlignment="1">
      <alignment horizontal="center"/>
    </xf>
    <xf numFmtId="0" fontId="20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13" fillId="0" borderId="13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49" fontId="13" fillId="0" borderId="7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/>
    </xf>
    <xf numFmtId="0" fontId="12" fillId="0" borderId="14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left" vertical="center"/>
    </xf>
    <xf numFmtId="49" fontId="13" fillId="0" borderId="18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7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/>
    </xf>
    <xf numFmtId="0" fontId="13" fillId="0" borderId="12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49" fontId="13" fillId="0" borderId="17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/>
    </xf>
    <xf numFmtId="49" fontId="13" fillId="0" borderId="18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15" xfId="0" applyFont="1" applyBorder="1" applyAlignment="1">
      <alignment horizontal="left" vertical="center"/>
    </xf>
    <xf numFmtId="0" fontId="13" fillId="0" borderId="13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left" vertical="center"/>
    </xf>
    <xf numFmtId="49" fontId="13" fillId="0" borderId="17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14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vertical="center" wrapText="1"/>
    </xf>
    <xf numFmtId="1" fontId="12" fillId="0" borderId="0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9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 vertical="distributed" wrapText="1"/>
    </xf>
    <xf numFmtId="0" fontId="13" fillId="0" borderId="1" xfId="0" applyFont="1" applyBorder="1" applyAlignment="1">
      <alignment horizontal="center" vertical="distributed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right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49" fontId="13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/>
    </xf>
    <xf numFmtId="0" fontId="13" fillId="0" borderId="3" xfId="0" applyFont="1" applyBorder="1" applyAlignment="1">
      <alignment horizontal="center" vertical="distributed" wrapText="1"/>
    </xf>
    <xf numFmtId="0" fontId="13" fillId="0" borderId="18" xfId="0" applyFont="1" applyBorder="1" applyAlignment="1">
      <alignment horizontal="center" vertical="distributed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right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7">
    <cellStyle name="Normál" xfId="0" builtinId="0"/>
    <cellStyle name="Normál 2" xfId="1"/>
    <cellStyle name="Normál 2 2" xfId="6"/>
    <cellStyle name="Normál 3" xfId="2"/>
    <cellStyle name="Normál_12_urlap_Mérleg_MJEL 01R_ABCDEF_2014re_nov19" xfId="3"/>
    <cellStyle name="Normál_12dmelléklet" xfId="4"/>
    <cellStyle name="Normal_KTRSZJ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6"/>
  <sheetViews>
    <sheetView zoomScaleNormal="100" workbookViewId="0">
      <selection sqref="A1:E1"/>
    </sheetView>
  </sheetViews>
  <sheetFormatPr defaultRowHeight="12.75"/>
  <cols>
    <col min="1" max="1" width="6.28515625" style="85" bestFit="1" customWidth="1"/>
    <col min="2" max="2" width="34.28515625" style="85" customWidth="1"/>
    <col min="3" max="3" width="12.140625" style="85" customWidth="1"/>
    <col min="4" max="4" width="14.28515625" style="85" customWidth="1"/>
    <col min="5" max="5" width="13.28515625" style="85" customWidth="1"/>
    <col min="6" max="16384" width="9.140625" style="85"/>
  </cols>
  <sheetData>
    <row r="1" spans="1:33">
      <c r="A1" s="172" t="s">
        <v>736</v>
      </c>
      <c r="B1" s="172"/>
      <c r="C1" s="172"/>
      <c r="D1" s="172"/>
      <c r="E1" s="172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</row>
    <row r="2" spans="1:33" ht="34.5" customHeight="1">
      <c r="A2" s="173" t="s">
        <v>735</v>
      </c>
      <c r="B2" s="173"/>
      <c r="C2" s="173"/>
      <c r="D2" s="173"/>
      <c r="E2" s="173"/>
      <c r="F2" s="131"/>
      <c r="G2" s="131"/>
      <c r="H2" s="131"/>
      <c r="I2" s="131"/>
      <c r="J2" s="131"/>
      <c r="K2" s="131"/>
      <c r="L2" s="131"/>
      <c r="M2" s="131"/>
    </row>
    <row r="3" spans="1:33">
      <c r="E3" s="118" t="s">
        <v>623</v>
      </c>
      <c r="G3" s="118"/>
      <c r="H3" s="118"/>
      <c r="L3" s="129"/>
      <c r="M3" s="129"/>
    </row>
    <row r="5" spans="1:33" ht="45" customHeight="1">
      <c r="A5" s="119" t="s">
        <v>713</v>
      </c>
      <c r="B5" s="119" t="s">
        <v>711</v>
      </c>
      <c r="C5" s="119" t="s">
        <v>655</v>
      </c>
      <c r="D5" s="119" t="s">
        <v>660</v>
      </c>
      <c r="E5" s="119" t="s">
        <v>662</v>
      </c>
    </row>
    <row r="6" spans="1:33" ht="20.100000000000001" customHeight="1">
      <c r="A6" s="133" t="s">
        <v>188</v>
      </c>
      <c r="B6" s="133" t="s">
        <v>714</v>
      </c>
      <c r="C6" s="61">
        <v>82700000</v>
      </c>
      <c r="D6" s="61">
        <v>100529127</v>
      </c>
      <c r="E6" s="61">
        <v>97174561</v>
      </c>
    </row>
    <row r="7" spans="1:33" ht="20.100000000000001" customHeight="1">
      <c r="A7" s="133" t="s">
        <v>185</v>
      </c>
      <c r="B7" s="133" t="s">
        <v>715</v>
      </c>
      <c r="C7" s="61">
        <v>22600000</v>
      </c>
      <c r="D7" s="61">
        <v>26040284</v>
      </c>
      <c r="E7" s="61">
        <v>23140879</v>
      </c>
    </row>
    <row r="8" spans="1:33" ht="20.100000000000001" customHeight="1">
      <c r="A8" s="133" t="s">
        <v>110</v>
      </c>
      <c r="B8" s="133" t="s">
        <v>716</v>
      </c>
      <c r="C8" s="61">
        <v>54800000</v>
      </c>
      <c r="D8" s="61">
        <v>53435394</v>
      </c>
      <c r="E8" s="61">
        <v>44026267</v>
      </c>
    </row>
    <row r="9" spans="1:33" ht="20.100000000000001" customHeight="1">
      <c r="A9" s="133" t="s">
        <v>83</v>
      </c>
      <c r="B9" s="133" t="s">
        <v>717</v>
      </c>
      <c r="C9" s="61">
        <v>5300000</v>
      </c>
      <c r="D9" s="61">
        <v>7343627</v>
      </c>
      <c r="E9" s="61">
        <v>6026527</v>
      </c>
    </row>
    <row r="10" spans="1:33" ht="20.100000000000001" customHeight="1">
      <c r="A10" s="133" t="s">
        <v>48</v>
      </c>
      <c r="B10" s="133" t="s">
        <v>718</v>
      </c>
      <c r="C10" s="61">
        <v>91971000</v>
      </c>
      <c r="D10" s="61">
        <v>119845384</v>
      </c>
      <c r="E10" s="61">
        <v>90597202</v>
      </c>
    </row>
    <row r="11" spans="1:33" ht="20.100000000000001" customHeight="1">
      <c r="A11" s="133" t="s">
        <v>32</v>
      </c>
      <c r="B11" s="133" t="s">
        <v>719</v>
      </c>
      <c r="C11" s="61">
        <v>610975000</v>
      </c>
      <c r="D11" s="61">
        <v>617584060</v>
      </c>
      <c r="E11" s="61">
        <v>33047156</v>
      </c>
    </row>
    <row r="12" spans="1:33" ht="20.100000000000001" customHeight="1">
      <c r="A12" s="133" t="s">
        <v>22</v>
      </c>
      <c r="B12" s="133" t="s">
        <v>720</v>
      </c>
      <c r="C12" s="61">
        <v>3000000</v>
      </c>
      <c r="D12" s="61">
        <v>16589506</v>
      </c>
      <c r="E12" s="61">
        <v>16557232</v>
      </c>
    </row>
    <row r="13" spans="1:33" ht="20.100000000000001" customHeight="1">
      <c r="A13" s="134" t="s">
        <v>0</v>
      </c>
      <c r="B13" s="134" t="s">
        <v>730</v>
      </c>
      <c r="C13" s="135">
        <f>SUM(C6:C12)</f>
        <v>871346000</v>
      </c>
      <c r="D13" s="135">
        <f t="shared" ref="D13:E13" si="0">SUM(D6:D12)</f>
        <v>941367382</v>
      </c>
      <c r="E13" s="135">
        <f t="shared" si="0"/>
        <v>310569824</v>
      </c>
    </row>
    <row r="14" spans="1:33" ht="20.100000000000001" customHeight="1">
      <c r="A14" s="133" t="s">
        <v>436</v>
      </c>
      <c r="B14" s="133" t="s">
        <v>712</v>
      </c>
      <c r="C14" s="61">
        <v>5026221</v>
      </c>
      <c r="D14" s="61">
        <v>5026265</v>
      </c>
      <c r="E14" s="61">
        <v>5026265</v>
      </c>
    </row>
    <row r="15" spans="1:33" ht="20.100000000000001" customHeight="1">
      <c r="A15" s="133" t="s">
        <v>434</v>
      </c>
      <c r="B15" s="133" t="s">
        <v>721</v>
      </c>
      <c r="C15" s="61">
        <v>59127779</v>
      </c>
      <c r="D15" s="61">
        <v>59127779</v>
      </c>
      <c r="E15" s="61">
        <v>57683034</v>
      </c>
    </row>
    <row r="16" spans="1:33" ht="20.100000000000001" customHeight="1">
      <c r="A16" s="134" t="s">
        <v>402</v>
      </c>
      <c r="B16" s="134" t="s">
        <v>731</v>
      </c>
      <c r="C16" s="135">
        <f>SUM(C14:C15)</f>
        <v>64154000</v>
      </c>
      <c r="D16" s="135">
        <f>SUM(D14:D15)</f>
        <v>64154044</v>
      </c>
      <c r="E16" s="135">
        <f>SUM(E14:E15)</f>
        <v>62709299</v>
      </c>
    </row>
    <row r="17" spans="1:5" ht="20.100000000000001" customHeight="1">
      <c r="A17" s="133"/>
      <c r="B17" s="133"/>
      <c r="C17" s="61"/>
      <c r="D17" s="61"/>
      <c r="E17" s="61"/>
    </row>
    <row r="18" spans="1:5" ht="20.100000000000001" customHeight="1">
      <c r="A18" s="174" t="s">
        <v>722</v>
      </c>
      <c r="B18" s="175"/>
      <c r="C18" s="135">
        <f>SUM(C16,C13)</f>
        <v>935500000</v>
      </c>
      <c r="D18" s="135">
        <f>SUM(D16,D13)</f>
        <v>1005521426</v>
      </c>
      <c r="E18" s="135">
        <f>SUM(E16,E13)</f>
        <v>373279123</v>
      </c>
    </row>
    <row r="19" spans="1:5" ht="20.100000000000001" customHeight="1">
      <c r="A19" s="132"/>
      <c r="B19" s="132"/>
      <c r="C19" s="130"/>
      <c r="D19" s="130"/>
      <c r="E19" s="130"/>
    </row>
    <row r="20" spans="1:5" ht="20.100000000000001" customHeight="1">
      <c r="A20" s="132"/>
      <c r="B20" s="132"/>
      <c r="C20" s="130"/>
      <c r="D20" s="130"/>
      <c r="E20" s="130"/>
    </row>
    <row r="21" spans="1:5" ht="20.100000000000001" customHeight="1">
      <c r="A21" s="132"/>
      <c r="B21" s="132"/>
      <c r="C21" s="130"/>
      <c r="D21" s="130"/>
    </row>
    <row r="22" spans="1:5" ht="25.5" customHeight="1">
      <c r="A22" s="134" t="s">
        <v>713</v>
      </c>
      <c r="B22" s="134" t="s">
        <v>711</v>
      </c>
      <c r="C22" s="119" t="s">
        <v>655</v>
      </c>
      <c r="D22" s="119" t="s">
        <v>660</v>
      </c>
      <c r="E22" s="119" t="s">
        <v>662</v>
      </c>
    </row>
    <row r="23" spans="1:5" ht="20.100000000000001" customHeight="1">
      <c r="A23" s="133" t="s">
        <v>375</v>
      </c>
      <c r="B23" s="133" t="s">
        <v>723</v>
      </c>
      <c r="C23" s="61">
        <v>169955000</v>
      </c>
      <c r="D23" s="61">
        <v>202948690</v>
      </c>
      <c r="E23" s="61">
        <v>201682790</v>
      </c>
    </row>
    <row r="24" spans="1:5" ht="20.100000000000001" customHeight="1">
      <c r="A24" s="133" t="s">
        <v>363</v>
      </c>
      <c r="B24" s="133" t="s">
        <v>725</v>
      </c>
      <c r="C24" s="61">
        <v>478000000</v>
      </c>
      <c r="D24" s="61">
        <v>482165404</v>
      </c>
      <c r="E24" s="61">
        <v>11723496</v>
      </c>
    </row>
    <row r="25" spans="1:5" ht="20.100000000000001" customHeight="1">
      <c r="A25" s="133" t="s">
        <v>335</v>
      </c>
      <c r="B25" s="133" t="s">
        <v>724</v>
      </c>
      <c r="C25" s="61">
        <v>62700000</v>
      </c>
      <c r="D25" s="61">
        <v>87236405</v>
      </c>
      <c r="E25" s="61">
        <v>72972679</v>
      </c>
    </row>
    <row r="26" spans="1:5" ht="20.100000000000001" customHeight="1">
      <c r="A26" s="133" t="s">
        <v>304</v>
      </c>
      <c r="B26" s="133" t="s">
        <v>726</v>
      </c>
      <c r="C26" s="61">
        <v>16189019</v>
      </c>
      <c r="D26" s="61">
        <v>16636021</v>
      </c>
      <c r="E26" s="61">
        <v>15114401</v>
      </c>
    </row>
    <row r="27" spans="1:5" ht="20.100000000000001" customHeight="1">
      <c r="A27" s="133" t="s">
        <v>275</v>
      </c>
      <c r="B27" s="133" t="s">
        <v>727</v>
      </c>
      <c r="C27" s="61">
        <v>1080000</v>
      </c>
      <c r="D27" s="61">
        <v>120000</v>
      </c>
      <c r="E27" s="61">
        <v>120000</v>
      </c>
    </row>
    <row r="28" spans="1:5" ht="20.100000000000001" customHeight="1">
      <c r="A28" s="133" t="s">
        <v>258</v>
      </c>
      <c r="B28" s="133" t="s">
        <v>728</v>
      </c>
      <c r="C28" s="61">
        <v>25230000</v>
      </c>
      <c r="D28" s="61">
        <v>27870000</v>
      </c>
      <c r="E28" s="61">
        <v>25857888</v>
      </c>
    </row>
    <row r="29" spans="1:5" ht="20.100000000000001" customHeight="1">
      <c r="A29" s="134" t="s">
        <v>255</v>
      </c>
      <c r="B29" s="134" t="s">
        <v>729</v>
      </c>
      <c r="C29" s="135">
        <f>SUM(C23:C28)</f>
        <v>753154019</v>
      </c>
      <c r="D29" s="135">
        <f t="shared" ref="D29:E29" si="1">SUM(D23:D28)</f>
        <v>816976520</v>
      </c>
      <c r="E29" s="135">
        <f t="shared" si="1"/>
        <v>327471254</v>
      </c>
    </row>
    <row r="30" spans="1:5" ht="27.75" customHeight="1">
      <c r="A30" s="133" t="s">
        <v>515</v>
      </c>
      <c r="B30" s="133" t="s">
        <v>732</v>
      </c>
      <c r="C30" s="61">
        <v>100000000</v>
      </c>
      <c r="D30" s="61">
        <v>100000000</v>
      </c>
      <c r="E30" s="61">
        <v>0</v>
      </c>
    </row>
    <row r="31" spans="1:5" ht="27.75" customHeight="1">
      <c r="A31" s="133" t="s">
        <v>503</v>
      </c>
      <c r="B31" s="133" t="s">
        <v>504</v>
      </c>
      <c r="C31" s="61">
        <v>23218202</v>
      </c>
      <c r="D31" s="61">
        <v>24436981</v>
      </c>
      <c r="E31" s="61">
        <v>9543000</v>
      </c>
    </row>
    <row r="32" spans="1:5" ht="26.25" customHeight="1">
      <c r="A32" s="133" t="s">
        <v>497</v>
      </c>
      <c r="B32" s="133" t="s">
        <v>498</v>
      </c>
      <c r="C32" s="61">
        <v>0</v>
      </c>
      <c r="D32" s="61">
        <v>4980146</v>
      </c>
      <c r="E32" s="61">
        <v>4980146</v>
      </c>
    </row>
    <row r="33" spans="1:5" ht="26.25" customHeight="1">
      <c r="A33" s="133" t="s">
        <v>495</v>
      </c>
      <c r="B33" s="133" t="s">
        <v>721</v>
      </c>
      <c r="C33" s="61">
        <v>59127779</v>
      </c>
      <c r="D33" s="61">
        <v>59127779</v>
      </c>
      <c r="E33" s="61">
        <v>57683034</v>
      </c>
    </row>
    <row r="34" spans="1:5" ht="20.100000000000001" customHeight="1">
      <c r="A34" s="134" t="s">
        <v>463</v>
      </c>
      <c r="B34" s="134" t="s">
        <v>733</v>
      </c>
      <c r="C34" s="135">
        <f>SUM(C30:C33)</f>
        <v>182345981</v>
      </c>
      <c r="D34" s="135">
        <f>SUM(D30:D33)</f>
        <v>188544906</v>
      </c>
      <c r="E34" s="135">
        <f>SUM(E30:E33)</f>
        <v>72206180</v>
      </c>
    </row>
    <row r="35" spans="1:5" ht="20.100000000000001" customHeight="1">
      <c r="A35" s="133"/>
      <c r="B35" s="133"/>
      <c r="C35" s="61"/>
      <c r="D35" s="61"/>
      <c r="E35" s="61"/>
    </row>
    <row r="36" spans="1:5" ht="20.100000000000001" customHeight="1">
      <c r="A36" s="174" t="s">
        <v>734</v>
      </c>
      <c r="B36" s="175"/>
      <c r="C36" s="135">
        <f>SUM(C34,C29)</f>
        <v>935500000</v>
      </c>
      <c r="D36" s="135">
        <f>SUM(D34,D29)</f>
        <v>1005521426</v>
      </c>
      <c r="E36" s="135">
        <f>SUM(E34,E29)</f>
        <v>399677434</v>
      </c>
    </row>
  </sheetData>
  <mergeCells count="4">
    <mergeCell ref="A1:E1"/>
    <mergeCell ref="A2:E2"/>
    <mergeCell ref="A36:B36"/>
    <mergeCell ref="A18:B1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I38"/>
  <sheetViews>
    <sheetView zoomScaleNormal="100" workbookViewId="0">
      <selection sqref="A1:I1"/>
    </sheetView>
  </sheetViews>
  <sheetFormatPr defaultRowHeight="12.75"/>
  <cols>
    <col min="1" max="1" width="8.140625" style="102" customWidth="1"/>
    <col min="2" max="2" width="53.5703125" style="102" customWidth="1"/>
    <col min="3" max="9" width="19.140625" style="102" customWidth="1"/>
    <col min="10" max="16384" width="9.140625" style="102"/>
  </cols>
  <sheetData>
    <row r="1" spans="1:9" s="91" customFormat="1" ht="11.25" customHeight="1">
      <c r="A1" s="360" t="s">
        <v>745</v>
      </c>
      <c r="B1" s="361"/>
      <c r="C1" s="361"/>
      <c r="D1" s="361"/>
      <c r="E1" s="361"/>
      <c r="F1" s="361"/>
      <c r="G1" s="361"/>
      <c r="H1" s="361"/>
      <c r="I1" s="361"/>
    </row>
    <row r="2" spans="1:9" s="91" customFormat="1" ht="11.25" customHeight="1">
      <c r="A2" s="92"/>
      <c r="B2" s="92"/>
      <c r="C2" s="92"/>
      <c r="D2" s="92"/>
      <c r="E2" s="92"/>
      <c r="F2" s="92"/>
      <c r="G2" s="92"/>
      <c r="H2" s="92"/>
      <c r="I2" s="92"/>
    </row>
    <row r="3" spans="1:9" s="91" customFormat="1">
      <c r="A3" s="362" t="s">
        <v>703</v>
      </c>
      <c r="B3" s="362"/>
      <c r="C3" s="362"/>
      <c r="D3" s="362"/>
      <c r="E3" s="362"/>
      <c r="F3" s="362"/>
      <c r="G3" s="362"/>
      <c r="H3" s="362"/>
      <c r="I3" s="362"/>
    </row>
    <row r="4" spans="1:9" s="91" customFormat="1">
      <c r="A4" s="93"/>
      <c r="B4" s="93"/>
      <c r="C4" s="93"/>
      <c r="D4" s="93"/>
      <c r="E4" s="93"/>
      <c r="F4" s="93"/>
      <c r="G4" s="93"/>
      <c r="H4" s="93"/>
      <c r="I4" s="93"/>
    </row>
    <row r="5" spans="1:9" s="91" customFormat="1">
      <c r="A5" s="93"/>
      <c r="B5" s="93"/>
      <c r="C5" s="93"/>
      <c r="D5" s="93"/>
      <c r="E5" s="93"/>
      <c r="F5" s="93"/>
      <c r="G5" s="93"/>
      <c r="H5" s="93"/>
      <c r="I5" s="93" t="s">
        <v>252</v>
      </c>
    </row>
    <row r="6" spans="1:9" s="91" customFormat="1" ht="53.25" customHeight="1">
      <c r="A6" s="104" t="s">
        <v>619</v>
      </c>
      <c r="B6" s="104" t="s">
        <v>253</v>
      </c>
      <c r="C6" s="104" t="s">
        <v>675</v>
      </c>
      <c r="D6" s="104" t="s">
        <v>676</v>
      </c>
      <c r="E6" s="104" t="s">
        <v>677</v>
      </c>
      <c r="F6" s="104" t="s">
        <v>678</v>
      </c>
      <c r="G6" s="104" t="s">
        <v>679</v>
      </c>
      <c r="H6" s="104" t="s">
        <v>680</v>
      </c>
      <c r="I6" s="104" t="s">
        <v>661</v>
      </c>
    </row>
    <row r="7" spans="1:9" s="91" customFormat="1">
      <c r="A7" s="103"/>
      <c r="B7" s="103" t="s">
        <v>248</v>
      </c>
      <c r="C7" s="103" t="s">
        <v>247</v>
      </c>
      <c r="D7" s="103" t="s">
        <v>246</v>
      </c>
      <c r="E7" s="103" t="s">
        <v>245</v>
      </c>
      <c r="F7" s="103" t="s">
        <v>557</v>
      </c>
      <c r="G7" s="103" t="s">
        <v>556</v>
      </c>
      <c r="H7" s="103" t="s">
        <v>555</v>
      </c>
      <c r="I7" s="103" t="s">
        <v>554</v>
      </c>
    </row>
    <row r="8" spans="1:9" s="94" customFormat="1">
      <c r="A8" s="110" t="s">
        <v>244</v>
      </c>
      <c r="B8" s="106" t="s">
        <v>664</v>
      </c>
      <c r="C8" s="105">
        <v>48840000</v>
      </c>
      <c r="D8" s="105">
        <v>1498566000</v>
      </c>
      <c r="E8" s="105">
        <v>45098000</v>
      </c>
      <c r="F8" s="105">
        <v>0</v>
      </c>
      <c r="G8" s="105">
        <v>61853232</v>
      </c>
      <c r="H8" s="105">
        <v>0</v>
      </c>
      <c r="I8" s="105">
        <f>SUM(C8:H8)</f>
        <v>1654357232</v>
      </c>
    </row>
    <row r="9" spans="1:9" s="94" customFormat="1">
      <c r="A9" s="109" t="s">
        <v>241</v>
      </c>
      <c r="B9" s="107" t="s">
        <v>681</v>
      </c>
      <c r="C9" s="108">
        <v>80000</v>
      </c>
      <c r="D9" s="108">
        <v>0</v>
      </c>
      <c r="E9" s="108">
        <v>0</v>
      </c>
      <c r="F9" s="108">
        <v>0</v>
      </c>
      <c r="G9" s="108"/>
      <c r="H9" s="108">
        <v>0</v>
      </c>
      <c r="I9" s="105">
        <f t="shared" ref="I9:I22" si="0">SUM(C9:H9)</f>
        <v>80000</v>
      </c>
    </row>
    <row r="10" spans="1:9" s="95" customFormat="1">
      <c r="A10" s="109" t="s">
        <v>235</v>
      </c>
      <c r="B10" s="107" t="s">
        <v>665</v>
      </c>
      <c r="C10" s="108">
        <v>0</v>
      </c>
      <c r="D10" s="108">
        <v>93560398</v>
      </c>
      <c r="E10" s="108">
        <v>5426272</v>
      </c>
      <c r="F10" s="108">
        <v>0</v>
      </c>
      <c r="G10" s="108"/>
      <c r="H10" s="108">
        <v>0</v>
      </c>
      <c r="I10" s="105">
        <f t="shared" si="0"/>
        <v>98986670</v>
      </c>
    </row>
    <row r="11" spans="1:9" s="95" customFormat="1">
      <c r="A11" s="125" t="s">
        <v>226</v>
      </c>
      <c r="B11" s="126" t="s">
        <v>708</v>
      </c>
      <c r="C11" s="108">
        <v>1550000</v>
      </c>
      <c r="D11" s="108">
        <v>0</v>
      </c>
      <c r="E11" s="108">
        <v>0</v>
      </c>
      <c r="F11" s="108">
        <v>0</v>
      </c>
      <c r="G11" s="108"/>
      <c r="H11" s="108">
        <v>0</v>
      </c>
      <c r="I11" s="105">
        <f t="shared" si="0"/>
        <v>1550000</v>
      </c>
    </row>
    <row r="12" spans="1:9" s="95" customFormat="1">
      <c r="A12" s="110" t="s">
        <v>223</v>
      </c>
      <c r="B12" s="106" t="s">
        <v>666</v>
      </c>
      <c r="C12" s="105">
        <f>SUM(C9:C11)</f>
        <v>1630000</v>
      </c>
      <c r="D12" s="105">
        <f t="shared" ref="D12:H12" si="1">SUM(D9:D11)</f>
        <v>93560398</v>
      </c>
      <c r="E12" s="105">
        <f t="shared" si="1"/>
        <v>5426272</v>
      </c>
      <c r="F12" s="105">
        <f t="shared" si="1"/>
        <v>0</v>
      </c>
      <c r="G12" s="105">
        <f t="shared" si="1"/>
        <v>0</v>
      </c>
      <c r="H12" s="105">
        <f t="shared" si="1"/>
        <v>0</v>
      </c>
      <c r="I12" s="105">
        <f t="shared" si="0"/>
        <v>100616670</v>
      </c>
    </row>
    <row r="13" spans="1:9" s="95" customFormat="1">
      <c r="A13" s="109" t="s">
        <v>208</v>
      </c>
      <c r="B13" s="107" t="s">
        <v>667</v>
      </c>
      <c r="C13" s="108">
        <v>0</v>
      </c>
      <c r="D13" s="108">
        <v>0</v>
      </c>
      <c r="E13" s="108">
        <v>0</v>
      </c>
      <c r="F13" s="108">
        <v>0</v>
      </c>
      <c r="G13" s="108">
        <v>61853232</v>
      </c>
      <c r="H13" s="108">
        <v>0</v>
      </c>
      <c r="I13" s="105">
        <f t="shared" si="0"/>
        <v>61853232</v>
      </c>
    </row>
    <row r="14" spans="1:9" s="95" customFormat="1">
      <c r="A14" s="110" t="s">
        <v>205</v>
      </c>
      <c r="B14" s="106" t="s">
        <v>668</v>
      </c>
      <c r="C14" s="105">
        <f>SUM(C13)</f>
        <v>0</v>
      </c>
      <c r="D14" s="105">
        <f t="shared" ref="D14:H14" si="2">SUM(D13)</f>
        <v>0</v>
      </c>
      <c r="E14" s="105">
        <f t="shared" si="2"/>
        <v>0</v>
      </c>
      <c r="F14" s="105">
        <f t="shared" si="2"/>
        <v>0</v>
      </c>
      <c r="G14" s="105">
        <f t="shared" si="2"/>
        <v>61853232</v>
      </c>
      <c r="H14" s="105">
        <f t="shared" si="2"/>
        <v>0</v>
      </c>
      <c r="I14" s="105">
        <f t="shared" si="0"/>
        <v>61853232</v>
      </c>
    </row>
    <row r="15" spans="1:9" s="95" customFormat="1">
      <c r="A15" s="110" t="s">
        <v>202</v>
      </c>
      <c r="B15" s="106" t="s">
        <v>669</v>
      </c>
      <c r="C15" s="105">
        <f>SUM(C8,C12,C14)</f>
        <v>50470000</v>
      </c>
      <c r="D15" s="105">
        <f t="shared" ref="D15:H15" si="3">SUM(D8,D12,D14)</f>
        <v>1592126398</v>
      </c>
      <c r="E15" s="105">
        <f t="shared" si="3"/>
        <v>50524272</v>
      </c>
      <c r="F15" s="105">
        <f t="shared" si="3"/>
        <v>0</v>
      </c>
      <c r="G15" s="105">
        <f>SUM(G8,G12,-G14)</f>
        <v>0</v>
      </c>
      <c r="H15" s="105">
        <f t="shared" si="3"/>
        <v>0</v>
      </c>
      <c r="I15" s="105">
        <f t="shared" si="0"/>
        <v>1693120670</v>
      </c>
    </row>
    <row r="16" spans="1:9" s="95" customFormat="1">
      <c r="A16" s="110" t="s">
        <v>199</v>
      </c>
      <c r="B16" s="106" t="s">
        <v>670</v>
      </c>
      <c r="C16" s="105">
        <v>48635000</v>
      </c>
      <c r="D16" s="105">
        <v>224324911</v>
      </c>
      <c r="E16" s="105">
        <v>28452455</v>
      </c>
      <c r="F16" s="105">
        <v>0</v>
      </c>
      <c r="G16" s="105">
        <v>0</v>
      </c>
      <c r="H16" s="105">
        <v>0</v>
      </c>
      <c r="I16" s="105">
        <f t="shared" si="0"/>
        <v>301412366</v>
      </c>
    </row>
    <row r="17" spans="1:9" s="95" customFormat="1">
      <c r="A17" s="109" t="s">
        <v>196</v>
      </c>
      <c r="B17" s="107" t="s">
        <v>671</v>
      </c>
      <c r="C17" s="108">
        <v>155411</v>
      </c>
      <c r="D17" s="108">
        <v>9971582</v>
      </c>
      <c r="E17" s="108">
        <v>17742170</v>
      </c>
      <c r="F17" s="108">
        <v>0</v>
      </c>
      <c r="G17" s="108">
        <v>0</v>
      </c>
      <c r="H17" s="108">
        <v>0</v>
      </c>
      <c r="I17" s="105">
        <f t="shared" si="0"/>
        <v>27869163</v>
      </c>
    </row>
    <row r="18" spans="1:9" s="95" customFormat="1" ht="25.5">
      <c r="A18" s="110" t="s">
        <v>190</v>
      </c>
      <c r="B18" s="106" t="s">
        <v>672</v>
      </c>
      <c r="C18" s="105">
        <f>SUM(C16:C17)</f>
        <v>48790411</v>
      </c>
      <c r="D18" s="105">
        <f t="shared" ref="D18:H18" si="4">SUM(D16:D17)</f>
        <v>234296493</v>
      </c>
      <c r="E18" s="105">
        <f t="shared" si="4"/>
        <v>46194625</v>
      </c>
      <c r="F18" s="105">
        <f t="shared" si="4"/>
        <v>0</v>
      </c>
      <c r="G18" s="105">
        <f t="shared" si="4"/>
        <v>0</v>
      </c>
      <c r="H18" s="105">
        <f t="shared" si="4"/>
        <v>0</v>
      </c>
      <c r="I18" s="105">
        <f t="shared" si="0"/>
        <v>329281529</v>
      </c>
    </row>
    <row r="19" spans="1:9" s="95" customFormat="1">
      <c r="A19" s="110">
        <v>20</v>
      </c>
      <c r="B19" s="127" t="s">
        <v>709</v>
      </c>
      <c r="C19" s="105">
        <v>205000</v>
      </c>
      <c r="D19" s="105">
        <v>0</v>
      </c>
      <c r="E19" s="105"/>
      <c r="F19" s="105"/>
      <c r="G19" s="105"/>
      <c r="H19" s="105">
        <v>0</v>
      </c>
      <c r="I19" s="105">
        <f t="shared" si="0"/>
        <v>205000</v>
      </c>
    </row>
    <row r="20" spans="1:9" s="95" customFormat="1">
      <c r="A20" s="110">
        <v>23</v>
      </c>
      <c r="B20" s="127" t="s">
        <v>710</v>
      </c>
      <c r="C20" s="105">
        <v>205000</v>
      </c>
      <c r="D20" s="105">
        <v>0</v>
      </c>
      <c r="E20" s="105"/>
      <c r="F20" s="105"/>
      <c r="G20" s="105"/>
      <c r="H20" s="105">
        <v>0</v>
      </c>
      <c r="I20" s="105">
        <f t="shared" si="0"/>
        <v>205000</v>
      </c>
    </row>
    <row r="21" spans="1:9" s="95" customFormat="1">
      <c r="A21" s="110" t="s">
        <v>175</v>
      </c>
      <c r="B21" s="106" t="s">
        <v>673</v>
      </c>
      <c r="C21" s="105">
        <f>SUM(C18,C20)</f>
        <v>48995411</v>
      </c>
      <c r="D21" s="105">
        <f t="shared" ref="D21:H21" si="5">SUM(D18,D20)</f>
        <v>234296493</v>
      </c>
      <c r="E21" s="105">
        <f t="shared" si="5"/>
        <v>46194625</v>
      </c>
      <c r="F21" s="105">
        <f t="shared" si="5"/>
        <v>0</v>
      </c>
      <c r="G21" s="105">
        <f t="shared" si="5"/>
        <v>0</v>
      </c>
      <c r="H21" s="105">
        <f t="shared" si="5"/>
        <v>0</v>
      </c>
      <c r="I21" s="105">
        <f t="shared" si="0"/>
        <v>329486529</v>
      </c>
    </row>
    <row r="22" spans="1:9" s="95" customFormat="1">
      <c r="A22" s="110" t="s">
        <v>172</v>
      </c>
      <c r="B22" s="106" t="s">
        <v>674</v>
      </c>
      <c r="C22" s="105">
        <f>C15-C21</f>
        <v>1474589</v>
      </c>
      <c r="D22" s="105">
        <f t="shared" ref="D22:H22" si="6">D15-D21</f>
        <v>1357829905</v>
      </c>
      <c r="E22" s="105">
        <f t="shared" si="6"/>
        <v>4329647</v>
      </c>
      <c r="F22" s="105">
        <f t="shared" si="6"/>
        <v>0</v>
      </c>
      <c r="G22" s="105">
        <f t="shared" si="6"/>
        <v>0</v>
      </c>
      <c r="H22" s="105">
        <f t="shared" si="6"/>
        <v>0</v>
      </c>
      <c r="I22" s="105">
        <f t="shared" si="0"/>
        <v>1363634141</v>
      </c>
    </row>
    <row r="23" spans="1:9" s="95" customFormat="1">
      <c r="A23" s="96"/>
      <c r="B23" s="97"/>
      <c r="C23" s="98"/>
      <c r="D23" s="98"/>
      <c r="E23" s="98"/>
      <c r="F23" s="98"/>
      <c r="G23" s="98"/>
      <c r="H23" s="98"/>
      <c r="I23" s="98"/>
    </row>
    <row r="24" spans="1:9" s="95" customFormat="1">
      <c r="A24" s="96"/>
      <c r="B24" s="97"/>
      <c r="C24" s="98"/>
      <c r="D24" s="98"/>
      <c r="E24" s="98"/>
      <c r="F24" s="98"/>
      <c r="G24" s="98"/>
      <c r="H24" s="98"/>
      <c r="I24" s="98"/>
    </row>
    <row r="25" spans="1:9" s="95" customFormat="1">
      <c r="A25" s="96"/>
      <c r="B25" s="97"/>
      <c r="C25" s="98"/>
      <c r="D25" s="98"/>
      <c r="E25" s="98"/>
      <c r="F25" s="98"/>
      <c r="G25" s="98"/>
      <c r="H25" s="98"/>
      <c r="I25" s="98"/>
    </row>
    <row r="26" spans="1:9" s="95" customFormat="1">
      <c r="A26" s="99"/>
      <c r="B26" s="100"/>
      <c r="C26" s="101"/>
      <c r="D26" s="101"/>
      <c r="E26" s="101"/>
      <c r="F26" s="101"/>
      <c r="G26" s="101"/>
      <c r="H26" s="101"/>
      <c r="I26" s="101"/>
    </row>
    <row r="27" spans="1:9" s="95" customFormat="1">
      <c r="A27" s="99"/>
      <c r="B27" s="100"/>
      <c r="C27" s="101"/>
      <c r="D27" s="101"/>
      <c r="E27" s="101"/>
      <c r="F27" s="101"/>
      <c r="G27" s="101"/>
      <c r="H27" s="101"/>
      <c r="I27" s="101"/>
    </row>
    <row r="28" spans="1:9" s="95" customFormat="1">
      <c r="A28" s="99"/>
      <c r="B28" s="100"/>
      <c r="C28" s="101"/>
      <c r="D28" s="101"/>
      <c r="E28" s="101"/>
      <c r="F28" s="101"/>
      <c r="G28" s="101"/>
      <c r="H28" s="101"/>
      <c r="I28" s="101"/>
    </row>
    <row r="29" spans="1:9" s="95" customFormat="1">
      <c r="A29" s="96"/>
      <c r="B29" s="97"/>
      <c r="C29" s="98"/>
      <c r="D29" s="98"/>
      <c r="E29" s="98"/>
      <c r="F29" s="98"/>
      <c r="G29" s="98"/>
      <c r="H29" s="98"/>
      <c r="I29" s="98"/>
    </row>
    <row r="30" spans="1:9" s="95" customFormat="1">
      <c r="A30" s="96"/>
      <c r="B30" s="97"/>
      <c r="C30" s="98"/>
      <c r="D30" s="98"/>
      <c r="E30" s="98"/>
      <c r="F30" s="98"/>
      <c r="G30" s="98"/>
      <c r="H30" s="98"/>
      <c r="I30" s="98"/>
    </row>
    <row r="31" spans="1:9" s="95" customFormat="1">
      <c r="A31" s="99"/>
      <c r="B31" s="100"/>
      <c r="C31" s="101"/>
      <c r="D31" s="101"/>
      <c r="E31" s="101"/>
      <c r="F31" s="101"/>
      <c r="G31" s="101"/>
      <c r="H31" s="101"/>
      <c r="I31" s="101"/>
    </row>
    <row r="32" spans="1:9" s="95" customFormat="1">
      <c r="A32" s="99"/>
      <c r="B32" s="100"/>
      <c r="C32" s="101"/>
      <c r="D32" s="101"/>
      <c r="E32" s="101"/>
      <c r="F32" s="101"/>
      <c r="G32" s="101"/>
      <c r="H32" s="101"/>
      <c r="I32" s="101"/>
    </row>
    <row r="33" spans="1:9" s="95" customFormat="1">
      <c r="A33" s="96"/>
      <c r="B33" s="97"/>
      <c r="C33" s="98"/>
      <c r="D33" s="98"/>
      <c r="E33" s="98"/>
      <c r="F33" s="98"/>
      <c r="G33" s="98"/>
      <c r="H33" s="98"/>
      <c r="I33" s="98"/>
    </row>
    <row r="34" spans="1:9" s="95" customFormat="1">
      <c r="A34" s="96"/>
      <c r="B34" s="97"/>
      <c r="C34" s="98"/>
      <c r="D34" s="98"/>
      <c r="E34" s="98"/>
      <c r="F34" s="98"/>
      <c r="G34" s="98"/>
      <c r="H34" s="98"/>
      <c r="I34" s="98"/>
    </row>
    <row r="35" spans="1:9" s="95" customFormat="1">
      <c r="A35" s="96"/>
      <c r="B35" s="97"/>
      <c r="C35" s="98"/>
      <c r="D35" s="98"/>
      <c r="E35" s="98"/>
      <c r="F35" s="98"/>
      <c r="G35" s="98"/>
      <c r="H35" s="98"/>
      <c r="I35" s="98"/>
    </row>
    <row r="36" spans="1:9" s="95" customFormat="1">
      <c r="A36" s="99"/>
      <c r="B36" s="100"/>
      <c r="C36" s="101"/>
      <c r="D36" s="101"/>
      <c r="E36" s="101"/>
      <c r="F36" s="101"/>
      <c r="G36" s="101"/>
      <c r="H36" s="101"/>
      <c r="I36" s="101"/>
    </row>
    <row r="37" spans="1:9" s="95" customFormat="1">
      <c r="A37" s="99"/>
      <c r="B37" s="100"/>
      <c r="C37" s="101"/>
      <c r="D37" s="101"/>
      <c r="E37" s="101"/>
      <c r="F37" s="101"/>
      <c r="G37" s="101"/>
      <c r="H37" s="101"/>
      <c r="I37" s="101"/>
    </row>
    <row r="38" spans="1:9" s="95" customFormat="1">
      <c r="A38" s="96"/>
      <c r="B38" s="97"/>
      <c r="C38" s="98"/>
      <c r="D38" s="98"/>
      <c r="E38" s="98"/>
      <c r="F38" s="98"/>
      <c r="G38" s="98"/>
      <c r="H38" s="98"/>
      <c r="I38" s="98"/>
    </row>
  </sheetData>
  <mergeCells count="2">
    <mergeCell ref="A1:I1"/>
    <mergeCell ref="A3:I3"/>
  </mergeCells>
  <pageMargins left="0.7" right="0.7" top="0.75" bottom="0.75" header="0.3" footer="0.3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C15"/>
  <sheetViews>
    <sheetView zoomScaleNormal="100" workbookViewId="0">
      <selection sqref="A1:C1"/>
    </sheetView>
  </sheetViews>
  <sheetFormatPr defaultRowHeight="12.75"/>
  <cols>
    <col min="1" max="1" width="7" style="102" customWidth="1"/>
    <col min="2" max="2" width="82" style="102" customWidth="1"/>
    <col min="3" max="3" width="19.140625" style="102" customWidth="1"/>
    <col min="4" max="16384" width="9.140625" style="102"/>
  </cols>
  <sheetData>
    <row r="1" spans="1:3" ht="38.25" customHeight="1">
      <c r="A1" s="363" t="s">
        <v>746</v>
      </c>
      <c r="B1" s="364"/>
      <c r="C1" s="364"/>
    </row>
    <row r="2" spans="1:3">
      <c r="A2" s="157"/>
      <c r="B2" s="157"/>
      <c r="C2" s="157"/>
    </row>
    <row r="3" spans="1:3" ht="28.5" customHeight="1">
      <c r="A3" s="365" t="s">
        <v>704</v>
      </c>
      <c r="B3" s="365"/>
      <c r="C3" s="365"/>
    </row>
    <row r="4" spans="1:3" ht="39" customHeight="1">
      <c r="A4" s="158"/>
      <c r="B4" s="158"/>
      <c r="C4" s="158"/>
    </row>
    <row r="5" spans="1:3" ht="24.95" customHeight="1">
      <c r="A5" s="159"/>
      <c r="B5" s="124" t="s">
        <v>692</v>
      </c>
      <c r="C5" s="124" t="s">
        <v>623</v>
      </c>
    </row>
    <row r="6" spans="1:3" ht="24.95" customHeight="1">
      <c r="A6" s="122" t="s">
        <v>244</v>
      </c>
      <c r="B6" s="153" t="s">
        <v>682</v>
      </c>
      <c r="C6" s="154">
        <v>325609942</v>
      </c>
    </row>
    <row r="7" spans="1:3" s="160" customFormat="1" ht="24.95" customHeight="1">
      <c r="A7" s="122" t="s">
        <v>241</v>
      </c>
      <c r="B7" s="153" t="s">
        <v>683</v>
      </c>
      <c r="C7" s="154">
        <v>250586268</v>
      </c>
    </row>
    <row r="8" spans="1:3" ht="24.95" customHeight="1">
      <c r="A8" s="121" t="s">
        <v>238</v>
      </c>
      <c r="B8" s="155" t="s">
        <v>684</v>
      </c>
      <c r="C8" s="156">
        <f>C6-C7</f>
        <v>75023674</v>
      </c>
    </row>
    <row r="9" spans="1:3" ht="24.95" customHeight="1">
      <c r="A9" s="122" t="s">
        <v>235</v>
      </c>
      <c r="B9" s="153" t="s">
        <v>685</v>
      </c>
      <c r="C9" s="154">
        <v>12632146</v>
      </c>
    </row>
    <row r="10" spans="1:3" ht="24.95" customHeight="1">
      <c r="A10" s="122" t="s">
        <v>232</v>
      </c>
      <c r="B10" s="153" t="s">
        <v>686</v>
      </c>
      <c r="C10" s="154">
        <v>62709299</v>
      </c>
    </row>
    <row r="11" spans="1:3" ht="24.95" customHeight="1">
      <c r="A11" s="121" t="s">
        <v>229</v>
      </c>
      <c r="B11" s="155" t="s">
        <v>687</v>
      </c>
      <c r="C11" s="156">
        <v>-50077153</v>
      </c>
    </row>
    <row r="12" spans="1:3" ht="24.95" customHeight="1">
      <c r="A12" s="121" t="s">
        <v>226</v>
      </c>
      <c r="B12" s="155" t="s">
        <v>688</v>
      </c>
      <c r="C12" s="156">
        <v>24946521</v>
      </c>
    </row>
    <row r="13" spans="1:3" ht="24.95" customHeight="1">
      <c r="A13" s="121" t="s">
        <v>202</v>
      </c>
      <c r="B13" s="155" t="s">
        <v>689</v>
      </c>
      <c r="C13" s="156">
        <v>24946521</v>
      </c>
    </row>
    <row r="14" spans="1:3" ht="24.95" customHeight="1">
      <c r="A14" s="121" t="s">
        <v>199</v>
      </c>
      <c r="B14" s="155" t="s">
        <v>691</v>
      </c>
      <c r="C14" s="156">
        <v>6341971</v>
      </c>
    </row>
    <row r="15" spans="1:3" ht="24.95" customHeight="1">
      <c r="A15" s="121" t="s">
        <v>196</v>
      </c>
      <c r="B15" s="155" t="s">
        <v>690</v>
      </c>
      <c r="C15" s="156">
        <v>18604550</v>
      </c>
    </row>
  </sheetData>
  <mergeCells count="2">
    <mergeCell ref="A1:C1"/>
    <mergeCell ref="A3:C3"/>
  </mergeCells>
  <pageMargins left="0.7" right="0.7" top="0.75" bottom="0.75" header="0.3" footer="0.3"/>
  <pageSetup paperSize="9" scale="8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AJ30"/>
  <sheetViews>
    <sheetView view="pageBreakPreview" topLeftCell="B1" zoomScale="130" zoomScaleNormal="100" zoomScaleSheetLayoutView="130" workbookViewId="0">
      <selection activeCell="B1" sqref="B1:AB1"/>
    </sheetView>
  </sheetViews>
  <sheetFormatPr defaultRowHeight="12.75"/>
  <cols>
    <col min="1" max="1" width="5.140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8.28515625" style="15" customWidth="1"/>
    <col min="11" max="11" width="2.42578125" style="15" hidden="1" customWidth="1"/>
    <col min="12" max="12" width="4.7109375" style="15" hidden="1" customWidth="1"/>
    <col min="13" max="13" width="4.5703125" style="15" hidden="1" customWidth="1"/>
    <col min="14" max="14" width="4.7109375" style="15" customWidth="1"/>
    <col min="15" max="15" width="3.42578125" style="15" customWidth="1"/>
    <col min="16" max="27" width="9.85546875" style="15" bestFit="1" customWidth="1"/>
    <col min="28" max="28" width="11.5703125" style="15" customWidth="1"/>
    <col min="29" max="29" width="9.85546875" style="15" bestFit="1" customWidth="1"/>
    <col min="30" max="30" width="0.140625" style="15" customWidth="1"/>
    <col min="31" max="34" width="9.140625" style="15" customWidth="1"/>
    <col min="35" max="251" width="9.140625" style="15"/>
    <col min="252" max="252" width="4.7109375" style="15" customWidth="1"/>
    <col min="253" max="253" width="4.85546875" style="15" customWidth="1"/>
    <col min="254" max="258" width="4.7109375" style="15" customWidth="1"/>
    <col min="259" max="259" width="5.28515625" style="15" customWidth="1"/>
    <col min="260" max="262" width="4.7109375" style="15" customWidth="1"/>
    <col min="263" max="263" width="4.5703125" style="15" customWidth="1"/>
    <col min="264" max="270" width="4.7109375" style="15" customWidth="1"/>
    <col min="271" max="271" width="4.5703125" style="15" customWidth="1"/>
    <col min="272" max="275" width="4.7109375" style="15" customWidth="1"/>
    <col min="276" max="276" width="4.85546875" style="15" customWidth="1"/>
    <col min="277" max="277" width="6.140625" style="15" customWidth="1"/>
    <col min="278" max="507" width="9.140625" style="15"/>
    <col min="508" max="508" width="4.7109375" style="15" customWidth="1"/>
    <col min="509" max="509" width="4.85546875" style="15" customWidth="1"/>
    <col min="510" max="514" width="4.7109375" style="15" customWidth="1"/>
    <col min="515" max="515" width="5.28515625" style="15" customWidth="1"/>
    <col min="516" max="518" width="4.7109375" style="15" customWidth="1"/>
    <col min="519" max="519" width="4.5703125" style="15" customWidth="1"/>
    <col min="520" max="526" width="4.7109375" style="15" customWidth="1"/>
    <col min="527" max="527" width="4.5703125" style="15" customWidth="1"/>
    <col min="528" max="531" width="4.7109375" style="15" customWidth="1"/>
    <col min="532" max="532" width="4.85546875" style="15" customWidth="1"/>
    <col min="533" max="533" width="6.140625" style="15" customWidth="1"/>
    <col min="534" max="763" width="9.140625" style="15"/>
    <col min="764" max="764" width="4.7109375" style="15" customWidth="1"/>
    <col min="765" max="765" width="4.85546875" style="15" customWidth="1"/>
    <col min="766" max="770" width="4.7109375" style="15" customWidth="1"/>
    <col min="771" max="771" width="5.28515625" style="15" customWidth="1"/>
    <col min="772" max="774" width="4.7109375" style="15" customWidth="1"/>
    <col min="775" max="775" width="4.5703125" style="15" customWidth="1"/>
    <col min="776" max="782" width="4.7109375" style="15" customWidth="1"/>
    <col min="783" max="783" width="4.5703125" style="15" customWidth="1"/>
    <col min="784" max="787" width="4.7109375" style="15" customWidth="1"/>
    <col min="788" max="788" width="4.85546875" style="15" customWidth="1"/>
    <col min="789" max="789" width="6.140625" style="15" customWidth="1"/>
    <col min="790" max="1019" width="9.140625" style="15"/>
    <col min="1020" max="1020" width="4.7109375" style="15" customWidth="1"/>
    <col min="1021" max="1021" width="4.85546875" style="15" customWidth="1"/>
    <col min="1022" max="1026" width="4.7109375" style="15" customWidth="1"/>
    <col min="1027" max="1027" width="5.28515625" style="15" customWidth="1"/>
    <col min="1028" max="1030" width="4.7109375" style="15" customWidth="1"/>
    <col min="1031" max="1031" width="4.5703125" style="15" customWidth="1"/>
    <col min="1032" max="1038" width="4.7109375" style="15" customWidth="1"/>
    <col min="1039" max="1039" width="4.5703125" style="15" customWidth="1"/>
    <col min="1040" max="1043" width="4.7109375" style="15" customWidth="1"/>
    <col min="1044" max="1044" width="4.85546875" style="15" customWidth="1"/>
    <col min="1045" max="1045" width="6.140625" style="15" customWidth="1"/>
    <col min="1046" max="1275" width="9.140625" style="15"/>
    <col min="1276" max="1276" width="4.7109375" style="15" customWidth="1"/>
    <col min="1277" max="1277" width="4.85546875" style="15" customWidth="1"/>
    <col min="1278" max="1282" width="4.7109375" style="15" customWidth="1"/>
    <col min="1283" max="1283" width="5.28515625" style="15" customWidth="1"/>
    <col min="1284" max="1286" width="4.7109375" style="15" customWidth="1"/>
    <col min="1287" max="1287" width="4.5703125" style="15" customWidth="1"/>
    <col min="1288" max="1294" width="4.7109375" style="15" customWidth="1"/>
    <col min="1295" max="1295" width="4.5703125" style="15" customWidth="1"/>
    <col min="1296" max="1299" width="4.7109375" style="15" customWidth="1"/>
    <col min="1300" max="1300" width="4.85546875" style="15" customWidth="1"/>
    <col min="1301" max="1301" width="6.140625" style="15" customWidth="1"/>
    <col min="1302" max="1531" width="9.140625" style="15"/>
    <col min="1532" max="1532" width="4.7109375" style="15" customWidth="1"/>
    <col min="1533" max="1533" width="4.85546875" style="15" customWidth="1"/>
    <col min="1534" max="1538" width="4.7109375" style="15" customWidth="1"/>
    <col min="1539" max="1539" width="5.28515625" style="15" customWidth="1"/>
    <col min="1540" max="1542" width="4.7109375" style="15" customWidth="1"/>
    <col min="1543" max="1543" width="4.5703125" style="15" customWidth="1"/>
    <col min="1544" max="1550" width="4.7109375" style="15" customWidth="1"/>
    <col min="1551" max="1551" width="4.5703125" style="15" customWidth="1"/>
    <col min="1552" max="1555" width="4.7109375" style="15" customWidth="1"/>
    <col min="1556" max="1556" width="4.85546875" style="15" customWidth="1"/>
    <col min="1557" max="1557" width="6.140625" style="15" customWidth="1"/>
    <col min="1558" max="1787" width="9.140625" style="15"/>
    <col min="1788" max="1788" width="4.7109375" style="15" customWidth="1"/>
    <col min="1789" max="1789" width="4.85546875" style="15" customWidth="1"/>
    <col min="1790" max="1794" width="4.7109375" style="15" customWidth="1"/>
    <col min="1795" max="1795" width="5.28515625" style="15" customWidth="1"/>
    <col min="1796" max="1798" width="4.7109375" style="15" customWidth="1"/>
    <col min="1799" max="1799" width="4.5703125" style="15" customWidth="1"/>
    <col min="1800" max="1806" width="4.7109375" style="15" customWidth="1"/>
    <col min="1807" max="1807" width="4.5703125" style="15" customWidth="1"/>
    <col min="1808" max="1811" width="4.7109375" style="15" customWidth="1"/>
    <col min="1812" max="1812" width="4.85546875" style="15" customWidth="1"/>
    <col min="1813" max="1813" width="6.140625" style="15" customWidth="1"/>
    <col min="1814" max="2043" width="9.140625" style="15"/>
    <col min="2044" max="2044" width="4.7109375" style="15" customWidth="1"/>
    <col min="2045" max="2045" width="4.85546875" style="15" customWidth="1"/>
    <col min="2046" max="2050" width="4.7109375" style="15" customWidth="1"/>
    <col min="2051" max="2051" width="5.28515625" style="15" customWidth="1"/>
    <col min="2052" max="2054" width="4.7109375" style="15" customWidth="1"/>
    <col min="2055" max="2055" width="4.5703125" style="15" customWidth="1"/>
    <col min="2056" max="2062" width="4.7109375" style="15" customWidth="1"/>
    <col min="2063" max="2063" width="4.5703125" style="15" customWidth="1"/>
    <col min="2064" max="2067" width="4.7109375" style="15" customWidth="1"/>
    <col min="2068" max="2068" width="4.85546875" style="15" customWidth="1"/>
    <col min="2069" max="2069" width="6.140625" style="15" customWidth="1"/>
    <col min="2070" max="2299" width="9.140625" style="15"/>
    <col min="2300" max="2300" width="4.7109375" style="15" customWidth="1"/>
    <col min="2301" max="2301" width="4.85546875" style="15" customWidth="1"/>
    <col min="2302" max="2306" width="4.7109375" style="15" customWidth="1"/>
    <col min="2307" max="2307" width="5.28515625" style="15" customWidth="1"/>
    <col min="2308" max="2310" width="4.7109375" style="15" customWidth="1"/>
    <col min="2311" max="2311" width="4.5703125" style="15" customWidth="1"/>
    <col min="2312" max="2318" width="4.7109375" style="15" customWidth="1"/>
    <col min="2319" max="2319" width="4.5703125" style="15" customWidth="1"/>
    <col min="2320" max="2323" width="4.7109375" style="15" customWidth="1"/>
    <col min="2324" max="2324" width="4.85546875" style="15" customWidth="1"/>
    <col min="2325" max="2325" width="6.140625" style="15" customWidth="1"/>
    <col min="2326" max="2555" width="9.140625" style="15"/>
    <col min="2556" max="2556" width="4.7109375" style="15" customWidth="1"/>
    <col min="2557" max="2557" width="4.85546875" style="15" customWidth="1"/>
    <col min="2558" max="2562" width="4.7109375" style="15" customWidth="1"/>
    <col min="2563" max="2563" width="5.28515625" style="15" customWidth="1"/>
    <col min="2564" max="2566" width="4.7109375" style="15" customWidth="1"/>
    <col min="2567" max="2567" width="4.5703125" style="15" customWidth="1"/>
    <col min="2568" max="2574" width="4.7109375" style="15" customWidth="1"/>
    <col min="2575" max="2575" width="4.5703125" style="15" customWidth="1"/>
    <col min="2576" max="2579" width="4.7109375" style="15" customWidth="1"/>
    <col min="2580" max="2580" width="4.85546875" style="15" customWidth="1"/>
    <col min="2581" max="2581" width="6.140625" style="15" customWidth="1"/>
    <col min="2582" max="2811" width="9.140625" style="15"/>
    <col min="2812" max="2812" width="4.7109375" style="15" customWidth="1"/>
    <col min="2813" max="2813" width="4.85546875" style="15" customWidth="1"/>
    <col min="2814" max="2818" width="4.7109375" style="15" customWidth="1"/>
    <col min="2819" max="2819" width="5.28515625" style="15" customWidth="1"/>
    <col min="2820" max="2822" width="4.7109375" style="15" customWidth="1"/>
    <col min="2823" max="2823" width="4.5703125" style="15" customWidth="1"/>
    <col min="2824" max="2830" width="4.7109375" style="15" customWidth="1"/>
    <col min="2831" max="2831" width="4.5703125" style="15" customWidth="1"/>
    <col min="2832" max="2835" width="4.7109375" style="15" customWidth="1"/>
    <col min="2836" max="2836" width="4.85546875" style="15" customWidth="1"/>
    <col min="2837" max="2837" width="6.140625" style="15" customWidth="1"/>
    <col min="2838" max="3067" width="9.140625" style="15"/>
    <col min="3068" max="3068" width="4.7109375" style="15" customWidth="1"/>
    <col min="3069" max="3069" width="4.85546875" style="15" customWidth="1"/>
    <col min="3070" max="3074" width="4.7109375" style="15" customWidth="1"/>
    <col min="3075" max="3075" width="5.28515625" style="15" customWidth="1"/>
    <col min="3076" max="3078" width="4.7109375" style="15" customWidth="1"/>
    <col min="3079" max="3079" width="4.5703125" style="15" customWidth="1"/>
    <col min="3080" max="3086" width="4.7109375" style="15" customWidth="1"/>
    <col min="3087" max="3087" width="4.5703125" style="15" customWidth="1"/>
    <col min="3088" max="3091" width="4.7109375" style="15" customWidth="1"/>
    <col min="3092" max="3092" width="4.85546875" style="15" customWidth="1"/>
    <col min="3093" max="3093" width="6.140625" style="15" customWidth="1"/>
    <col min="3094" max="3323" width="9.140625" style="15"/>
    <col min="3324" max="3324" width="4.7109375" style="15" customWidth="1"/>
    <col min="3325" max="3325" width="4.85546875" style="15" customWidth="1"/>
    <col min="3326" max="3330" width="4.7109375" style="15" customWidth="1"/>
    <col min="3331" max="3331" width="5.28515625" style="15" customWidth="1"/>
    <col min="3332" max="3334" width="4.7109375" style="15" customWidth="1"/>
    <col min="3335" max="3335" width="4.5703125" style="15" customWidth="1"/>
    <col min="3336" max="3342" width="4.7109375" style="15" customWidth="1"/>
    <col min="3343" max="3343" width="4.5703125" style="15" customWidth="1"/>
    <col min="3344" max="3347" width="4.7109375" style="15" customWidth="1"/>
    <col min="3348" max="3348" width="4.85546875" style="15" customWidth="1"/>
    <col min="3349" max="3349" width="6.140625" style="15" customWidth="1"/>
    <col min="3350" max="3579" width="9.140625" style="15"/>
    <col min="3580" max="3580" width="4.7109375" style="15" customWidth="1"/>
    <col min="3581" max="3581" width="4.85546875" style="15" customWidth="1"/>
    <col min="3582" max="3586" width="4.7109375" style="15" customWidth="1"/>
    <col min="3587" max="3587" width="5.28515625" style="15" customWidth="1"/>
    <col min="3588" max="3590" width="4.7109375" style="15" customWidth="1"/>
    <col min="3591" max="3591" width="4.5703125" style="15" customWidth="1"/>
    <col min="3592" max="3598" width="4.7109375" style="15" customWidth="1"/>
    <col min="3599" max="3599" width="4.5703125" style="15" customWidth="1"/>
    <col min="3600" max="3603" width="4.7109375" style="15" customWidth="1"/>
    <col min="3604" max="3604" width="4.85546875" style="15" customWidth="1"/>
    <col min="3605" max="3605" width="6.140625" style="15" customWidth="1"/>
    <col min="3606" max="3835" width="9.140625" style="15"/>
    <col min="3836" max="3836" width="4.7109375" style="15" customWidth="1"/>
    <col min="3837" max="3837" width="4.85546875" style="15" customWidth="1"/>
    <col min="3838" max="3842" width="4.7109375" style="15" customWidth="1"/>
    <col min="3843" max="3843" width="5.28515625" style="15" customWidth="1"/>
    <col min="3844" max="3846" width="4.7109375" style="15" customWidth="1"/>
    <col min="3847" max="3847" width="4.5703125" style="15" customWidth="1"/>
    <col min="3848" max="3854" width="4.7109375" style="15" customWidth="1"/>
    <col min="3855" max="3855" width="4.5703125" style="15" customWidth="1"/>
    <col min="3856" max="3859" width="4.7109375" style="15" customWidth="1"/>
    <col min="3860" max="3860" width="4.85546875" style="15" customWidth="1"/>
    <col min="3861" max="3861" width="6.140625" style="15" customWidth="1"/>
    <col min="3862" max="4091" width="9.140625" style="15"/>
    <col min="4092" max="4092" width="4.7109375" style="15" customWidth="1"/>
    <col min="4093" max="4093" width="4.85546875" style="15" customWidth="1"/>
    <col min="4094" max="4098" width="4.7109375" style="15" customWidth="1"/>
    <col min="4099" max="4099" width="5.28515625" style="15" customWidth="1"/>
    <col min="4100" max="4102" width="4.7109375" style="15" customWidth="1"/>
    <col min="4103" max="4103" width="4.5703125" style="15" customWidth="1"/>
    <col min="4104" max="4110" width="4.7109375" style="15" customWidth="1"/>
    <col min="4111" max="4111" width="4.5703125" style="15" customWidth="1"/>
    <col min="4112" max="4115" width="4.7109375" style="15" customWidth="1"/>
    <col min="4116" max="4116" width="4.85546875" style="15" customWidth="1"/>
    <col min="4117" max="4117" width="6.140625" style="15" customWidth="1"/>
    <col min="4118" max="4347" width="9.140625" style="15"/>
    <col min="4348" max="4348" width="4.7109375" style="15" customWidth="1"/>
    <col min="4349" max="4349" width="4.85546875" style="15" customWidth="1"/>
    <col min="4350" max="4354" width="4.7109375" style="15" customWidth="1"/>
    <col min="4355" max="4355" width="5.28515625" style="15" customWidth="1"/>
    <col min="4356" max="4358" width="4.7109375" style="15" customWidth="1"/>
    <col min="4359" max="4359" width="4.5703125" style="15" customWidth="1"/>
    <col min="4360" max="4366" width="4.7109375" style="15" customWidth="1"/>
    <col min="4367" max="4367" width="4.5703125" style="15" customWidth="1"/>
    <col min="4368" max="4371" width="4.7109375" style="15" customWidth="1"/>
    <col min="4372" max="4372" width="4.85546875" style="15" customWidth="1"/>
    <col min="4373" max="4373" width="6.140625" style="15" customWidth="1"/>
    <col min="4374" max="4603" width="9.140625" style="15"/>
    <col min="4604" max="4604" width="4.7109375" style="15" customWidth="1"/>
    <col min="4605" max="4605" width="4.85546875" style="15" customWidth="1"/>
    <col min="4606" max="4610" width="4.7109375" style="15" customWidth="1"/>
    <col min="4611" max="4611" width="5.28515625" style="15" customWidth="1"/>
    <col min="4612" max="4614" width="4.7109375" style="15" customWidth="1"/>
    <col min="4615" max="4615" width="4.5703125" style="15" customWidth="1"/>
    <col min="4616" max="4622" width="4.7109375" style="15" customWidth="1"/>
    <col min="4623" max="4623" width="4.5703125" style="15" customWidth="1"/>
    <col min="4624" max="4627" width="4.7109375" style="15" customWidth="1"/>
    <col min="4628" max="4628" width="4.85546875" style="15" customWidth="1"/>
    <col min="4629" max="4629" width="6.140625" style="15" customWidth="1"/>
    <col min="4630" max="4859" width="9.140625" style="15"/>
    <col min="4860" max="4860" width="4.7109375" style="15" customWidth="1"/>
    <col min="4861" max="4861" width="4.85546875" style="15" customWidth="1"/>
    <col min="4862" max="4866" width="4.7109375" style="15" customWidth="1"/>
    <col min="4867" max="4867" width="5.28515625" style="15" customWidth="1"/>
    <col min="4868" max="4870" width="4.7109375" style="15" customWidth="1"/>
    <col min="4871" max="4871" width="4.5703125" style="15" customWidth="1"/>
    <col min="4872" max="4878" width="4.7109375" style="15" customWidth="1"/>
    <col min="4879" max="4879" width="4.5703125" style="15" customWidth="1"/>
    <col min="4880" max="4883" width="4.7109375" style="15" customWidth="1"/>
    <col min="4884" max="4884" width="4.85546875" style="15" customWidth="1"/>
    <col min="4885" max="4885" width="6.140625" style="15" customWidth="1"/>
    <col min="4886" max="5115" width="9.140625" style="15"/>
    <col min="5116" max="5116" width="4.7109375" style="15" customWidth="1"/>
    <col min="5117" max="5117" width="4.85546875" style="15" customWidth="1"/>
    <col min="5118" max="5122" width="4.7109375" style="15" customWidth="1"/>
    <col min="5123" max="5123" width="5.28515625" style="15" customWidth="1"/>
    <col min="5124" max="5126" width="4.7109375" style="15" customWidth="1"/>
    <col min="5127" max="5127" width="4.5703125" style="15" customWidth="1"/>
    <col min="5128" max="5134" width="4.7109375" style="15" customWidth="1"/>
    <col min="5135" max="5135" width="4.5703125" style="15" customWidth="1"/>
    <col min="5136" max="5139" width="4.7109375" style="15" customWidth="1"/>
    <col min="5140" max="5140" width="4.85546875" style="15" customWidth="1"/>
    <col min="5141" max="5141" width="6.140625" style="15" customWidth="1"/>
    <col min="5142" max="5371" width="9.140625" style="15"/>
    <col min="5372" max="5372" width="4.7109375" style="15" customWidth="1"/>
    <col min="5373" max="5373" width="4.85546875" style="15" customWidth="1"/>
    <col min="5374" max="5378" width="4.7109375" style="15" customWidth="1"/>
    <col min="5379" max="5379" width="5.28515625" style="15" customWidth="1"/>
    <col min="5380" max="5382" width="4.7109375" style="15" customWidth="1"/>
    <col min="5383" max="5383" width="4.5703125" style="15" customWidth="1"/>
    <col min="5384" max="5390" width="4.7109375" style="15" customWidth="1"/>
    <col min="5391" max="5391" width="4.5703125" style="15" customWidth="1"/>
    <col min="5392" max="5395" width="4.7109375" style="15" customWidth="1"/>
    <col min="5396" max="5396" width="4.85546875" style="15" customWidth="1"/>
    <col min="5397" max="5397" width="6.140625" style="15" customWidth="1"/>
    <col min="5398" max="5627" width="9.140625" style="15"/>
    <col min="5628" max="5628" width="4.7109375" style="15" customWidth="1"/>
    <col min="5629" max="5629" width="4.85546875" style="15" customWidth="1"/>
    <col min="5630" max="5634" width="4.7109375" style="15" customWidth="1"/>
    <col min="5635" max="5635" width="5.28515625" style="15" customWidth="1"/>
    <col min="5636" max="5638" width="4.7109375" style="15" customWidth="1"/>
    <col min="5639" max="5639" width="4.5703125" style="15" customWidth="1"/>
    <col min="5640" max="5646" width="4.7109375" style="15" customWidth="1"/>
    <col min="5647" max="5647" width="4.5703125" style="15" customWidth="1"/>
    <col min="5648" max="5651" width="4.7109375" style="15" customWidth="1"/>
    <col min="5652" max="5652" width="4.85546875" style="15" customWidth="1"/>
    <col min="5653" max="5653" width="6.140625" style="15" customWidth="1"/>
    <col min="5654" max="5883" width="9.140625" style="15"/>
    <col min="5884" max="5884" width="4.7109375" style="15" customWidth="1"/>
    <col min="5885" max="5885" width="4.85546875" style="15" customWidth="1"/>
    <col min="5886" max="5890" width="4.7109375" style="15" customWidth="1"/>
    <col min="5891" max="5891" width="5.28515625" style="15" customWidth="1"/>
    <col min="5892" max="5894" width="4.7109375" style="15" customWidth="1"/>
    <col min="5895" max="5895" width="4.5703125" style="15" customWidth="1"/>
    <col min="5896" max="5902" width="4.7109375" style="15" customWidth="1"/>
    <col min="5903" max="5903" width="4.5703125" style="15" customWidth="1"/>
    <col min="5904" max="5907" width="4.7109375" style="15" customWidth="1"/>
    <col min="5908" max="5908" width="4.85546875" style="15" customWidth="1"/>
    <col min="5909" max="5909" width="6.140625" style="15" customWidth="1"/>
    <col min="5910" max="6139" width="9.140625" style="15"/>
    <col min="6140" max="6140" width="4.7109375" style="15" customWidth="1"/>
    <col min="6141" max="6141" width="4.85546875" style="15" customWidth="1"/>
    <col min="6142" max="6146" width="4.7109375" style="15" customWidth="1"/>
    <col min="6147" max="6147" width="5.28515625" style="15" customWidth="1"/>
    <col min="6148" max="6150" width="4.7109375" style="15" customWidth="1"/>
    <col min="6151" max="6151" width="4.5703125" style="15" customWidth="1"/>
    <col min="6152" max="6158" width="4.7109375" style="15" customWidth="1"/>
    <col min="6159" max="6159" width="4.5703125" style="15" customWidth="1"/>
    <col min="6160" max="6163" width="4.7109375" style="15" customWidth="1"/>
    <col min="6164" max="6164" width="4.85546875" style="15" customWidth="1"/>
    <col min="6165" max="6165" width="6.140625" style="15" customWidth="1"/>
    <col min="6166" max="6395" width="9.140625" style="15"/>
    <col min="6396" max="6396" width="4.7109375" style="15" customWidth="1"/>
    <col min="6397" max="6397" width="4.85546875" style="15" customWidth="1"/>
    <col min="6398" max="6402" width="4.7109375" style="15" customWidth="1"/>
    <col min="6403" max="6403" width="5.28515625" style="15" customWidth="1"/>
    <col min="6404" max="6406" width="4.7109375" style="15" customWidth="1"/>
    <col min="6407" max="6407" width="4.5703125" style="15" customWidth="1"/>
    <col min="6408" max="6414" width="4.7109375" style="15" customWidth="1"/>
    <col min="6415" max="6415" width="4.5703125" style="15" customWidth="1"/>
    <col min="6416" max="6419" width="4.7109375" style="15" customWidth="1"/>
    <col min="6420" max="6420" width="4.85546875" style="15" customWidth="1"/>
    <col min="6421" max="6421" width="6.140625" style="15" customWidth="1"/>
    <col min="6422" max="6651" width="9.140625" style="15"/>
    <col min="6652" max="6652" width="4.7109375" style="15" customWidth="1"/>
    <col min="6653" max="6653" width="4.85546875" style="15" customWidth="1"/>
    <col min="6654" max="6658" width="4.7109375" style="15" customWidth="1"/>
    <col min="6659" max="6659" width="5.28515625" style="15" customWidth="1"/>
    <col min="6660" max="6662" width="4.7109375" style="15" customWidth="1"/>
    <col min="6663" max="6663" width="4.5703125" style="15" customWidth="1"/>
    <col min="6664" max="6670" width="4.7109375" style="15" customWidth="1"/>
    <col min="6671" max="6671" width="4.5703125" style="15" customWidth="1"/>
    <col min="6672" max="6675" width="4.7109375" style="15" customWidth="1"/>
    <col min="6676" max="6676" width="4.85546875" style="15" customWidth="1"/>
    <col min="6677" max="6677" width="6.140625" style="15" customWidth="1"/>
    <col min="6678" max="6907" width="9.140625" style="15"/>
    <col min="6908" max="6908" width="4.7109375" style="15" customWidth="1"/>
    <col min="6909" max="6909" width="4.85546875" style="15" customWidth="1"/>
    <col min="6910" max="6914" width="4.7109375" style="15" customWidth="1"/>
    <col min="6915" max="6915" width="5.28515625" style="15" customWidth="1"/>
    <col min="6916" max="6918" width="4.7109375" style="15" customWidth="1"/>
    <col min="6919" max="6919" width="4.5703125" style="15" customWidth="1"/>
    <col min="6920" max="6926" width="4.7109375" style="15" customWidth="1"/>
    <col min="6927" max="6927" width="4.5703125" style="15" customWidth="1"/>
    <col min="6928" max="6931" width="4.7109375" style="15" customWidth="1"/>
    <col min="6932" max="6932" width="4.85546875" style="15" customWidth="1"/>
    <col min="6933" max="6933" width="6.140625" style="15" customWidth="1"/>
    <col min="6934" max="7163" width="9.140625" style="15"/>
    <col min="7164" max="7164" width="4.7109375" style="15" customWidth="1"/>
    <col min="7165" max="7165" width="4.85546875" style="15" customWidth="1"/>
    <col min="7166" max="7170" width="4.7109375" style="15" customWidth="1"/>
    <col min="7171" max="7171" width="5.28515625" style="15" customWidth="1"/>
    <col min="7172" max="7174" width="4.7109375" style="15" customWidth="1"/>
    <col min="7175" max="7175" width="4.5703125" style="15" customWidth="1"/>
    <col min="7176" max="7182" width="4.7109375" style="15" customWidth="1"/>
    <col min="7183" max="7183" width="4.5703125" style="15" customWidth="1"/>
    <col min="7184" max="7187" width="4.7109375" style="15" customWidth="1"/>
    <col min="7188" max="7188" width="4.85546875" style="15" customWidth="1"/>
    <col min="7189" max="7189" width="6.140625" style="15" customWidth="1"/>
    <col min="7190" max="7419" width="9.140625" style="15"/>
    <col min="7420" max="7420" width="4.7109375" style="15" customWidth="1"/>
    <col min="7421" max="7421" width="4.85546875" style="15" customWidth="1"/>
    <col min="7422" max="7426" width="4.7109375" style="15" customWidth="1"/>
    <col min="7427" max="7427" width="5.28515625" style="15" customWidth="1"/>
    <col min="7428" max="7430" width="4.7109375" style="15" customWidth="1"/>
    <col min="7431" max="7431" width="4.5703125" style="15" customWidth="1"/>
    <col min="7432" max="7438" width="4.7109375" style="15" customWidth="1"/>
    <col min="7439" max="7439" width="4.5703125" style="15" customWidth="1"/>
    <col min="7440" max="7443" width="4.7109375" style="15" customWidth="1"/>
    <col min="7444" max="7444" width="4.85546875" style="15" customWidth="1"/>
    <col min="7445" max="7445" width="6.140625" style="15" customWidth="1"/>
    <col min="7446" max="7675" width="9.140625" style="15"/>
    <col min="7676" max="7676" width="4.7109375" style="15" customWidth="1"/>
    <col min="7677" max="7677" width="4.85546875" style="15" customWidth="1"/>
    <col min="7678" max="7682" width="4.7109375" style="15" customWidth="1"/>
    <col min="7683" max="7683" width="5.28515625" style="15" customWidth="1"/>
    <col min="7684" max="7686" width="4.7109375" style="15" customWidth="1"/>
    <col min="7687" max="7687" width="4.5703125" style="15" customWidth="1"/>
    <col min="7688" max="7694" width="4.7109375" style="15" customWidth="1"/>
    <col min="7695" max="7695" width="4.5703125" style="15" customWidth="1"/>
    <col min="7696" max="7699" width="4.7109375" style="15" customWidth="1"/>
    <col min="7700" max="7700" width="4.85546875" style="15" customWidth="1"/>
    <col min="7701" max="7701" width="6.140625" style="15" customWidth="1"/>
    <col min="7702" max="7931" width="9.140625" style="15"/>
    <col min="7932" max="7932" width="4.7109375" style="15" customWidth="1"/>
    <col min="7933" max="7933" width="4.85546875" style="15" customWidth="1"/>
    <col min="7934" max="7938" width="4.7109375" style="15" customWidth="1"/>
    <col min="7939" max="7939" width="5.28515625" style="15" customWidth="1"/>
    <col min="7940" max="7942" width="4.7109375" style="15" customWidth="1"/>
    <col min="7943" max="7943" width="4.5703125" style="15" customWidth="1"/>
    <col min="7944" max="7950" width="4.7109375" style="15" customWidth="1"/>
    <col min="7951" max="7951" width="4.5703125" style="15" customWidth="1"/>
    <col min="7952" max="7955" width="4.7109375" style="15" customWidth="1"/>
    <col min="7956" max="7956" width="4.85546875" style="15" customWidth="1"/>
    <col min="7957" max="7957" width="6.140625" style="15" customWidth="1"/>
    <col min="7958" max="8187" width="9.140625" style="15"/>
    <col min="8188" max="8188" width="4.7109375" style="15" customWidth="1"/>
    <col min="8189" max="8189" width="4.85546875" style="15" customWidth="1"/>
    <col min="8190" max="8194" width="4.7109375" style="15" customWidth="1"/>
    <col min="8195" max="8195" width="5.28515625" style="15" customWidth="1"/>
    <col min="8196" max="8198" width="4.7109375" style="15" customWidth="1"/>
    <col min="8199" max="8199" width="4.5703125" style="15" customWidth="1"/>
    <col min="8200" max="8206" width="4.7109375" style="15" customWidth="1"/>
    <col min="8207" max="8207" width="4.5703125" style="15" customWidth="1"/>
    <col min="8208" max="8211" width="4.7109375" style="15" customWidth="1"/>
    <col min="8212" max="8212" width="4.85546875" style="15" customWidth="1"/>
    <col min="8213" max="8213" width="6.140625" style="15" customWidth="1"/>
    <col min="8214" max="8443" width="9.140625" style="15"/>
    <col min="8444" max="8444" width="4.7109375" style="15" customWidth="1"/>
    <col min="8445" max="8445" width="4.85546875" style="15" customWidth="1"/>
    <col min="8446" max="8450" width="4.7109375" style="15" customWidth="1"/>
    <col min="8451" max="8451" width="5.28515625" style="15" customWidth="1"/>
    <col min="8452" max="8454" width="4.7109375" style="15" customWidth="1"/>
    <col min="8455" max="8455" width="4.5703125" style="15" customWidth="1"/>
    <col min="8456" max="8462" width="4.7109375" style="15" customWidth="1"/>
    <col min="8463" max="8463" width="4.5703125" style="15" customWidth="1"/>
    <col min="8464" max="8467" width="4.7109375" style="15" customWidth="1"/>
    <col min="8468" max="8468" width="4.85546875" style="15" customWidth="1"/>
    <col min="8469" max="8469" width="6.140625" style="15" customWidth="1"/>
    <col min="8470" max="8699" width="9.140625" style="15"/>
    <col min="8700" max="8700" width="4.7109375" style="15" customWidth="1"/>
    <col min="8701" max="8701" width="4.85546875" style="15" customWidth="1"/>
    <col min="8702" max="8706" width="4.7109375" style="15" customWidth="1"/>
    <col min="8707" max="8707" width="5.28515625" style="15" customWidth="1"/>
    <col min="8708" max="8710" width="4.7109375" style="15" customWidth="1"/>
    <col min="8711" max="8711" width="4.5703125" style="15" customWidth="1"/>
    <col min="8712" max="8718" width="4.7109375" style="15" customWidth="1"/>
    <col min="8719" max="8719" width="4.5703125" style="15" customWidth="1"/>
    <col min="8720" max="8723" width="4.7109375" style="15" customWidth="1"/>
    <col min="8724" max="8724" width="4.85546875" style="15" customWidth="1"/>
    <col min="8725" max="8725" width="6.140625" style="15" customWidth="1"/>
    <col min="8726" max="8955" width="9.140625" style="15"/>
    <col min="8956" max="8956" width="4.7109375" style="15" customWidth="1"/>
    <col min="8957" max="8957" width="4.85546875" style="15" customWidth="1"/>
    <col min="8958" max="8962" width="4.7109375" style="15" customWidth="1"/>
    <col min="8963" max="8963" width="5.28515625" style="15" customWidth="1"/>
    <col min="8964" max="8966" width="4.7109375" style="15" customWidth="1"/>
    <col min="8967" max="8967" width="4.5703125" style="15" customWidth="1"/>
    <col min="8968" max="8974" width="4.7109375" style="15" customWidth="1"/>
    <col min="8975" max="8975" width="4.5703125" style="15" customWidth="1"/>
    <col min="8976" max="8979" width="4.7109375" style="15" customWidth="1"/>
    <col min="8980" max="8980" width="4.85546875" style="15" customWidth="1"/>
    <col min="8981" max="8981" width="6.140625" style="15" customWidth="1"/>
    <col min="8982" max="9211" width="9.140625" style="15"/>
    <col min="9212" max="9212" width="4.7109375" style="15" customWidth="1"/>
    <col min="9213" max="9213" width="4.85546875" style="15" customWidth="1"/>
    <col min="9214" max="9218" width="4.7109375" style="15" customWidth="1"/>
    <col min="9219" max="9219" width="5.28515625" style="15" customWidth="1"/>
    <col min="9220" max="9222" width="4.7109375" style="15" customWidth="1"/>
    <col min="9223" max="9223" width="4.5703125" style="15" customWidth="1"/>
    <col min="9224" max="9230" width="4.7109375" style="15" customWidth="1"/>
    <col min="9231" max="9231" width="4.5703125" style="15" customWidth="1"/>
    <col min="9232" max="9235" width="4.7109375" style="15" customWidth="1"/>
    <col min="9236" max="9236" width="4.85546875" style="15" customWidth="1"/>
    <col min="9237" max="9237" width="6.140625" style="15" customWidth="1"/>
    <col min="9238" max="9467" width="9.140625" style="15"/>
    <col min="9468" max="9468" width="4.7109375" style="15" customWidth="1"/>
    <col min="9469" max="9469" width="4.85546875" style="15" customWidth="1"/>
    <col min="9470" max="9474" width="4.7109375" style="15" customWidth="1"/>
    <col min="9475" max="9475" width="5.28515625" style="15" customWidth="1"/>
    <col min="9476" max="9478" width="4.7109375" style="15" customWidth="1"/>
    <col min="9479" max="9479" width="4.5703125" style="15" customWidth="1"/>
    <col min="9480" max="9486" width="4.7109375" style="15" customWidth="1"/>
    <col min="9487" max="9487" width="4.5703125" style="15" customWidth="1"/>
    <col min="9488" max="9491" width="4.7109375" style="15" customWidth="1"/>
    <col min="9492" max="9492" width="4.85546875" style="15" customWidth="1"/>
    <col min="9493" max="9493" width="6.140625" style="15" customWidth="1"/>
    <col min="9494" max="9723" width="9.140625" style="15"/>
    <col min="9724" max="9724" width="4.7109375" style="15" customWidth="1"/>
    <col min="9725" max="9725" width="4.85546875" style="15" customWidth="1"/>
    <col min="9726" max="9730" width="4.7109375" style="15" customWidth="1"/>
    <col min="9731" max="9731" width="5.28515625" style="15" customWidth="1"/>
    <col min="9732" max="9734" width="4.7109375" style="15" customWidth="1"/>
    <col min="9735" max="9735" width="4.5703125" style="15" customWidth="1"/>
    <col min="9736" max="9742" width="4.7109375" style="15" customWidth="1"/>
    <col min="9743" max="9743" width="4.5703125" style="15" customWidth="1"/>
    <col min="9744" max="9747" width="4.7109375" style="15" customWidth="1"/>
    <col min="9748" max="9748" width="4.85546875" style="15" customWidth="1"/>
    <col min="9749" max="9749" width="6.140625" style="15" customWidth="1"/>
    <col min="9750" max="9979" width="9.140625" style="15"/>
    <col min="9980" max="9980" width="4.7109375" style="15" customWidth="1"/>
    <col min="9981" max="9981" width="4.85546875" style="15" customWidth="1"/>
    <col min="9982" max="9986" width="4.7109375" style="15" customWidth="1"/>
    <col min="9987" max="9987" width="5.28515625" style="15" customWidth="1"/>
    <col min="9988" max="9990" width="4.7109375" style="15" customWidth="1"/>
    <col min="9991" max="9991" width="4.5703125" style="15" customWidth="1"/>
    <col min="9992" max="9998" width="4.7109375" style="15" customWidth="1"/>
    <col min="9999" max="9999" width="4.5703125" style="15" customWidth="1"/>
    <col min="10000" max="10003" width="4.7109375" style="15" customWidth="1"/>
    <col min="10004" max="10004" width="4.85546875" style="15" customWidth="1"/>
    <col min="10005" max="10005" width="6.140625" style="15" customWidth="1"/>
    <col min="10006" max="10235" width="9.140625" style="15"/>
    <col min="10236" max="10236" width="4.7109375" style="15" customWidth="1"/>
    <col min="10237" max="10237" width="4.85546875" style="15" customWidth="1"/>
    <col min="10238" max="10242" width="4.7109375" style="15" customWidth="1"/>
    <col min="10243" max="10243" width="5.28515625" style="15" customWidth="1"/>
    <col min="10244" max="10246" width="4.7109375" style="15" customWidth="1"/>
    <col min="10247" max="10247" width="4.5703125" style="15" customWidth="1"/>
    <col min="10248" max="10254" width="4.7109375" style="15" customWidth="1"/>
    <col min="10255" max="10255" width="4.5703125" style="15" customWidth="1"/>
    <col min="10256" max="10259" width="4.7109375" style="15" customWidth="1"/>
    <col min="10260" max="10260" width="4.85546875" style="15" customWidth="1"/>
    <col min="10261" max="10261" width="6.140625" style="15" customWidth="1"/>
    <col min="10262" max="10491" width="9.140625" style="15"/>
    <col min="10492" max="10492" width="4.7109375" style="15" customWidth="1"/>
    <col min="10493" max="10493" width="4.85546875" style="15" customWidth="1"/>
    <col min="10494" max="10498" width="4.7109375" style="15" customWidth="1"/>
    <col min="10499" max="10499" width="5.28515625" style="15" customWidth="1"/>
    <col min="10500" max="10502" width="4.7109375" style="15" customWidth="1"/>
    <col min="10503" max="10503" width="4.5703125" style="15" customWidth="1"/>
    <col min="10504" max="10510" width="4.7109375" style="15" customWidth="1"/>
    <col min="10511" max="10511" width="4.5703125" style="15" customWidth="1"/>
    <col min="10512" max="10515" width="4.7109375" style="15" customWidth="1"/>
    <col min="10516" max="10516" width="4.85546875" style="15" customWidth="1"/>
    <col min="10517" max="10517" width="6.140625" style="15" customWidth="1"/>
    <col min="10518" max="10747" width="9.140625" style="15"/>
    <col min="10748" max="10748" width="4.7109375" style="15" customWidth="1"/>
    <col min="10749" max="10749" width="4.85546875" style="15" customWidth="1"/>
    <col min="10750" max="10754" width="4.7109375" style="15" customWidth="1"/>
    <col min="10755" max="10755" width="5.28515625" style="15" customWidth="1"/>
    <col min="10756" max="10758" width="4.7109375" style="15" customWidth="1"/>
    <col min="10759" max="10759" width="4.5703125" style="15" customWidth="1"/>
    <col min="10760" max="10766" width="4.7109375" style="15" customWidth="1"/>
    <col min="10767" max="10767" width="4.5703125" style="15" customWidth="1"/>
    <col min="10768" max="10771" width="4.7109375" style="15" customWidth="1"/>
    <col min="10772" max="10772" width="4.85546875" style="15" customWidth="1"/>
    <col min="10773" max="10773" width="6.140625" style="15" customWidth="1"/>
    <col min="10774" max="11003" width="9.140625" style="15"/>
    <col min="11004" max="11004" width="4.7109375" style="15" customWidth="1"/>
    <col min="11005" max="11005" width="4.85546875" style="15" customWidth="1"/>
    <col min="11006" max="11010" width="4.7109375" style="15" customWidth="1"/>
    <col min="11011" max="11011" width="5.28515625" style="15" customWidth="1"/>
    <col min="11012" max="11014" width="4.7109375" style="15" customWidth="1"/>
    <col min="11015" max="11015" width="4.5703125" style="15" customWidth="1"/>
    <col min="11016" max="11022" width="4.7109375" style="15" customWidth="1"/>
    <col min="11023" max="11023" width="4.5703125" style="15" customWidth="1"/>
    <col min="11024" max="11027" width="4.7109375" style="15" customWidth="1"/>
    <col min="11028" max="11028" width="4.85546875" style="15" customWidth="1"/>
    <col min="11029" max="11029" width="6.140625" style="15" customWidth="1"/>
    <col min="11030" max="11259" width="9.140625" style="15"/>
    <col min="11260" max="11260" width="4.7109375" style="15" customWidth="1"/>
    <col min="11261" max="11261" width="4.85546875" style="15" customWidth="1"/>
    <col min="11262" max="11266" width="4.7109375" style="15" customWidth="1"/>
    <col min="11267" max="11267" width="5.28515625" style="15" customWidth="1"/>
    <col min="11268" max="11270" width="4.7109375" style="15" customWidth="1"/>
    <col min="11271" max="11271" width="4.5703125" style="15" customWidth="1"/>
    <col min="11272" max="11278" width="4.7109375" style="15" customWidth="1"/>
    <col min="11279" max="11279" width="4.5703125" style="15" customWidth="1"/>
    <col min="11280" max="11283" width="4.7109375" style="15" customWidth="1"/>
    <col min="11284" max="11284" width="4.85546875" style="15" customWidth="1"/>
    <col min="11285" max="11285" width="6.140625" style="15" customWidth="1"/>
    <col min="11286" max="11515" width="9.140625" style="15"/>
    <col min="11516" max="11516" width="4.7109375" style="15" customWidth="1"/>
    <col min="11517" max="11517" width="4.85546875" style="15" customWidth="1"/>
    <col min="11518" max="11522" width="4.7109375" style="15" customWidth="1"/>
    <col min="11523" max="11523" width="5.28515625" style="15" customWidth="1"/>
    <col min="11524" max="11526" width="4.7109375" style="15" customWidth="1"/>
    <col min="11527" max="11527" width="4.5703125" style="15" customWidth="1"/>
    <col min="11528" max="11534" width="4.7109375" style="15" customWidth="1"/>
    <col min="11535" max="11535" width="4.5703125" style="15" customWidth="1"/>
    <col min="11536" max="11539" width="4.7109375" style="15" customWidth="1"/>
    <col min="11540" max="11540" width="4.85546875" style="15" customWidth="1"/>
    <col min="11541" max="11541" width="6.140625" style="15" customWidth="1"/>
    <col min="11542" max="11771" width="9.140625" style="15"/>
    <col min="11772" max="11772" width="4.7109375" style="15" customWidth="1"/>
    <col min="11773" max="11773" width="4.85546875" style="15" customWidth="1"/>
    <col min="11774" max="11778" width="4.7109375" style="15" customWidth="1"/>
    <col min="11779" max="11779" width="5.28515625" style="15" customWidth="1"/>
    <col min="11780" max="11782" width="4.7109375" style="15" customWidth="1"/>
    <col min="11783" max="11783" width="4.5703125" style="15" customWidth="1"/>
    <col min="11784" max="11790" width="4.7109375" style="15" customWidth="1"/>
    <col min="11791" max="11791" width="4.5703125" style="15" customWidth="1"/>
    <col min="11792" max="11795" width="4.7109375" style="15" customWidth="1"/>
    <col min="11796" max="11796" width="4.85546875" style="15" customWidth="1"/>
    <col min="11797" max="11797" width="6.140625" style="15" customWidth="1"/>
    <col min="11798" max="12027" width="9.140625" style="15"/>
    <col min="12028" max="12028" width="4.7109375" style="15" customWidth="1"/>
    <col min="12029" max="12029" width="4.85546875" style="15" customWidth="1"/>
    <col min="12030" max="12034" width="4.7109375" style="15" customWidth="1"/>
    <col min="12035" max="12035" width="5.28515625" style="15" customWidth="1"/>
    <col min="12036" max="12038" width="4.7109375" style="15" customWidth="1"/>
    <col min="12039" max="12039" width="4.5703125" style="15" customWidth="1"/>
    <col min="12040" max="12046" width="4.7109375" style="15" customWidth="1"/>
    <col min="12047" max="12047" width="4.5703125" style="15" customWidth="1"/>
    <col min="12048" max="12051" width="4.7109375" style="15" customWidth="1"/>
    <col min="12052" max="12052" width="4.85546875" style="15" customWidth="1"/>
    <col min="12053" max="12053" width="6.140625" style="15" customWidth="1"/>
    <col min="12054" max="12283" width="9.140625" style="15"/>
    <col min="12284" max="12284" width="4.7109375" style="15" customWidth="1"/>
    <col min="12285" max="12285" width="4.85546875" style="15" customWidth="1"/>
    <col min="12286" max="12290" width="4.7109375" style="15" customWidth="1"/>
    <col min="12291" max="12291" width="5.28515625" style="15" customWidth="1"/>
    <col min="12292" max="12294" width="4.7109375" style="15" customWidth="1"/>
    <col min="12295" max="12295" width="4.5703125" style="15" customWidth="1"/>
    <col min="12296" max="12302" width="4.7109375" style="15" customWidth="1"/>
    <col min="12303" max="12303" width="4.5703125" style="15" customWidth="1"/>
    <col min="12304" max="12307" width="4.7109375" style="15" customWidth="1"/>
    <col min="12308" max="12308" width="4.85546875" style="15" customWidth="1"/>
    <col min="12309" max="12309" width="6.140625" style="15" customWidth="1"/>
    <col min="12310" max="12539" width="9.140625" style="15"/>
    <col min="12540" max="12540" width="4.7109375" style="15" customWidth="1"/>
    <col min="12541" max="12541" width="4.85546875" style="15" customWidth="1"/>
    <col min="12542" max="12546" width="4.7109375" style="15" customWidth="1"/>
    <col min="12547" max="12547" width="5.28515625" style="15" customWidth="1"/>
    <col min="12548" max="12550" width="4.7109375" style="15" customWidth="1"/>
    <col min="12551" max="12551" width="4.5703125" style="15" customWidth="1"/>
    <col min="12552" max="12558" width="4.7109375" style="15" customWidth="1"/>
    <col min="12559" max="12559" width="4.5703125" style="15" customWidth="1"/>
    <col min="12560" max="12563" width="4.7109375" style="15" customWidth="1"/>
    <col min="12564" max="12564" width="4.85546875" style="15" customWidth="1"/>
    <col min="12565" max="12565" width="6.140625" style="15" customWidth="1"/>
    <col min="12566" max="12795" width="9.140625" style="15"/>
    <col min="12796" max="12796" width="4.7109375" style="15" customWidth="1"/>
    <col min="12797" max="12797" width="4.85546875" style="15" customWidth="1"/>
    <col min="12798" max="12802" width="4.7109375" style="15" customWidth="1"/>
    <col min="12803" max="12803" width="5.28515625" style="15" customWidth="1"/>
    <col min="12804" max="12806" width="4.7109375" style="15" customWidth="1"/>
    <col min="12807" max="12807" width="4.5703125" style="15" customWidth="1"/>
    <col min="12808" max="12814" width="4.7109375" style="15" customWidth="1"/>
    <col min="12815" max="12815" width="4.5703125" style="15" customWidth="1"/>
    <col min="12816" max="12819" width="4.7109375" style="15" customWidth="1"/>
    <col min="12820" max="12820" width="4.85546875" style="15" customWidth="1"/>
    <col min="12821" max="12821" width="6.140625" style="15" customWidth="1"/>
    <col min="12822" max="13051" width="9.140625" style="15"/>
    <col min="13052" max="13052" width="4.7109375" style="15" customWidth="1"/>
    <col min="13053" max="13053" width="4.85546875" style="15" customWidth="1"/>
    <col min="13054" max="13058" width="4.7109375" style="15" customWidth="1"/>
    <col min="13059" max="13059" width="5.28515625" style="15" customWidth="1"/>
    <col min="13060" max="13062" width="4.7109375" style="15" customWidth="1"/>
    <col min="13063" max="13063" width="4.5703125" style="15" customWidth="1"/>
    <col min="13064" max="13070" width="4.7109375" style="15" customWidth="1"/>
    <col min="13071" max="13071" width="4.5703125" style="15" customWidth="1"/>
    <col min="13072" max="13075" width="4.7109375" style="15" customWidth="1"/>
    <col min="13076" max="13076" width="4.85546875" style="15" customWidth="1"/>
    <col min="13077" max="13077" width="6.140625" style="15" customWidth="1"/>
    <col min="13078" max="13307" width="9.140625" style="15"/>
    <col min="13308" max="13308" width="4.7109375" style="15" customWidth="1"/>
    <col min="13309" max="13309" width="4.85546875" style="15" customWidth="1"/>
    <col min="13310" max="13314" width="4.7109375" style="15" customWidth="1"/>
    <col min="13315" max="13315" width="5.28515625" style="15" customWidth="1"/>
    <col min="13316" max="13318" width="4.7109375" style="15" customWidth="1"/>
    <col min="13319" max="13319" width="4.5703125" style="15" customWidth="1"/>
    <col min="13320" max="13326" width="4.7109375" style="15" customWidth="1"/>
    <col min="13327" max="13327" width="4.5703125" style="15" customWidth="1"/>
    <col min="13328" max="13331" width="4.7109375" style="15" customWidth="1"/>
    <col min="13332" max="13332" width="4.85546875" style="15" customWidth="1"/>
    <col min="13333" max="13333" width="6.140625" style="15" customWidth="1"/>
    <col min="13334" max="13563" width="9.140625" style="15"/>
    <col min="13564" max="13564" width="4.7109375" style="15" customWidth="1"/>
    <col min="13565" max="13565" width="4.85546875" style="15" customWidth="1"/>
    <col min="13566" max="13570" width="4.7109375" style="15" customWidth="1"/>
    <col min="13571" max="13571" width="5.28515625" style="15" customWidth="1"/>
    <col min="13572" max="13574" width="4.7109375" style="15" customWidth="1"/>
    <col min="13575" max="13575" width="4.5703125" style="15" customWidth="1"/>
    <col min="13576" max="13582" width="4.7109375" style="15" customWidth="1"/>
    <col min="13583" max="13583" width="4.5703125" style="15" customWidth="1"/>
    <col min="13584" max="13587" width="4.7109375" style="15" customWidth="1"/>
    <col min="13588" max="13588" width="4.85546875" style="15" customWidth="1"/>
    <col min="13589" max="13589" width="6.140625" style="15" customWidth="1"/>
    <col min="13590" max="13819" width="9.140625" style="15"/>
    <col min="13820" max="13820" width="4.7109375" style="15" customWidth="1"/>
    <col min="13821" max="13821" width="4.85546875" style="15" customWidth="1"/>
    <col min="13822" max="13826" width="4.7109375" style="15" customWidth="1"/>
    <col min="13827" max="13827" width="5.28515625" style="15" customWidth="1"/>
    <col min="13828" max="13830" width="4.7109375" style="15" customWidth="1"/>
    <col min="13831" max="13831" width="4.5703125" style="15" customWidth="1"/>
    <col min="13832" max="13838" width="4.7109375" style="15" customWidth="1"/>
    <col min="13839" max="13839" width="4.5703125" style="15" customWidth="1"/>
    <col min="13840" max="13843" width="4.7109375" style="15" customWidth="1"/>
    <col min="13844" max="13844" width="4.85546875" style="15" customWidth="1"/>
    <col min="13845" max="13845" width="6.140625" style="15" customWidth="1"/>
    <col min="13846" max="14075" width="9.140625" style="15"/>
    <col min="14076" max="14076" width="4.7109375" style="15" customWidth="1"/>
    <col min="14077" max="14077" width="4.85546875" style="15" customWidth="1"/>
    <col min="14078" max="14082" width="4.7109375" style="15" customWidth="1"/>
    <col min="14083" max="14083" width="5.28515625" style="15" customWidth="1"/>
    <col min="14084" max="14086" width="4.7109375" style="15" customWidth="1"/>
    <col min="14087" max="14087" width="4.5703125" style="15" customWidth="1"/>
    <col min="14088" max="14094" width="4.7109375" style="15" customWidth="1"/>
    <col min="14095" max="14095" width="4.5703125" style="15" customWidth="1"/>
    <col min="14096" max="14099" width="4.7109375" style="15" customWidth="1"/>
    <col min="14100" max="14100" width="4.85546875" style="15" customWidth="1"/>
    <col min="14101" max="14101" width="6.140625" style="15" customWidth="1"/>
    <col min="14102" max="14331" width="9.140625" style="15"/>
    <col min="14332" max="14332" width="4.7109375" style="15" customWidth="1"/>
    <col min="14333" max="14333" width="4.85546875" style="15" customWidth="1"/>
    <col min="14334" max="14338" width="4.7109375" style="15" customWidth="1"/>
    <col min="14339" max="14339" width="5.28515625" style="15" customWidth="1"/>
    <col min="14340" max="14342" width="4.7109375" style="15" customWidth="1"/>
    <col min="14343" max="14343" width="4.5703125" style="15" customWidth="1"/>
    <col min="14344" max="14350" width="4.7109375" style="15" customWidth="1"/>
    <col min="14351" max="14351" width="4.5703125" style="15" customWidth="1"/>
    <col min="14352" max="14355" width="4.7109375" style="15" customWidth="1"/>
    <col min="14356" max="14356" width="4.85546875" style="15" customWidth="1"/>
    <col min="14357" max="14357" width="6.140625" style="15" customWidth="1"/>
    <col min="14358" max="14587" width="9.140625" style="15"/>
    <col min="14588" max="14588" width="4.7109375" style="15" customWidth="1"/>
    <col min="14589" max="14589" width="4.85546875" style="15" customWidth="1"/>
    <col min="14590" max="14594" width="4.7109375" style="15" customWidth="1"/>
    <col min="14595" max="14595" width="5.28515625" style="15" customWidth="1"/>
    <col min="14596" max="14598" width="4.7109375" style="15" customWidth="1"/>
    <col min="14599" max="14599" width="4.5703125" style="15" customWidth="1"/>
    <col min="14600" max="14606" width="4.7109375" style="15" customWidth="1"/>
    <col min="14607" max="14607" width="4.5703125" style="15" customWidth="1"/>
    <col min="14608" max="14611" width="4.7109375" style="15" customWidth="1"/>
    <col min="14612" max="14612" width="4.85546875" style="15" customWidth="1"/>
    <col min="14613" max="14613" width="6.140625" style="15" customWidth="1"/>
    <col min="14614" max="14843" width="9.140625" style="15"/>
    <col min="14844" max="14844" width="4.7109375" style="15" customWidth="1"/>
    <col min="14845" max="14845" width="4.85546875" style="15" customWidth="1"/>
    <col min="14846" max="14850" width="4.7109375" style="15" customWidth="1"/>
    <col min="14851" max="14851" width="5.28515625" style="15" customWidth="1"/>
    <col min="14852" max="14854" width="4.7109375" style="15" customWidth="1"/>
    <col min="14855" max="14855" width="4.5703125" style="15" customWidth="1"/>
    <col min="14856" max="14862" width="4.7109375" style="15" customWidth="1"/>
    <col min="14863" max="14863" width="4.5703125" style="15" customWidth="1"/>
    <col min="14864" max="14867" width="4.7109375" style="15" customWidth="1"/>
    <col min="14868" max="14868" width="4.85546875" style="15" customWidth="1"/>
    <col min="14869" max="14869" width="6.140625" style="15" customWidth="1"/>
    <col min="14870" max="15099" width="9.140625" style="15"/>
    <col min="15100" max="15100" width="4.7109375" style="15" customWidth="1"/>
    <col min="15101" max="15101" width="4.85546875" style="15" customWidth="1"/>
    <col min="15102" max="15106" width="4.7109375" style="15" customWidth="1"/>
    <col min="15107" max="15107" width="5.28515625" style="15" customWidth="1"/>
    <col min="15108" max="15110" width="4.7109375" style="15" customWidth="1"/>
    <col min="15111" max="15111" width="4.5703125" style="15" customWidth="1"/>
    <col min="15112" max="15118" width="4.7109375" style="15" customWidth="1"/>
    <col min="15119" max="15119" width="4.5703125" style="15" customWidth="1"/>
    <col min="15120" max="15123" width="4.7109375" style="15" customWidth="1"/>
    <col min="15124" max="15124" width="4.85546875" style="15" customWidth="1"/>
    <col min="15125" max="15125" width="6.140625" style="15" customWidth="1"/>
    <col min="15126" max="15355" width="9.140625" style="15"/>
    <col min="15356" max="15356" width="4.7109375" style="15" customWidth="1"/>
    <col min="15357" max="15357" width="4.85546875" style="15" customWidth="1"/>
    <col min="15358" max="15362" width="4.7109375" style="15" customWidth="1"/>
    <col min="15363" max="15363" width="5.28515625" style="15" customWidth="1"/>
    <col min="15364" max="15366" width="4.7109375" style="15" customWidth="1"/>
    <col min="15367" max="15367" width="4.5703125" style="15" customWidth="1"/>
    <col min="15368" max="15374" width="4.7109375" style="15" customWidth="1"/>
    <col min="15375" max="15375" width="4.5703125" style="15" customWidth="1"/>
    <col min="15376" max="15379" width="4.7109375" style="15" customWidth="1"/>
    <col min="15380" max="15380" width="4.85546875" style="15" customWidth="1"/>
    <col min="15381" max="15381" width="6.140625" style="15" customWidth="1"/>
    <col min="15382" max="15611" width="9.140625" style="15"/>
    <col min="15612" max="15612" width="4.7109375" style="15" customWidth="1"/>
    <col min="15613" max="15613" width="4.85546875" style="15" customWidth="1"/>
    <col min="15614" max="15618" width="4.7109375" style="15" customWidth="1"/>
    <col min="15619" max="15619" width="5.28515625" style="15" customWidth="1"/>
    <col min="15620" max="15622" width="4.7109375" style="15" customWidth="1"/>
    <col min="15623" max="15623" width="4.5703125" style="15" customWidth="1"/>
    <col min="15624" max="15630" width="4.7109375" style="15" customWidth="1"/>
    <col min="15631" max="15631" width="4.5703125" style="15" customWidth="1"/>
    <col min="15632" max="15635" width="4.7109375" style="15" customWidth="1"/>
    <col min="15636" max="15636" width="4.85546875" style="15" customWidth="1"/>
    <col min="15637" max="15637" width="6.140625" style="15" customWidth="1"/>
    <col min="15638" max="15867" width="9.140625" style="15"/>
    <col min="15868" max="15868" width="4.7109375" style="15" customWidth="1"/>
    <col min="15869" max="15869" width="4.85546875" style="15" customWidth="1"/>
    <col min="15870" max="15874" width="4.7109375" style="15" customWidth="1"/>
    <col min="15875" max="15875" width="5.28515625" style="15" customWidth="1"/>
    <col min="15876" max="15878" width="4.7109375" style="15" customWidth="1"/>
    <col min="15879" max="15879" width="4.5703125" style="15" customWidth="1"/>
    <col min="15880" max="15886" width="4.7109375" style="15" customWidth="1"/>
    <col min="15887" max="15887" width="4.5703125" style="15" customWidth="1"/>
    <col min="15888" max="15891" width="4.7109375" style="15" customWidth="1"/>
    <col min="15892" max="15892" width="4.85546875" style="15" customWidth="1"/>
    <col min="15893" max="15893" width="6.140625" style="15" customWidth="1"/>
    <col min="15894" max="16123" width="9.140625" style="15"/>
    <col min="16124" max="16124" width="4.7109375" style="15" customWidth="1"/>
    <col min="16125" max="16125" width="4.85546875" style="15" customWidth="1"/>
    <col min="16126" max="16130" width="4.7109375" style="15" customWidth="1"/>
    <col min="16131" max="16131" width="5.28515625" style="15" customWidth="1"/>
    <col min="16132" max="16134" width="4.7109375" style="15" customWidth="1"/>
    <col min="16135" max="16135" width="4.5703125" style="15" customWidth="1"/>
    <col min="16136" max="16142" width="4.7109375" style="15" customWidth="1"/>
    <col min="16143" max="16143" width="4.5703125" style="15" customWidth="1"/>
    <col min="16144" max="16147" width="4.7109375" style="15" customWidth="1"/>
    <col min="16148" max="16148" width="4.85546875" style="15" customWidth="1"/>
    <col min="16149" max="16149" width="6.140625" style="15" customWidth="1"/>
    <col min="16150" max="16384" width="9.140625" style="15"/>
  </cols>
  <sheetData>
    <row r="1" spans="1:36" customFormat="1" ht="24.75" customHeight="1">
      <c r="B1" s="403" t="s">
        <v>747</v>
      </c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</row>
    <row r="2" spans="1:36" customFormat="1" ht="25.5" customHeight="1">
      <c r="B2" s="404" t="s">
        <v>705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</row>
    <row r="3" spans="1:36" customFormat="1" ht="12.75" customHeight="1">
      <c r="A3" s="414" t="s">
        <v>623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</row>
    <row r="4" spans="1:36" customFormat="1" ht="19.5" customHeight="1">
      <c r="A4" s="17"/>
      <c r="B4" s="405" t="s">
        <v>578</v>
      </c>
      <c r="C4" s="405"/>
      <c r="D4" s="405"/>
      <c r="E4" s="405"/>
      <c r="F4" s="405"/>
      <c r="G4" s="405"/>
      <c r="H4" s="405"/>
      <c r="I4" s="405"/>
      <c r="J4" s="405"/>
      <c r="K4" s="14"/>
      <c r="L4" s="14"/>
      <c r="M4" s="14"/>
      <c r="N4" s="405" t="s">
        <v>579</v>
      </c>
      <c r="O4" s="405"/>
      <c r="P4" s="14" t="s">
        <v>580</v>
      </c>
      <c r="Q4" s="14" t="s">
        <v>581</v>
      </c>
      <c r="R4" s="14" t="s">
        <v>616</v>
      </c>
      <c r="S4" s="14" t="s">
        <v>617</v>
      </c>
      <c r="T4" s="14" t="s">
        <v>618</v>
      </c>
      <c r="U4" s="14" t="s">
        <v>638</v>
      </c>
      <c r="V4" s="14" t="s">
        <v>568</v>
      </c>
      <c r="W4" s="14" t="s">
        <v>639</v>
      </c>
      <c r="X4" s="14" t="s">
        <v>640</v>
      </c>
      <c r="Y4" s="19" t="s">
        <v>641</v>
      </c>
      <c r="Z4" s="19" t="s">
        <v>642</v>
      </c>
      <c r="AA4" s="19" t="s">
        <v>643</v>
      </c>
      <c r="AB4" s="415" t="s">
        <v>662</v>
      </c>
    </row>
    <row r="5" spans="1:36" ht="21" customHeight="1">
      <c r="A5" s="406" t="s">
        <v>248</v>
      </c>
      <c r="B5" s="407" t="s">
        <v>583</v>
      </c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9" t="s">
        <v>584</v>
      </c>
      <c r="O5" s="410"/>
      <c r="P5" s="409" t="s">
        <v>644</v>
      </c>
      <c r="Q5" s="413"/>
      <c r="R5" s="413"/>
      <c r="S5" s="413"/>
      <c r="T5" s="413"/>
      <c r="U5" s="413"/>
      <c r="V5" s="413"/>
      <c r="W5" s="413"/>
      <c r="X5" s="413"/>
      <c r="Y5" s="413"/>
      <c r="Z5" s="413"/>
      <c r="AA5" s="413"/>
      <c r="AB5" s="416"/>
    </row>
    <row r="6" spans="1:36" ht="21" customHeight="1">
      <c r="A6" s="406"/>
      <c r="B6" s="407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11"/>
      <c r="O6" s="412"/>
      <c r="P6" s="20" t="s">
        <v>645</v>
      </c>
      <c r="Q6" s="20" t="s">
        <v>247</v>
      </c>
      <c r="R6" s="20" t="s">
        <v>246</v>
      </c>
      <c r="S6" s="20" t="s">
        <v>245</v>
      </c>
      <c r="T6" s="20" t="s">
        <v>557</v>
      </c>
      <c r="U6" s="20" t="s">
        <v>556</v>
      </c>
      <c r="V6" s="20" t="s">
        <v>555</v>
      </c>
      <c r="W6" s="20" t="s">
        <v>554</v>
      </c>
      <c r="X6" s="20" t="s">
        <v>553</v>
      </c>
      <c r="Y6" s="20" t="s">
        <v>552</v>
      </c>
      <c r="Z6" s="20" t="s">
        <v>551</v>
      </c>
      <c r="AA6" s="20" t="s">
        <v>550</v>
      </c>
      <c r="AB6" s="417"/>
    </row>
    <row r="7" spans="1:36" ht="15" customHeight="1">
      <c r="A7" s="16" t="s">
        <v>248</v>
      </c>
      <c r="B7" s="397" t="s">
        <v>585</v>
      </c>
      <c r="C7" s="401"/>
      <c r="D7" s="401"/>
      <c r="E7" s="401"/>
      <c r="F7" s="401"/>
      <c r="G7" s="401"/>
      <c r="H7" s="401"/>
      <c r="I7" s="401"/>
      <c r="J7" s="401"/>
      <c r="K7" s="401"/>
      <c r="L7" s="401"/>
      <c r="M7" s="397"/>
      <c r="N7" s="372" t="s">
        <v>244</v>
      </c>
      <c r="O7" s="372"/>
      <c r="P7" s="64">
        <f>AB7/12</f>
        <v>4877904.916666667</v>
      </c>
      <c r="Q7" s="64">
        <v>4877904.916666667</v>
      </c>
      <c r="R7" s="64">
        <v>4877904.916666667</v>
      </c>
      <c r="S7" s="64">
        <v>4877904.916666667</v>
      </c>
      <c r="T7" s="64">
        <v>4877904.916666667</v>
      </c>
      <c r="U7" s="64">
        <v>4877904.916666667</v>
      </c>
      <c r="V7" s="64">
        <v>4877904.916666667</v>
      </c>
      <c r="W7" s="64">
        <v>4877904.916666667</v>
      </c>
      <c r="X7" s="64">
        <v>4877904.916666667</v>
      </c>
      <c r="Y7" s="64">
        <v>4877904.916666667</v>
      </c>
      <c r="Z7" s="64">
        <v>4877904.916666667</v>
      </c>
      <c r="AA7" s="64">
        <v>4877804</v>
      </c>
      <c r="AB7" s="64">
        <v>58534859</v>
      </c>
      <c r="AC7" s="70"/>
      <c r="AD7" s="402"/>
      <c r="AE7" s="402"/>
      <c r="AF7" s="402"/>
      <c r="AG7" s="402"/>
      <c r="AH7" s="402"/>
      <c r="AI7" s="30"/>
    </row>
    <row r="8" spans="1:36" ht="28.5" customHeight="1">
      <c r="A8" s="16" t="s">
        <v>247</v>
      </c>
      <c r="B8" s="399" t="s">
        <v>586</v>
      </c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400"/>
      <c r="N8" s="372" t="s">
        <v>241</v>
      </c>
      <c r="O8" s="372"/>
      <c r="P8" s="73">
        <f t="shared" ref="P8:P23" si="0">AB8/12</f>
        <v>1008224.25</v>
      </c>
      <c r="Q8" s="64">
        <v>1008224.25</v>
      </c>
      <c r="R8" s="64">
        <v>1008224.25</v>
      </c>
      <c r="S8" s="64">
        <v>1008224.25</v>
      </c>
      <c r="T8" s="64">
        <v>1008224.25</v>
      </c>
      <c r="U8" s="64">
        <v>1008224.25</v>
      </c>
      <c r="V8" s="64">
        <v>1008224.25</v>
      </c>
      <c r="W8" s="64">
        <v>1008224.25</v>
      </c>
      <c r="X8" s="64">
        <v>1008224.25</v>
      </c>
      <c r="Y8" s="64">
        <v>1008225</v>
      </c>
      <c r="Z8" s="64">
        <v>1008225</v>
      </c>
      <c r="AA8" s="64">
        <v>10028225</v>
      </c>
      <c r="AB8" s="64">
        <v>12098691</v>
      </c>
      <c r="AC8" s="70"/>
      <c r="AD8" s="396"/>
      <c r="AE8" s="396"/>
      <c r="AF8" s="396"/>
      <c r="AG8" s="396"/>
      <c r="AH8" s="396"/>
      <c r="AI8" s="30"/>
    </row>
    <row r="9" spans="1:36" ht="15" customHeight="1">
      <c r="A9" s="16" t="s">
        <v>246</v>
      </c>
      <c r="B9" s="397" t="s">
        <v>587</v>
      </c>
      <c r="C9" s="398"/>
      <c r="D9" s="398"/>
      <c r="E9" s="398"/>
      <c r="F9" s="398"/>
      <c r="G9" s="398"/>
      <c r="H9" s="398"/>
      <c r="I9" s="398"/>
      <c r="J9" s="398"/>
      <c r="K9" s="398"/>
      <c r="L9" s="398"/>
      <c r="M9" s="398"/>
      <c r="N9" s="372" t="s">
        <v>238</v>
      </c>
      <c r="O9" s="372"/>
      <c r="P9" s="73">
        <f t="shared" si="0"/>
        <v>2860145.4166666665</v>
      </c>
      <c r="Q9" s="64">
        <v>2860145.4166666665</v>
      </c>
      <c r="R9" s="64">
        <v>2860145.4166666665</v>
      </c>
      <c r="S9" s="64">
        <v>2860145.4166666665</v>
      </c>
      <c r="T9" s="64">
        <v>2860145.4166666665</v>
      </c>
      <c r="U9" s="64">
        <v>2860145.4166666665</v>
      </c>
      <c r="V9" s="64">
        <v>2860145.4166666665</v>
      </c>
      <c r="W9" s="64">
        <v>2860146</v>
      </c>
      <c r="X9" s="64">
        <v>2860146</v>
      </c>
      <c r="Y9" s="64">
        <v>2860146</v>
      </c>
      <c r="Z9" s="64">
        <v>2860146</v>
      </c>
      <c r="AA9" s="64">
        <v>2860146</v>
      </c>
      <c r="AB9" s="64">
        <v>34321745</v>
      </c>
      <c r="AC9" s="70"/>
      <c r="AD9" s="396"/>
      <c r="AE9" s="396"/>
      <c r="AF9" s="396"/>
      <c r="AG9" s="396"/>
      <c r="AH9" s="396"/>
      <c r="AI9" s="30"/>
    </row>
    <row r="10" spans="1:36" ht="15" customHeight="1">
      <c r="A10" s="16" t="s">
        <v>245</v>
      </c>
      <c r="B10" s="397" t="s">
        <v>588</v>
      </c>
      <c r="C10" s="398"/>
      <c r="D10" s="398"/>
      <c r="E10" s="398"/>
      <c r="F10" s="398"/>
      <c r="G10" s="398"/>
      <c r="H10" s="398"/>
      <c r="I10" s="398"/>
      <c r="J10" s="398"/>
      <c r="K10" s="398"/>
      <c r="L10" s="398"/>
      <c r="M10" s="398"/>
      <c r="N10" s="372" t="s">
        <v>235</v>
      </c>
      <c r="O10" s="372"/>
      <c r="P10" s="73">
        <f t="shared" si="0"/>
        <v>502210.58333333331</v>
      </c>
      <c r="Q10" s="64">
        <v>502210.58333333331</v>
      </c>
      <c r="R10" s="64">
        <v>502210.58333333331</v>
      </c>
      <c r="S10" s="64">
        <v>502210.58333333331</v>
      </c>
      <c r="T10" s="64">
        <v>502210.58333333331</v>
      </c>
      <c r="U10" s="64">
        <v>502210.58333333331</v>
      </c>
      <c r="V10" s="64">
        <v>502210</v>
      </c>
      <c r="W10" s="64">
        <v>502210</v>
      </c>
      <c r="X10" s="64">
        <v>502210</v>
      </c>
      <c r="Y10" s="64">
        <v>502210</v>
      </c>
      <c r="Z10" s="64">
        <v>502210</v>
      </c>
      <c r="AA10" s="64">
        <v>502210</v>
      </c>
      <c r="AB10" s="64">
        <v>6026527</v>
      </c>
      <c r="AC10" s="70"/>
      <c r="AD10" s="396"/>
      <c r="AE10" s="396"/>
      <c r="AF10" s="396"/>
      <c r="AG10" s="396"/>
      <c r="AH10" s="396"/>
      <c r="AI10" s="30"/>
    </row>
    <row r="11" spans="1:36" ht="15" customHeight="1">
      <c r="A11" s="16" t="s">
        <v>557</v>
      </c>
      <c r="B11" s="397" t="s">
        <v>589</v>
      </c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72" t="s">
        <v>232</v>
      </c>
      <c r="O11" s="372"/>
      <c r="P11" s="73">
        <f t="shared" si="0"/>
        <v>7549766.833333333</v>
      </c>
      <c r="Q11" s="64">
        <v>7549766.833333333</v>
      </c>
      <c r="R11" s="64">
        <v>7549766.833333333</v>
      </c>
      <c r="S11" s="64">
        <v>7549766.833333333</v>
      </c>
      <c r="T11" s="64">
        <v>7549766.833333333</v>
      </c>
      <c r="U11" s="64">
        <v>7549766.833333333</v>
      </c>
      <c r="V11" s="64">
        <v>7549766.833333333</v>
      </c>
      <c r="W11" s="64">
        <v>7549766.833333333</v>
      </c>
      <c r="X11" s="64">
        <v>7549766.833333333</v>
      </c>
      <c r="Y11" s="64">
        <v>7549766.833333333</v>
      </c>
      <c r="Z11" s="64">
        <v>7549766</v>
      </c>
      <c r="AA11" s="64">
        <v>7549766</v>
      </c>
      <c r="AB11" s="64">
        <v>90597202</v>
      </c>
      <c r="AC11" s="70"/>
      <c r="AD11" s="396"/>
      <c r="AE11" s="396"/>
      <c r="AF11" s="396"/>
      <c r="AG11" s="396"/>
      <c r="AH11" s="396"/>
      <c r="AI11" s="30"/>
      <c r="AJ11" s="30"/>
    </row>
    <row r="12" spans="1:36" ht="15" customHeight="1">
      <c r="A12" s="16" t="s">
        <v>556</v>
      </c>
      <c r="B12" s="397" t="s">
        <v>590</v>
      </c>
      <c r="C12" s="398"/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72" t="s">
        <v>229</v>
      </c>
      <c r="O12" s="372"/>
      <c r="P12" s="73">
        <f t="shared" si="0"/>
        <v>2704167.6666666665</v>
      </c>
      <c r="Q12" s="64">
        <v>2704167.6666666665</v>
      </c>
      <c r="R12" s="64">
        <v>2704167.6666666665</v>
      </c>
      <c r="S12" s="64">
        <v>2704167.6666666665</v>
      </c>
      <c r="T12" s="64">
        <v>2704167.6666666665</v>
      </c>
      <c r="U12" s="64">
        <v>2704167.6666666665</v>
      </c>
      <c r="V12" s="64">
        <v>2704167.6666666665</v>
      </c>
      <c r="W12" s="64">
        <v>2704167.6666666665</v>
      </c>
      <c r="X12" s="64">
        <v>2704167</v>
      </c>
      <c r="Y12" s="64">
        <v>2704167</v>
      </c>
      <c r="Z12" s="64">
        <v>2704167</v>
      </c>
      <c r="AA12" s="64">
        <v>2704167</v>
      </c>
      <c r="AB12" s="64">
        <v>32450012</v>
      </c>
      <c r="AC12" s="70"/>
      <c r="AD12" s="396"/>
      <c r="AE12" s="396"/>
      <c r="AF12" s="396"/>
      <c r="AG12" s="396"/>
      <c r="AH12" s="396"/>
      <c r="AI12" s="30"/>
      <c r="AJ12" s="30"/>
    </row>
    <row r="13" spans="1:36" ht="15" customHeight="1">
      <c r="A13" s="16" t="s">
        <v>555</v>
      </c>
      <c r="B13" s="397" t="s">
        <v>591</v>
      </c>
      <c r="C13" s="398"/>
      <c r="D13" s="398"/>
      <c r="E13" s="398"/>
      <c r="F13" s="398"/>
      <c r="G13" s="398"/>
      <c r="H13" s="398"/>
      <c r="I13" s="398"/>
      <c r="J13" s="398"/>
      <c r="K13" s="398"/>
      <c r="L13" s="398"/>
      <c r="M13" s="398"/>
      <c r="N13" s="372" t="s">
        <v>226</v>
      </c>
      <c r="O13" s="372"/>
      <c r="P13" s="73">
        <f t="shared" si="0"/>
        <v>1379769.3333333333</v>
      </c>
      <c r="Q13" s="64">
        <v>1379769.3333333333</v>
      </c>
      <c r="R13" s="64">
        <v>1379769.3333333333</v>
      </c>
      <c r="S13" s="64">
        <v>1379769.3333333333</v>
      </c>
      <c r="T13" s="64">
        <v>1379769.3333333333</v>
      </c>
      <c r="U13" s="64">
        <v>1379769.3333333333</v>
      </c>
      <c r="V13" s="64">
        <v>1379769.3333333333</v>
      </c>
      <c r="W13" s="64">
        <v>1379769.3333333333</v>
      </c>
      <c r="X13" s="64">
        <v>1379770</v>
      </c>
      <c r="Y13" s="64">
        <v>1379770</v>
      </c>
      <c r="Z13" s="64">
        <v>1379770</v>
      </c>
      <c r="AA13" s="64">
        <v>1379770</v>
      </c>
      <c r="AB13" s="64">
        <v>16557232</v>
      </c>
      <c r="AC13" s="70"/>
      <c r="AD13" s="396"/>
      <c r="AE13" s="396"/>
      <c r="AF13" s="396"/>
      <c r="AG13" s="396"/>
      <c r="AH13" s="396"/>
      <c r="AI13" s="30"/>
      <c r="AJ13" s="30"/>
    </row>
    <row r="14" spans="1:36" ht="15" customHeight="1" thickBot="1">
      <c r="A14" s="16" t="s">
        <v>554</v>
      </c>
      <c r="B14" s="394" t="s">
        <v>592</v>
      </c>
      <c r="C14" s="395"/>
      <c r="D14" s="395"/>
      <c r="E14" s="395"/>
      <c r="F14" s="395"/>
      <c r="G14" s="395"/>
      <c r="H14" s="395"/>
      <c r="I14" s="395"/>
      <c r="J14" s="395"/>
      <c r="K14" s="395"/>
      <c r="L14" s="395"/>
      <c r="M14" s="395"/>
      <c r="N14" s="384" t="s">
        <v>223</v>
      </c>
      <c r="O14" s="384"/>
      <c r="P14" s="74">
        <f t="shared" si="0"/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5">
        <v>0</v>
      </c>
      <c r="AA14" s="65">
        <v>0</v>
      </c>
      <c r="AB14" s="65">
        <v>0</v>
      </c>
      <c r="AC14" s="70">
        <f t="shared" ref="AC14" si="1">SUM(P14:AA14)</f>
        <v>0</v>
      </c>
      <c r="AD14" s="396"/>
      <c r="AE14" s="396"/>
      <c r="AF14" s="396"/>
      <c r="AG14" s="396"/>
      <c r="AH14" s="396"/>
      <c r="AI14" s="30"/>
    </row>
    <row r="15" spans="1:36" ht="15" customHeight="1" thickBot="1">
      <c r="A15" s="16" t="s">
        <v>553</v>
      </c>
      <c r="B15" s="387" t="s">
        <v>593</v>
      </c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9"/>
      <c r="N15" s="390" t="s">
        <v>220</v>
      </c>
      <c r="O15" s="378"/>
      <c r="P15" s="84">
        <f t="shared" si="0"/>
        <v>20882189</v>
      </c>
      <c r="Q15" s="83">
        <f t="shared" ref="Q15:AA15" si="2">SUM(Q7:Q14)</f>
        <v>20882189</v>
      </c>
      <c r="R15" s="66">
        <f t="shared" si="2"/>
        <v>20882189</v>
      </c>
      <c r="S15" s="66">
        <f t="shared" si="2"/>
        <v>20882189</v>
      </c>
      <c r="T15" s="66">
        <f t="shared" si="2"/>
        <v>20882189</v>
      </c>
      <c r="U15" s="66">
        <f t="shared" si="2"/>
        <v>20882189</v>
      </c>
      <c r="V15" s="66">
        <f t="shared" si="2"/>
        <v>20882188.416666668</v>
      </c>
      <c r="W15" s="66">
        <f t="shared" si="2"/>
        <v>20882189</v>
      </c>
      <c r="X15" s="66">
        <f t="shared" si="2"/>
        <v>20882189</v>
      </c>
      <c r="Y15" s="66">
        <f t="shared" si="2"/>
        <v>20882189.75</v>
      </c>
      <c r="Z15" s="66">
        <f t="shared" si="2"/>
        <v>20882188.916666668</v>
      </c>
      <c r="AA15" s="66">
        <f t="shared" si="2"/>
        <v>29902088</v>
      </c>
      <c r="AB15" s="66">
        <f>SUM(AB7:AB14)</f>
        <v>250586268</v>
      </c>
      <c r="AC15" s="70"/>
      <c r="AD15" s="391"/>
      <c r="AE15" s="391"/>
      <c r="AF15" s="391"/>
      <c r="AG15" s="39"/>
      <c r="AH15" s="39"/>
      <c r="AI15" s="30"/>
    </row>
    <row r="16" spans="1:36" ht="15" customHeight="1">
      <c r="A16" s="16" t="s">
        <v>552</v>
      </c>
      <c r="B16" s="392" t="s">
        <v>594</v>
      </c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93" t="s">
        <v>217</v>
      </c>
      <c r="O16" s="393"/>
      <c r="P16" s="69">
        <f t="shared" si="0"/>
        <v>16726313.25</v>
      </c>
      <c r="Q16" s="69">
        <v>16726313.25</v>
      </c>
      <c r="R16" s="69">
        <v>16726313.25</v>
      </c>
      <c r="S16" s="69">
        <v>16726313.25</v>
      </c>
      <c r="T16" s="69">
        <v>16726313.25</v>
      </c>
      <c r="U16" s="69">
        <v>16726313.25</v>
      </c>
      <c r="V16" s="69">
        <v>16726313.25</v>
      </c>
      <c r="W16" s="69">
        <v>16726313.25</v>
      </c>
      <c r="X16" s="69">
        <v>16726313.25</v>
      </c>
      <c r="Y16" s="69">
        <v>16726314</v>
      </c>
      <c r="Z16" s="69">
        <v>16726314</v>
      </c>
      <c r="AA16" s="69">
        <v>16726314</v>
      </c>
      <c r="AB16" s="69">
        <v>200715759</v>
      </c>
      <c r="AC16" s="68"/>
      <c r="AD16" s="385"/>
      <c r="AE16" s="385"/>
      <c r="AF16" s="385"/>
      <c r="AG16" s="385"/>
      <c r="AH16" s="385"/>
      <c r="AI16" s="30"/>
    </row>
    <row r="17" spans="1:36" ht="15" customHeight="1">
      <c r="A17" s="16" t="s">
        <v>551</v>
      </c>
      <c r="B17" s="386" t="s">
        <v>595</v>
      </c>
      <c r="C17" s="386"/>
      <c r="D17" s="386"/>
      <c r="E17" s="386"/>
      <c r="F17" s="386"/>
      <c r="G17" s="386"/>
      <c r="H17" s="386"/>
      <c r="I17" s="386"/>
      <c r="J17" s="386"/>
      <c r="K17" s="386"/>
      <c r="L17" s="386"/>
      <c r="M17" s="371"/>
      <c r="N17" s="372" t="s">
        <v>214</v>
      </c>
      <c r="O17" s="372"/>
      <c r="P17" s="73">
        <f t="shared" si="0"/>
        <v>976958</v>
      </c>
      <c r="Q17" s="36">
        <v>976958</v>
      </c>
      <c r="R17" s="36">
        <v>976958</v>
      </c>
      <c r="S17" s="36">
        <v>976958</v>
      </c>
      <c r="T17" s="36">
        <v>976958</v>
      </c>
      <c r="U17" s="36">
        <v>976958</v>
      </c>
      <c r="V17" s="36">
        <v>976958</v>
      </c>
      <c r="W17" s="36">
        <v>976958</v>
      </c>
      <c r="X17" s="36">
        <v>976958</v>
      </c>
      <c r="Y17" s="36">
        <v>976958</v>
      </c>
      <c r="Z17" s="36">
        <v>976958</v>
      </c>
      <c r="AA17" s="36">
        <v>976958</v>
      </c>
      <c r="AB17" s="64">
        <v>11723496</v>
      </c>
      <c r="AC17" s="68"/>
      <c r="AD17" s="385"/>
      <c r="AE17" s="385"/>
      <c r="AF17" s="385"/>
      <c r="AG17" s="385"/>
      <c r="AH17" s="385"/>
      <c r="AI17" s="30"/>
      <c r="AJ17" s="30"/>
    </row>
    <row r="18" spans="1:36" ht="15" customHeight="1">
      <c r="A18" s="16" t="s">
        <v>550</v>
      </c>
      <c r="B18" s="371" t="s">
        <v>597</v>
      </c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72" t="s">
        <v>211</v>
      </c>
      <c r="O18" s="372"/>
      <c r="P18" s="73">
        <f t="shared" si="0"/>
        <v>6081056.583333333</v>
      </c>
      <c r="Q18" s="117">
        <v>6081056.583333333</v>
      </c>
      <c r="R18" s="64">
        <v>6081056.583333333</v>
      </c>
      <c r="S18" s="64">
        <v>6081056.583333333</v>
      </c>
      <c r="T18" s="64">
        <v>6081056.583333333</v>
      </c>
      <c r="U18" s="64">
        <v>6081056.583333333</v>
      </c>
      <c r="V18" s="64">
        <v>6081056.583333333</v>
      </c>
      <c r="W18" s="64">
        <v>6081056</v>
      </c>
      <c r="X18" s="64">
        <v>6081056</v>
      </c>
      <c r="Y18" s="64">
        <v>6081056</v>
      </c>
      <c r="Z18" s="64">
        <v>6081056</v>
      </c>
      <c r="AA18" s="64">
        <v>6081056</v>
      </c>
      <c r="AB18" s="64">
        <v>72972679</v>
      </c>
      <c r="AC18" s="68"/>
      <c r="AD18" s="385"/>
      <c r="AE18" s="385"/>
      <c r="AF18" s="385"/>
      <c r="AG18" s="385"/>
      <c r="AH18" s="385"/>
      <c r="AI18" s="30"/>
      <c r="AJ18" s="30"/>
    </row>
    <row r="19" spans="1:36" ht="15" customHeight="1">
      <c r="A19" s="16" t="s">
        <v>596</v>
      </c>
      <c r="B19" s="371" t="s">
        <v>599</v>
      </c>
      <c r="C19" s="318"/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72" t="s">
        <v>208</v>
      </c>
      <c r="O19" s="372"/>
      <c r="P19" s="73">
        <f t="shared" si="0"/>
        <v>1185010</v>
      </c>
      <c r="Q19" s="64">
        <v>1185010</v>
      </c>
      <c r="R19" s="64">
        <v>1185010</v>
      </c>
      <c r="S19" s="64">
        <v>1185010</v>
      </c>
      <c r="T19" s="64">
        <v>1185010</v>
      </c>
      <c r="U19" s="64">
        <v>1185010</v>
      </c>
      <c r="V19" s="64">
        <v>1185010</v>
      </c>
      <c r="W19" s="64">
        <v>1185010</v>
      </c>
      <c r="X19" s="64">
        <v>1185010</v>
      </c>
      <c r="Y19" s="64">
        <v>1185010</v>
      </c>
      <c r="Z19" s="64">
        <v>1185010</v>
      </c>
      <c r="AA19" s="64">
        <v>1185010</v>
      </c>
      <c r="AB19" s="64">
        <v>14220120</v>
      </c>
      <c r="AC19" s="68"/>
      <c r="AD19" s="385"/>
      <c r="AE19" s="385"/>
      <c r="AF19" s="385"/>
      <c r="AG19" s="385"/>
      <c r="AH19" s="385"/>
      <c r="AI19" s="30"/>
    </row>
    <row r="20" spans="1:36" ht="15" customHeight="1">
      <c r="A20" s="16" t="s">
        <v>598</v>
      </c>
      <c r="B20" s="386" t="s">
        <v>601</v>
      </c>
      <c r="C20" s="386"/>
      <c r="D20" s="386"/>
      <c r="E20" s="386"/>
      <c r="F20" s="386"/>
      <c r="G20" s="386"/>
      <c r="H20" s="386"/>
      <c r="I20" s="386"/>
      <c r="J20" s="386"/>
      <c r="K20" s="386"/>
      <c r="L20" s="386"/>
      <c r="M20" s="371"/>
      <c r="N20" s="372" t="s">
        <v>205</v>
      </c>
      <c r="O20" s="372"/>
      <c r="P20" s="73">
        <f t="shared" si="0"/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64">
        <v>0</v>
      </c>
      <c r="AC20" s="68"/>
      <c r="AD20" s="385"/>
      <c r="AE20" s="385"/>
      <c r="AF20" s="385"/>
      <c r="AG20" s="385"/>
      <c r="AH20" s="385"/>
      <c r="AI20" s="30"/>
    </row>
    <row r="21" spans="1:36" ht="15" customHeight="1">
      <c r="A21" s="16" t="s">
        <v>600</v>
      </c>
      <c r="B21" s="371" t="s">
        <v>603</v>
      </c>
      <c r="C21" s="318"/>
      <c r="D21" s="318"/>
      <c r="E21" s="318"/>
      <c r="F21" s="318"/>
      <c r="G21" s="318"/>
      <c r="H21" s="318"/>
      <c r="I21" s="318"/>
      <c r="J21" s="318"/>
      <c r="K21" s="318"/>
      <c r="L21" s="318"/>
      <c r="M21" s="318"/>
      <c r="N21" s="372" t="s">
        <v>202</v>
      </c>
      <c r="O21" s="372"/>
      <c r="P21" s="73">
        <v>0</v>
      </c>
      <c r="Q21" s="64"/>
      <c r="R21" s="64"/>
      <c r="S21" s="64"/>
      <c r="T21" s="64">
        <v>120000</v>
      </c>
      <c r="U21" s="64"/>
      <c r="V21" s="64"/>
      <c r="W21" s="64"/>
      <c r="X21" s="64"/>
      <c r="Y21" s="64"/>
      <c r="Z21" s="64"/>
      <c r="AA21" s="64"/>
      <c r="AB21" s="64">
        <v>120000</v>
      </c>
      <c r="AC21" s="68"/>
      <c r="AD21" s="385"/>
      <c r="AE21" s="385"/>
      <c r="AF21" s="385"/>
      <c r="AG21" s="385"/>
      <c r="AH21" s="385"/>
      <c r="AI21" s="30"/>
    </row>
    <row r="22" spans="1:36" ht="15" customHeight="1" thickBot="1">
      <c r="A22" s="16" t="s">
        <v>602</v>
      </c>
      <c r="B22" s="383" t="s">
        <v>605</v>
      </c>
      <c r="C22" s="320"/>
      <c r="D22" s="320"/>
      <c r="E22" s="320"/>
      <c r="F22" s="320"/>
      <c r="G22" s="320"/>
      <c r="H22" s="320"/>
      <c r="I22" s="320"/>
      <c r="J22" s="320"/>
      <c r="K22" s="320"/>
      <c r="L22" s="320"/>
      <c r="M22" s="320"/>
      <c r="N22" s="384" t="s">
        <v>199</v>
      </c>
      <c r="O22" s="384"/>
      <c r="P22" s="74">
        <f t="shared" si="0"/>
        <v>2154824</v>
      </c>
      <c r="Q22" s="65">
        <v>2154824</v>
      </c>
      <c r="R22" s="65">
        <v>2154824</v>
      </c>
      <c r="S22" s="65">
        <v>2154824</v>
      </c>
      <c r="T22" s="65">
        <v>2154824</v>
      </c>
      <c r="U22" s="65">
        <v>2154824</v>
      </c>
      <c r="V22" s="65">
        <v>2154824</v>
      </c>
      <c r="W22" s="65">
        <v>2154824</v>
      </c>
      <c r="X22" s="65">
        <v>2154824</v>
      </c>
      <c r="Y22" s="65">
        <v>2154824</v>
      </c>
      <c r="Z22" s="65">
        <v>2154824</v>
      </c>
      <c r="AA22" s="65">
        <v>2154824</v>
      </c>
      <c r="AB22" s="65">
        <v>25857888</v>
      </c>
      <c r="AC22" s="68"/>
      <c r="AD22" s="385"/>
      <c r="AE22" s="385"/>
      <c r="AF22" s="385"/>
      <c r="AG22" s="385"/>
      <c r="AH22" s="385"/>
      <c r="AI22" s="30"/>
    </row>
    <row r="23" spans="1:36" ht="15" customHeight="1" thickBot="1">
      <c r="A23" s="16" t="s">
        <v>604</v>
      </c>
      <c r="B23" s="376" t="s">
        <v>607</v>
      </c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6"/>
      <c r="N23" s="377">
        <v>17</v>
      </c>
      <c r="O23" s="378"/>
      <c r="P23" s="84">
        <f t="shared" si="0"/>
        <v>27134161.833333332</v>
      </c>
      <c r="Q23" s="83">
        <f t="shared" ref="Q23:Z23" si="3">SUM(Q16:Q22)</f>
        <v>27124161.833333332</v>
      </c>
      <c r="R23" s="66">
        <f t="shared" si="3"/>
        <v>27124161.833333332</v>
      </c>
      <c r="S23" s="66">
        <f t="shared" si="3"/>
        <v>27124161.833333332</v>
      </c>
      <c r="T23" s="66">
        <f t="shared" si="3"/>
        <v>27244161.833333332</v>
      </c>
      <c r="U23" s="66">
        <f t="shared" si="3"/>
        <v>27124161.833333332</v>
      </c>
      <c r="V23" s="66">
        <f t="shared" si="3"/>
        <v>27124161.833333332</v>
      </c>
      <c r="W23" s="66">
        <f t="shared" si="3"/>
        <v>27124161.25</v>
      </c>
      <c r="X23" s="66">
        <f t="shared" si="3"/>
        <v>27124161.25</v>
      </c>
      <c r="Y23" s="66">
        <f t="shared" si="3"/>
        <v>27124162</v>
      </c>
      <c r="Z23" s="66">
        <f t="shared" si="3"/>
        <v>27124162</v>
      </c>
      <c r="AA23" s="66">
        <f>SUM(AA16:AA22)</f>
        <v>27124162</v>
      </c>
      <c r="AB23" s="66">
        <f>SUM(AB16:AB22)</f>
        <v>325609942</v>
      </c>
      <c r="AC23" s="68"/>
      <c r="AD23" s="379"/>
      <c r="AE23" s="379"/>
      <c r="AF23" s="379"/>
      <c r="AG23" s="39"/>
      <c r="AH23" s="39"/>
      <c r="AI23" s="30"/>
    </row>
    <row r="24" spans="1:36" ht="15" customHeight="1">
      <c r="A24" s="16" t="s">
        <v>606</v>
      </c>
      <c r="B24" s="380" t="s">
        <v>659</v>
      </c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2" t="s">
        <v>193</v>
      </c>
      <c r="O24" s="382"/>
      <c r="P24" s="67">
        <v>9833185</v>
      </c>
      <c r="Q24" s="37">
        <v>4806920</v>
      </c>
      <c r="R24" s="37">
        <v>4806920</v>
      </c>
      <c r="S24" s="37">
        <v>4806920</v>
      </c>
      <c r="T24" s="37">
        <v>4806920</v>
      </c>
      <c r="U24" s="37">
        <v>4806920</v>
      </c>
      <c r="V24" s="37">
        <v>4806919</v>
      </c>
      <c r="W24" s="37">
        <v>4806919</v>
      </c>
      <c r="X24" s="37">
        <v>4806919</v>
      </c>
      <c r="Y24" s="37">
        <v>4806919</v>
      </c>
      <c r="Z24" s="37">
        <v>4806919</v>
      </c>
      <c r="AA24" s="37">
        <v>4806919</v>
      </c>
      <c r="AB24" s="67">
        <v>62709299</v>
      </c>
      <c r="AC24" s="75"/>
      <c r="AD24" s="370"/>
      <c r="AE24" s="370"/>
      <c r="AF24" s="370"/>
      <c r="AG24" s="39"/>
      <c r="AH24" s="39"/>
      <c r="AI24" s="30"/>
    </row>
    <row r="25" spans="1:36" ht="15" customHeight="1">
      <c r="A25" s="16" t="s">
        <v>608</v>
      </c>
      <c r="B25" s="371" t="s">
        <v>611</v>
      </c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72" t="s">
        <v>190</v>
      </c>
      <c r="O25" s="372"/>
      <c r="P25" s="64"/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64">
        <v>0</v>
      </c>
      <c r="AC25" s="75"/>
      <c r="AD25" s="373"/>
      <c r="AE25" s="373"/>
      <c r="AF25" s="373"/>
      <c r="AG25" s="39"/>
      <c r="AH25" s="39"/>
      <c r="AI25" s="30"/>
    </row>
    <row r="26" spans="1:36" ht="12.75" customHeight="1" thickBot="1">
      <c r="A26" s="16" t="s">
        <v>610</v>
      </c>
      <c r="B26" s="374" t="s">
        <v>613</v>
      </c>
      <c r="C26" s="316"/>
      <c r="D26" s="316"/>
      <c r="E26" s="316"/>
      <c r="F26" s="316"/>
      <c r="G26" s="316"/>
      <c r="H26" s="316"/>
      <c r="I26" s="316"/>
      <c r="J26" s="316"/>
      <c r="K26" s="316"/>
      <c r="L26" s="316"/>
      <c r="M26" s="316"/>
      <c r="N26" s="375" t="s">
        <v>187</v>
      </c>
      <c r="O26" s="375"/>
      <c r="P26" s="65">
        <v>12632146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65">
        <v>12632146</v>
      </c>
      <c r="AC26" s="75"/>
      <c r="AD26" s="373"/>
      <c r="AE26" s="373"/>
      <c r="AF26" s="373"/>
      <c r="AG26" s="39"/>
      <c r="AH26" s="39"/>
      <c r="AI26" s="30"/>
    </row>
    <row r="27" spans="1:36" ht="15" customHeight="1" thickBot="1">
      <c r="A27" s="16" t="s">
        <v>612</v>
      </c>
      <c r="B27" s="366" t="s">
        <v>615</v>
      </c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67"/>
      <c r="N27" s="368" t="s">
        <v>184</v>
      </c>
      <c r="O27" s="369"/>
      <c r="P27" s="63">
        <f>SUM(P25:P26)</f>
        <v>12632146</v>
      </c>
      <c r="Q27" s="116">
        <f t="shared" ref="Q27:Z27" si="4">SUM(Q25:Q26)</f>
        <v>0</v>
      </c>
      <c r="R27" s="116">
        <f t="shared" si="4"/>
        <v>0</v>
      </c>
      <c r="S27" s="116">
        <f t="shared" si="4"/>
        <v>0</v>
      </c>
      <c r="T27" s="116">
        <f t="shared" si="4"/>
        <v>0</v>
      </c>
      <c r="U27" s="116">
        <f t="shared" si="4"/>
        <v>0</v>
      </c>
      <c r="V27" s="116">
        <f t="shared" si="4"/>
        <v>0</v>
      </c>
      <c r="W27" s="116">
        <f t="shared" si="4"/>
        <v>0</v>
      </c>
      <c r="X27" s="116">
        <f t="shared" si="4"/>
        <v>0</v>
      </c>
      <c r="Y27" s="116">
        <f t="shared" si="4"/>
        <v>0</v>
      </c>
      <c r="Z27" s="116">
        <f t="shared" si="4"/>
        <v>0</v>
      </c>
      <c r="AA27" s="66">
        <f t="shared" ref="AA27" si="5">SUM(AA25:AA26)</f>
        <v>0</v>
      </c>
      <c r="AB27" s="66">
        <v>12632146</v>
      </c>
      <c r="AC27" s="75"/>
      <c r="AD27" s="370"/>
      <c r="AE27" s="370"/>
      <c r="AF27" s="370"/>
      <c r="AG27" s="39"/>
      <c r="AH27" s="39"/>
      <c r="AI27" s="30"/>
    </row>
    <row r="28" spans="1:36" ht="13.5" customHeight="1"/>
    <row r="29" spans="1:36" ht="13.5" customHeight="1"/>
    <row r="30" spans="1:36" ht="13.5" customHeight="1"/>
  </sheetData>
  <mergeCells count="88">
    <mergeCell ref="B1:AB1"/>
    <mergeCell ref="B2:AB2"/>
    <mergeCell ref="B4:J4"/>
    <mergeCell ref="N4:O4"/>
    <mergeCell ref="A5:A6"/>
    <mergeCell ref="B5:M6"/>
    <mergeCell ref="N5:O6"/>
    <mergeCell ref="P5:AA5"/>
    <mergeCell ref="A3:AB3"/>
    <mergeCell ref="AB4:AB6"/>
    <mergeCell ref="B8:M8"/>
    <mergeCell ref="N8:O8"/>
    <mergeCell ref="AD8:AF8"/>
    <mergeCell ref="AG8:AH8"/>
    <mergeCell ref="B7:M7"/>
    <mergeCell ref="N7:O7"/>
    <mergeCell ref="AD7:AF7"/>
    <mergeCell ref="AG7:AH7"/>
    <mergeCell ref="B10:M10"/>
    <mergeCell ref="N10:O10"/>
    <mergeCell ref="AD10:AF10"/>
    <mergeCell ref="AG10:AH10"/>
    <mergeCell ref="B9:M9"/>
    <mergeCell ref="N9:O9"/>
    <mergeCell ref="AD9:AF9"/>
    <mergeCell ref="AG9:AH9"/>
    <mergeCell ref="B12:M12"/>
    <mergeCell ref="N12:O12"/>
    <mergeCell ref="AD12:AF12"/>
    <mergeCell ref="AG12:AH12"/>
    <mergeCell ref="B11:M11"/>
    <mergeCell ref="N11:O11"/>
    <mergeCell ref="AD11:AF11"/>
    <mergeCell ref="AG11:AH11"/>
    <mergeCell ref="B14:M14"/>
    <mergeCell ref="N14:O14"/>
    <mergeCell ref="AD14:AF14"/>
    <mergeCell ref="AG14:AH14"/>
    <mergeCell ref="B13:M13"/>
    <mergeCell ref="N13:O13"/>
    <mergeCell ref="AD13:AF13"/>
    <mergeCell ref="AG13:AH13"/>
    <mergeCell ref="B15:M15"/>
    <mergeCell ref="N15:O15"/>
    <mergeCell ref="AD15:AF15"/>
    <mergeCell ref="B16:M16"/>
    <mergeCell ref="N16:O16"/>
    <mergeCell ref="AD16:AF16"/>
    <mergeCell ref="B18:M18"/>
    <mergeCell ref="N18:O18"/>
    <mergeCell ref="AD18:AF18"/>
    <mergeCell ref="AG18:AH18"/>
    <mergeCell ref="AG16:AH16"/>
    <mergeCell ref="B17:M17"/>
    <mergeCell ref="N17:O17"/>
    <mergeCell ref="AD17:AF17"/>
    <mergeCell ref="AG17:AH17"/>
    <mergeCell ref="B20:M20"/>
    <mergeCell ref="N20:O20"/>
    <mergeCell ref="AD20:AF20"/>
    <mergeCell ref="AG20:AH20"/>
    <mergeCell ref="B19:M19"/>
    <mergeCell ref="N19:O19"/>
    <mergeCell ref="AD19:AF19"/>
    <mergeCell ref="AG19:AH19"/>
    <mergeCell ref="B22:M22"/>
    <mergeCell ref="N22:O22"/>
    <mergeCell ref="AD22:AF22"/>
    <mergeCell ref="AG22:AH22"/>
    <mergeCell ref="B21:M21"/>
    <mergeCell ref="N21:O21"/>
    <mergeCell ref="AD21:AF21"/>
    <mergeCell ref="AG21:AH21"/>
    <mergeCell ref="B23:M23"/>
    <mergeCell ref="N23:O23"/>
    <mergeCell ref="AD23:AF23"/>
    <mergeCell ref="B24:M24"/>
    <mergeCell ref="N24:O24"/>
    <mergeCell ref="AD24:AF24"/>
    <mergeCell ref="B27:M27"/>
    <mergeCell ref="N27:O27"/>
    <mergeCell ref="AD27:AF27"/>
    <mergeCell ref="B25:M25"/>
    <mergeCell ref="N25:O25"/>
    <mergeCell ref="AD25:AF25"/>
    <mergeCell ref="B26:M26"/>
    <mergeCell ref="N26:O26"/>
    <mergeCell ref="AD26:AF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U30"/>
  <sheetViews>
    <sheetView view="pageBreakPreview" zoomScale="140" zoomScaleNormal="100" zoomScaleSheetLayoutView="140" workbookViewId="0">
      <selection sqref="A1:S1"/>
    </sheetView>
  </sheetViews>
  <sheetFormatPr defaultRowHeight="12.75"/>
  <cols>
    <col min="1" max="1" width="5.140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4.7109375" style="15" customWidth="1"/>
    <col min="11" max="11" width="5.7109375" style="15" customWidth="1"/>
    <col min="12" max="12" width="1.7109375" style="15" hidden="1" customWidth="1"/>
    <col min="13" max="13" width="2" style="15" hidden="1" customWidth="1"/>
    <col min="14" max="14" width="4.7109375" style="15" customWidth="1"/>
    <col min="15" max="15" width="3.42578125" style="15" customWidth="1"/>
    <col min="16" max="16" width="11.7109375" style="15" bestFit="1" customWidth="1"/>
    <col min="17" max="19" width="11.140625" style="15" bestFit="1" customWidth="1"/>
    <col min="20" max="243" width="9.140625" style="15"/>
    <col min="244" max="244" width="4.7109375" style="15" customWidth="1"/>
    <col min="245" max="245" width="4.85546875" style="15" customWidth="1"/>
    <col min="246" max="250" width="4.7109375" style="15" customWidth="1"/>
    <col min="251" max="251" width="5.28515625" style="15" customWidth="1"/>
    <col min="252" max="254" width="4.7109375" style="15" customWidth="1"/>
    <col min="255" max="255" width="4.5703125" style="15" customWidth="1"/>
    <col min="256" max="262" width="4.7109375" style="15" customWidth="1"/>
    <col min="263" max="263" width="4.5703125" style="15" customWidth="1"/>
    <col min="264" max="267" width="4.7109375" style="15" customWidth="1"/>
    <col min="268" max="268" width="4.85546875" style="15" customWidth="1"/>
    <col min="269" max="269" width="6.140625" style="15" customWidth="1"/>
    <col min="270" max="499" width="9.140625" style="15"/>
    <col min="500" max="500" width="4.7109375" style="15" customWidth="1"/>
    <col min="501" max="501" width="4.85546875" style="15" customWidth="1"/>
    <col min="502" max="506" width="4.7109375" style="15" customWidth="1"/>
    <col min="507" max="507" width="5.28515625" style="15" customWidth="1"/>
    <col min="508" max="510" width="4.7109375" style="15" customWidth="1"/>
    <col min="511" max="511" width="4.5703125" style="15" customWidth="1"/>
    <col min="512" max="518" width="4.7109375" style="15" customWidth="1"/>
    <col min="519" max="519" width="4.5703125" style="15" customWidth="1"/>
    <col min="520" max="523" width="4.7109375" style="15" customWidth="1"/>
    <col min="524" max="524" width="4.85546875" style="15" customWidth="1"/>
    <col min="525" max="525" width="6.140625" style="15" customWidth="1"/>
    <col min="526" max="755" width="9.140625" style="15"/>
    <col min="756" max="756" width="4.7109375" style="15" customWidth="1"/>
    <col min="757" max="757" width="4.85546875" style="15" customWidth="1"/>
    <col min="758" max="762" width="4.7109375" style="15" customWidth="1"/>
    <col min="763" max="763" width="5.28515625" style="15" customWidth="1"/>
    <col min="764" max="766" width="4.7109375" style="15" customWidth="1"/>
    <col min="767" max="767" width="4.5703125" style="15" customWidth="1"/>
    <col min="768" max="774" width="4.7109375" style="15" customWidth="1"/>
    <col min="775" max="775" width="4.5703125" style="15" customWidth="1"/>
    <col min="776" max="779" width="4.7109375" style="15" customWidth="1"/>
    <col min="780" max="780" width="4.85546875" style="15" customWidth="1"/>
    <col min="781" max="781" width="6.140625" style="15" customWidth="1"/>
    <col min="782" max="1011" width="9.140625" style="15"/>
    <col min="1012" max="1012" width="4.7109375" style="15" customWidth="1"/>
    <col min="1013" max="1013" width="4.85546875" style="15" customWidth="1"/>
    <col min="1014" max="1018" width="4.7109375" style="15" customWidth="1"/>
    <col min="1019" max="1019" width="5.28515625" style="15" customWidth="1"/>
    <col min="1020" max="1022" width="4.7109375" style="15" customWidth="1"/>
    <col min="1023" max="1023" width="4.5703125" style="15" customWidth="1"/>
    <col min="1024" max="1030" width="4.7109375" style="15" customWidth="1"/>
    <col min="1031" max="1031" width="4.5703125" style="15" customWidth="1"/>
    <col min="1032" max="1035" width="4.7109375" style="15" customWidth="1"/>
    <col min="1036" max="1036" width="4.85546875" style="15" customWidth="1"/>
    <col min="1037" max="1037" width="6.140625" style="15" customWidth="1"/>
    <col min="1038" max="1267" width="9.140625" style="15"/>
    <col min="1268" max="1268" width="4.7109375" style="15" customWidth="1"/>
    <col min="1269" max="1269" width="4.85546875" style="15" customWidth="1"/>
    <col min="1270" max="1274" width="4.7109375" style="15" customWidth="1"/>
    <col min="1275" max="1275" width="5.28515625" style="15" customWidth="1"/>
    <col min="1276" max="1278" width="4.7109375" style="15" customWidth="1"/>
    <col min="1279" max="1279" width="4.5703125" style="15" customWidth="1"/>
    <col min="1280" max="1286" width="4.7109375" style="15" customWidth="1"/>
    <col min="1287" max="1287" width="4.5703125" style="15" customWidth="1"/>
    <col min="1288" max="1291" width="4.7109375" style="15" customWidth="1"/>
    <col min="1292" max="1292" width="4.85546875" style="15" customWidth="1"/>
    <col min="1293" max="1293" width="6.140625" style="15" customWidth="1"/>
    <col min="1294" max="1523" width="9.140625" style="15"/>
    <col min="1524" max="1524" width="4.7109375" style="15" customWidth="1"/>
    <col min="1525" max="1525" width="4.85546875" style="15" customWidth="1"/>
    <col min="1526" max="1530" width="4.7109375" style="15" customWidth="1"/>
    <col min="1531" max="1531" width="5.28515625" style="15" customWidth="1"/>
    <col min="1532" max="1534" width="4.7109375" style="15" customWidth="1"/>
    <col min="1535" max="1535" width="4.5703125" style="15" customWidth="1"/>
    <col min="1536" max="1542" width="4.7109375" style="15" customWidth="1"/>
    <col min="1543" max="1543" width="4.5703125" style="15" customWidth="1"/>
    <col min="1544" max="1547" width="4.7109375" style="15" customWidth="1"/>
    <col min="1548" max="1548" width="4.85546875" style="15" customWidth="1"/>
    <col min="1549" max="1549" width="6.140625" style="15" customWidth="1"/>
    <col min="1550" max="1779" width="9.140625" style="15"/>
    <col min="1780" max="1780" width="4.7109375" style="15" customWidth="1"/>
    <col min="1781" max="1781" width="4.85546875" style="15" customWidth="1"/>
    <col min="1782" max="1786" width="4.7109375" style="15" customWidth="1"/>
    <col min="1787" max="1787" width="5.28515625" style="15" customWidth="1"/>
    <col min="1788" max="1790" width="4.7109375" style="15" customWidth="1"/>
    <col min="1791" max="1791" width="4.5703125" style="15" customWidth="1"/>
    <col min="1792" max="1798" width="4.7109375" style="15" customWidth="1"/>
    <col min="1799" max="1799" width="4.5703125" style="15" customWidth="1"/>
    <col min="1800" max="1803" width="4.7109375" style="15" customWidth="1"/>
    <col min="1804" max="1804" width="4.85546875" style="15" customWidth="1"/>
    <col min="1805" max="1805" width="6.140625" style="15" customWidth="1"/>
    <col min="1806" max="2035" width="9.140625" style="15"/>
    <col min="2036" max="2036" width="4.7109375" style="15" customWidth="1"/>
    <col min="2037" max="2037" width="4.85546875" style="15" customWidth="1"/>
    <col min="2038" max="2042" width="4.7109375" style="15" customWidth="1"/>
    <col min="2043" max="2043" width="5.28515625" style="15" customWidth="1"/>
    <col min="2044" max="2046" width="4.7109375" style="15" customWidth="1"/>
    <col min="2047" max="2047" width="4.5703125" style="15" customWidth="1"/>
    <col min="2048" max="2054" width="4.7109375" style="15" customWidth="1"/>
    <col min="2055" max="2055" width="4.5703125" style="15" customWidth="1"/>
    <col min="2056" max="2059" width="4.7109375" style="15" customWidth="1"/>
    <col min="2060" max="2060" width="4.85546875" style="15" customWidth="1"/>
    <col min="2061" max="2061" width="6.140625" style="15" customWidth="1"/>
    <col min="2062" max="2291" width="9.140625" style="15"/>
    <col min="2292" max="2292" width="4.7109375" style="15" customWidth="1"/>
    <col min="2293" max="2293" width="4.85546875" style="15" customWidth="1"/>
    <col min="2294" max="2298" width="4.7109375" style="15" customWidth="1"/>
    <col min="2299" max="2299" width="5.28515625" style="15" customWidth="1"/>
    <col min="2300" max="2302" width="4.7109375" style="15" customWidth="1"/>
    <col min="2303" max="2303" width="4.5703125" style="15" customWidth="1"/>
    <col min="2304" max="2310" width="4.7109375" style="15" customWidth="1"/>
    <col min="2311" max="2311" width="4.5703125" style="15" customWidth="1"/>
    <col min="2312" max="2315" width="4.7109375" style="15" customWidth="1"/>
    <col min="2316" max="2316" width="4.85546875" style="15" customWidth="1"/>
    <col min="2317" max="2317" width="6.140625" style="15" customWidth="1"/>
    <col min="2318" max="2547" width="9.140625" style="15"/>
    <col min="2548" max="2548" width="4.7109375" style="15" customWidth="1"/>
    <col min="2549" max="2549" width="4.85546875" style="15" customWidth="1"/>
    <col min="2550" max="2554" width="4.7109375" style="15" customWidth="1"/>
    <col min="2555" max="2555" width="5.28515625" style="15" customWidth="1"/>
    <col min="2556" max="2558" width="4.7109375" style="15" customWidth="1"/>
    <col min="2559" max="2559" width="4.5703125" style="15" customWidth="1"/>
    <col min="2560" max="2566" width="4.7109375" style="15" customWidth="1"/>
    <col min="2567" max="2567" width="4.5703125" style="15" customWidth="1"/>
    <col min="2568" max="2571" width="4.7109375" style="15" customWidth="1"/>
    <col min="2572" max="2572" width="4.85546875" style="15" customWidth="1"/>
    <col min="2573" max="2573" width="6.140625" style="15" customWidth="1"/>
    <col min="2574" max="2803" width="9.140625" style="15"/>
    <col min="2804" max="2804" width="4.7109375" style="15" customWidth="1"/>
    <col min="2805" max="2805" width="4.85546875" style="15" customWidth="1"/>
    <col min="2806" max="2810" width="4.7109375" style="15" customWidth="1"/>
    <col min="2811" max="2811" width="5.28515625" style="15" customWidth="1"/>
    <col min="2812" max="2814" width="4.7109375" style="15" customWidth="1"/>
    <col min="2815" max="2815" width="4.5703125" style="15" customWidth="1"/>
    <col min="2816" max="2822" width="4.7109375" style="15" customWidth="1"/>
    <col min="2823" max="2823" width="4.5703125" style="15" customWidth="1"/>
    <col min="2824" max="2827" width="4.7109375" style="15" customWidth="1"/>
    <col min="2828" max="2828" width="4.85546875" style="15" customWidth="1"/>
    <col min="2829" max="2829" width="6.140625" style="15" customWidth="1"/>
    <col min="2830" max="3059" width="9.140625" style="15"/>
    <col min="3060" max="3060" width="4.7109375" style="15" customWidth="1"/>
    <col min="3061" max="3061" width="4.85546875" style="15" customWidth="1"/>
    <col min="3062" max="3066" width="4.7109375" style="15" customWidth="1"/>
    <col min="3067" max="3067" width="5.28515625" style="15" customWidth="1"/>
    <col min="3068" max="3070" width="4.7109375" style="15" customWidth="1"/>
    <col min="3071" max="3071" width="4.5703125" style="15" customWidth="1"/>
    <col min="3072" max="3078" width="4.7109375" style="15" customWidth="1"/>
    <col min="3079" max="3079" width="4.5703125" style="15" customWidth="1"/>
    <col min="3080" max="3083" width="4.7109375" style="15" customWidth="1"/>
    <col min="3084" max="3084" width="4.85546875" style="15" customWidth="1"/>
    <col min="3085" max="3085" width="6.140625" style="15" customWidth="1"/>
    <col min="3086" max="3315" width="9.140625" style="15"/>
    <col min="3316" max="3316" width="4.7109375" style="15" customWidth="1"/>
    <col min="3317" max="3317" width="4.85546875" style="15" customWidth="1"/>
    <col min="3318" max="3322" width="4.7109375" style="15" customWidth="1"/>
    <col min="3323" max="3323" width="5.28515625" style="15" customWidth="1"/>
    <col min="3324" max="3326" width="4.7109375" style="15" customWidth="1"/>
    <col min="3327" max="3327" width="4.5703125" style="15" customWidth="1"/>
    <col min="3328" max="3334" width="4.7109375" style="15" customWidth="1"/>
    <col min="3335" max="3335" width="4.5703125" style="15" customWidth="1"/>
    <col min="3336" max="3339" width="4.7109375" style="15" customWidth="1"/>
    <col min="3340" max="3340" width="4.85546875" style="15" customWidth="1"/>
    <col min="3341" max="3341" width="6.140625" style="15" customWidth="1"/>
    <col min="3342" max="3571" width="9.140625" style="15"/>
    <col min="3572" max="3572" width="4.7109375" style="15" customWidth="1"/>
    <col min="3573" max="3573" width="4.85546875" style="15" customWidth="1"/>
    <col min="3574" max="3578" width="4.7109375" style="15" customWidth="1"/>
    <col min="3579" max="3579" width="5.28515625" style="15" customWidth="1"/>
    <col min="3580" max="3582" width="4.7109375" style="15" customWidth="1"/>
    <col min="3583" max="3583" width="4.5703125" style="15" customWidth="1"/>
    <col min="3584" max="3590" width="4.7109375" style="15" customWidth="1"/>
    <col min="3591" max="3591" width="4.5703125" style="15" customWidth="1"/>
    <col min="3592" max="3595" width="4.7109375" style="15" customWidth="1"/>
    <col min="3596" max="3596" width="4.85546875" style="15" customWidth="1"/>
    <col min="3597" max="3597" width="6.140625" style="15" customWidth="1"/>
    <col min="3598" max="3827" width="9.140625" style="15"/>
    <col min="3828" max="3828" width="4.7109375" style="15" customWidth="1"/>
    <col min="3829" max="3829" width="4.85546875" style="15" customWidth="1"/>
    <col min="3830" max="3834" width="4.7109375" style="15" customWidth="1"/>
    <col min="3835" max="3835" width="5.28515625" style="15" customWidth="1"/>
    <col min="3836" max="3838" width="4.7109375" style="15" customWidth="1"/>
    <col min="3839" max="3839" width="4.5703125" style="15" customWidth="1"/>
    <col min="3840" max="3846" width="4.7109375" style="15" customWidth="1"/>
    <col min="3847" max="3847" width="4.5703125" style="15" customWidth="1"/>
    <col min="3848" max="3851" width="4.7109375" style="15" customWidth="1"/>
    <col min="3852" max="3852" width="4.85546875" style="15" customWidth="1"/>
    <col min="3853" max="3853" width="6.140625" style="15" customWidth="1"/>
    <col min="3854" max="4083" width="9.140625" style="15"/>
    <col min="4084" max="4084" width="4.7109375" style="15" customWidth="1"/>
    <col min="4085" max="4085" width="4.85546875" style="15" customWidth="1"/>
    <col min="4086" max="4090" width="4.7109375" style="15" customWidth="1"/>
    <col min="4091" max="4091" width="5.28515625" style="15" customWidth="1"/>
    <col min="4092" max="4094" width="4.7109375" style="15" customWidth="1"/>
    <col min="4095" max="4095" width="4.5703125" style="15" customWidth="1"/>
    <col min="4096" max="4102" width="4.7109375" style="15" customWidth="1"/>
    <col min="4103" max="4103" width="4.5703125" style="15" customWidth="1"/>
    <col min="4104" max="4107" width="4.7109375" style="15" customWidth="1"/>
    <col min="4108" max="4108" width="4.85546875" style="15" customWidth="1"/>
    <col min="4109" max="4109" width="6.140625" style="15" customWidth="1"/>
    <col min="4110" max="4339" width="9.140625" style="15"/>
    <col min="4340" max="4340" width="4.7109375" style="15" customWidth="1"/>
    <col min="4341" max="4341" width="4.85546875" style="15" customWidth="1"/>
    <col min="4342" max="4346" width="4.7109375" style="15" customWidth="1"/>
    <col min="4347" max="4347" width="5.28515625" style="15" customWidth="1"/>
    <col min="4348" max="4350" width="4.7109375" style="15" customWidth="1"/>
    <col min="4351" max="4351" width="4.5703125" style="15" customWidth="1"/>
    <col min="4352" max="4358" width="4.7109375" style="15" customWidth="1"/>
    <col min="4359" max="4359" width="4.5703125" style="15" customWidth="1"/>
    <col min="4360" max="4363" width="4.7109375" style="15" customWidth="1"/>
    <col min="4364" max="4364" width="4.85546875" style="15" customWidth="1"/>
    <col min="4365" max="4365" width="6.140625" style="15" customWidth="1"/>
    <col min="4366" max="4595" width="9.140625" style="15"/>
    <col min="4596" max="4596" width="4.7109375" style="15" customWidth="1"/>
    <col min="4597" max="4597" width="4.85546875" style="15" customWidth="1"/>
    <col min="4598" max="4602" width="4.7109375" style="15" customWidth="1"/>
    <col min="4603" max="4603" width="5.28515625" style="15" customWidth="1"/>
    <col min="4604" max="4606" width="4.7109375" style="15" customWidth="1"/>
    <col min="4607" max="4607" width="4.5703125" style="15" customWidth="1"/>
    <col min="4608" max="4614" width="4.7109375" style="15" customWidth="1"/>
    <col min="4615" max="4615" width="4.5703125" style="15" customWidth="1"/>
    <col min="4616" max="4619" width="4.7109375" style="15" customWidth="1"/>
    <col min="4620" max="4620" width="4.85546875" style="15" customWidth="1"/>
    <col min="4621" max="4621" width="6.140625" style="15" customWidth="1"/>
    <col min="4622" max="4851" width="9.140625" style="15"/>
    <col min="4852" max="4852" width="4.7109375" style="15" customWidth="1"/>
    <col min="4853" max="4853" width="4.85546875" style="15" customWidth="1"/>
    <col min="4854" max="4858" width="4.7109375" style="15" customWidth="1"/>
    <col min="4859" max="4859" width="5.28515625" style="15" customWidth="1"/>
    <col min="4860" max="4862" width="4.7109375" style="15" customWidth="1"/>
    <col min="4863" max="4863" width="4.5703125" style="15" customWidth="1"/>
    <col min="4864" max="4870" width="4.7109375" style="15" customWidth="1"/>
    <col min="4871" max="4871" width="4.5703125" style="15" customWidth="1"/>
    <col min="4872" max="4875" width="4.7109375" style="15" customWidth="1"/>
    <col min="4876" max="4876" width="4.85546875" style="15" customWidth="1"/>
    <col min="4877" max="4877" width="6.140625" style="15" customWidth="1"/>
    <col min="4878" max="5107" width="9.140625" style="15"/>
    <col min="5108" max="5108" width="4.7109375" style="15" customWidth="1"/>
    <col min="5109" max="5109" width="4.85546875" style="15" customWidth="1"/>
    <col min="5110" max="5114" width="4.7109375" style="15" customWidth="1"/>
    <col min="5115" max="5115" width="5.28515625" style="15" customWidth="1"/>
    <col min="5116" max="5118" width="4.7109375" style="15" customWidth="1"/>
    <col min="5119" max="5119" width="4.5703125" style="15" customWidth="1"/>
    <col min="5120" max="5126" width="4.7109375" style="15" customWidth="1"/>
    <col min="5127" max="5127" width="4.5703125" style="15" customWidth="1"/>
    <col min="5128" max="5131" width="4.7109375" style="15" customWidth="1"/>
    <col min="5132" max="5132" width="4.85546875" style="15" customWidth="1"/>
    <col min="5133" max="5133" width="6.140625" style="15" customWidth="1"/>
    <col min="5134" max="5363" width="9.140625" style="15"/>
    <col min="5364" max="5364" width="4.7109375" style="15" customWidth="1"/>
    <col min="5365" max="5365" width="4.85546875" style="15" customWidth="1"/>
    <col min="5366" max="5370" width="4.7109375" style="15" customWidth="1"/>
    <col min="5371" max="5371" width="5.28515625" style="15" customWidth="1"/>
    <col min="5372" max="5374" width="4.7109375" style="15" customWidth="1"/>
    <col min="5375" max="5375" width="4.5703125" style="15" customWidth="1"/>
    <col min="5376" max="5382" width="4.7109375" style="15" customWidth="1"/>
    <col min="5383" max="5383" width="4.5703125" style="15" customWidth="1"/>
    <col min="5384" max="5387" width="4.7109375" style="15" customWidth="1"/>
    <col min="5388" max="5388" width="4.85546875" style="15" customWidth="1"/>
    <col min="5389" max="5389" width="6.140625" style="15" customWidth="1"/>
    <col min="5390" max="5619" width="9.140625" style="15"/>
    <col min="5620" max="5620" width="4.7109375" style="15" customWidth="1"/>
    <col min="5621" max="5621" width="4.85546875" style="15" customWidth="1"/>
    <col min="5622" max="5626" width="4.7109375" style="15" customWidth="1"/>
    <col min="5627" max="5627" width="5.28515625" style="15" customWidth="1"/>
    <col min="5628" max="5630" width="4.7109375" style="15" customWidth="1"/>
    <col min="5631" max="5631" width="4.5703125" style="15" customWidth="1"/>
    <col min="5632" max="5638" width="4.7109375" style="15" customWidth="1"/>
    <col min="5639" max="5639" width="4.5703125" style="15" customWidth="1"/>
    <col min="5640" max="5643" width="4.7109375" style="15" customWidth="1"/>
    <col min="5644" max="5644" width="4.85546875" style="15" customWidth="1"/>
    <col min="5645" max="5645" width="6.140625" style="15" customWidth="1"/>
    <col min="5646" max="5875" width="9.140625" style="15"/>
    <col min="5876" max="5876" width="4.7109375" style="15" customWidth="1"/>
    <col min="5877" max="5877" width="4.85546875" style="15" customWidth="1"/>
    <col min="5878" max="5882" width="4.7109375" style="15" customWidth="1"/>
    <col min="5883" max="5883" width="5.28515625" style="15" customWidth="1"/>
    <col min="5884" max="5886" width="4.7109375" style="15" customWidth="1"/>
    <col min="5887" max="5887" width="4.5703125" style="15" customWidth="1"/>
    <col min="5888" max="5894" width="4.7109375" style="15" customWidth="1"/>
    <col min="5895" max="5895" width="4.5703125" style="15" customWidth="1"/>
    <col min="5896" max="5899" width="4.7109375" style="15" customWidth="1"/>
    <col min="5900" max="5900" width="4.85546875" style="15" customWidth="1"/>
    <col min="5901" max="5901" width="6.140625" style="15" customWidth="1"/>
    <col min="5902" max="6131" width="9.140625" style="15"/>
    <col min="6132" max="6132" width="4.7109375" style="15" customWidth="1"/>
    <col min="6133" max="6133" width="4.85546875" style="15" customWidth="1"/>
    <col min="6134" max="6138" width="4.7109375" style="15" customWidth="1"/>
    <col min="6139" max="6139" width="5.28515625" style="15" customWidth="1"/>
    <col min="6140" max="6142" width="4.7109375" style="15" customWidth="1"/>
    <col min="6143" max="6143" width="4.5703125" style="15" customWidth="1"/>
    <col min="6144" max="6150" width="4.7109375" style="15" customWidth="1"/>
    <col min="6151" max="6151" width="4.5703125" style="15" customWidth="1"/>
    <col min="6152" max="6155" width="4.7109375" style="15" customWidth="1"/>
    <col min="6156" max="6156" width="4.85546875" style="15" customWidth="1"/>
    <col min="6157" max="6157" width="6.140625" style="15" customWidth="1"/>
    <col min="6158" max="6387" width="9.140625" style="15"/>
    <col min="6388" max="6388" width="4.7109375" style="15" customWidth="1"/>
    <col min="6389" max="6389" width="4.85546875" style="15" customWidth="1"/>
    <col min="6390" max="6394" width="4.7109375" style="15" customWidth="1"/>
    <col min="6395" max="6395" width="5.28515625" style="15" customWidth="1"/>
    <col min="6396" max="6398" width="4.7109375" style="15" customWidth="1"/>
    <col min="6399" max="6399" width="4.5703125" style="15" customWidth="1"/>
    <col min="6400" max="6406" width="4.7109375" style="15" customWidth="1"/>
    <col min="6407" max="6407" width="4.5703125" style="15" customWidth="1"/>
    <col min="6408" max="6411" width="4.7109375" style="15" customWidth="1"/>
    <col min="6412" max="6412" width="4.85546875" style="15" customWidth="1"/>
    <col min="6413" max="6413" width="6.140625" style="15" customWidth="1"/>
    <col min="6414" max="6643" width="9.140625" style="15"/>
    <col min="6644" max="6644" width="4.7109375" style="15" customWidth="1"/>
    <col min="6645" max="6645" width="4.85546875" style="15" customWidth="1"/>
    <col min="6646" max="6650" width="4.7109375" style="15" customWidth="1"/>
    <col min="6651" max="6651" width="5.28515625" style="15" customWidth="1"/>
    <col min="6652" max="6654" width="4.7109375" style="15" customWidth="1"/>
    <col min="6655" max="6655" width="4.5703125" style="15" customWidth="1"/>
    <col min="6656" max="6662" width="4.7109375" style="15" customWidth="1"/>
    <col min="6663" max="6663" width="4.5703125" style="15" customWidth="1"/>
    <col min="6664" max="6667" width="4.7109375" style="15" customWidth="1"/>
    <col min="6668" max="6668" width="4.85546875" style="15" customWidth="1"/>
    <col min="6669" max="6669" width="6.140625" style="15" customWidth="1"/>
    <col min="6670" max="6899" width="9.140625" style="15"/>
    <col min="6900" max="6900" width="4.7109375" style="15" customWidth="1"/>
    <col min="6901" max="6901" width="4.85546875" style="15" customWidth="1"/>
    <col min="6902" max="6906" width="4.7109375" style="15" customWidth="1"/>
    <col min="6907" max="6907" width="5.28515625" style="15" customWidth="1"/>
    <col min="6908" max="6910" width="4.7109375" style="15" customWidth="1"/>
    <col min="6911" max="6911" width="4.5703125" style="15" customWidth="1"/>
    <col min="6912" max="6918" width="4.7109375" style="15" customWidth="1"/>
    <col min="6919" max="6919" width="4.5703125" style="15" customWidth="1"/>
    <col min="6920" max="6923" width="4.7109375" style="15" customWidth="1"/>
    <col min="6924" max="6924" width="4.85546875" style="15" customWidth="1"/>
    <col min="6925" max="6925" width="6.140625" style="15" customWidth="1"/>
    <col min="6926" max="7155" width="9.140625" style="15"/>
    <col min="7156" max="7156" width="4.7109375" style="15" customWidth="1"/>
    <col min="7157" max="7157" width="4.85546875" style="15" customWidth="1"/>
    <col min="7158" max="7162" width="4.7109375" style="15" customWidth="1"/>
    <col min="7163" max="7163" width="5.28515625" style="15" customWidth="1"/>
    <col min="7164" max="7166" width="4.7109375" style="15" customWidth="1"/>
    <col min="7167" max="7167" width="4.5703125" style="15" customWidth="1"/>
    <col min="7168" max="7174" width="4.7109375" style="15" customWidth="1"/>
    <col min="7175" max="7175" width="4.5703125" style="15" customWidth="1"/>
    <col min="7176" max="7179" width="4.7109375" style="15" customWidth="1"/>
    <col min="7180" max="7180" width="4.85546875" style="15" customWidth="1"/>
    <col min="7181" max="7181" width="6.140625" style="15" customWidth="1"/>
    <col min="7182" max="7411" width="9.140625" style="15"/>
    <col min="7412" max="7412" width="4.7109375" style="15" customWidth="1"/>
    <col min="7413" max="7413" width="4.85546875" style="15" customWidth="1"/>
    <col min="7414" max="7418" width="4.7109375" style="15" customWidth="1"/>
    <col min="7419" max="7419" width="5.28515625" style="15" customWidth="1"/>
    <col min="7420" max="7422" width="4.7109375" style="15" customWidth="1"/>
    <col min="7423" max="7423" width="4.5703125" style="15" customWidth="1"/>
    <col min="7424" max="7430" width="4.7109375" style="15" customWidth="1"/>
    <col min="7431" max="7431" width="4.5703125" style="15" customWidth="1"/>
    <col min="7432" max="7435" width="4.7109375" style="15" customWidth="1"/>
    <col min="7436" max="7436" width="4.85546875" style="15" customWidth="1"/>
    <col min="7437" max="7437" width="6.140625" style="15" customWidth="1"/>
    <col min="7438" max="7667" width="9.140625" style="15"/>
    <col min="7668" max="7668" width="4.7109375" style="15" customWidth="1"/>
    <col min="7669" max="7669" width="4.85546875" style="15" customWidth="1"/>
    <col min="7670" max="7674" width="4.7109375" style="15" customWidth="1"/>
    <col min="7675" max="7675" width="5.28515625" style="15" customWidth="1"/>
    <col min="7676" max="7678" width="4.7109375" style="15" customWidth="1"/>
    <col min="7679" max="7679" width="4.5703125" style="15" customWidth="1"/>
    <col min="7680" max="7686" width="4.7109375" style="15" customWidth="1"/>
    <col min="7687" max="7687" width="4.5703125" style="15" customWidth="1"/>
    <col min="7688" max="7691" width="4.7109375" style="15" customWidth="1"/>
    <col min="7692" max="7692" width="4.85546875" style="15" customWidth="1"/>
    <col min="7693" max="7693" width="6.140625" style="15" customWidth="1"/>
    <col min="7694" max="7923" width="9.140625" style="15"/>
    <col min="7924" max="7924" width="4.7109375" style="15" customWidth="1"/>
    <col min="7925" max="7925" width="4.85546875" style="15" customWidth="1"/>
    <col min="7926" max="7930" width="4.7109375" style="15" customWidth="1"/>
    <col min="7931" max="7931" width="5.28515625" style="15" customWidth="1"/>
    <col min="7932" max="7934" width="4.7109375" style="15" customWidth="1"/>
    <col min="7935" max="7935" width="4.5703125" style="15" customWidth="1"/>
    <col min="7936" max="7942" width="4.7109375" style="15" customWidth="1"/>
    <col min="7943" max="7943" width="4.5703125" style="15" customWidth="1"/>
    <col min="7944" max="7947" width="4.7109375" style="15" customWidth="1"/>
    <col min="7948" max="7948" width="4.85546875" style="15" customWidth="1"/>
    <col min="7949" max="7949" width="6.140625" style="15" customWidth="1"/>
    <col min="7950" max="8179" width="9.140625" style="15"/>
    <col min="8180" max="8180" width="4.7109375" style="15" customWidth="1"/>
    <col min="8181" max="8181" width="4.85546875" style="15" customWidth="1"/>
    <col min="8182" max="8186" width="4.7109375" style="15" customWidth="1"/>
    <col min="8187" max="8187" width="5.28515625" style="15" customWidth="1"/>
    <col min="8188" max="8190" width="4.7109375" style="15" customWidth="1"/>
    <col min="8191" max="8191" width="4.5703125" style="15" customWidth="1"/>
    <col min="8192" max="8198" width="4.7109375" style="15" customWidth="1"/>
    <col min="8199" max="8199" width="4.5703125" style="15" customWidth="1"/>
    <col min="8200" max="8203" width="4.7109375" style="15" customWidth="1"/>
    <col min="8204" max="8204" width="4.85546875" style="15" customWidth="1"/>
    <col min="8205" max="8205" width="6.140625" style="15" customWidth="1"/>
    <col min="8206" max="8435" width="9.140625" style="15"/>
    <col min="8436" max="8436" width="4.7109375" style="15" customWidth="1"/>
    <col min="8437" max="8437" width="4.85546875" style="15" customWidth="1"/>
    <col min="8438" max="8442" width="4.7109375" style="15" customWidth="1"/>
    <col min="8443" max="8443" width="5.28515625" style="15" customWidth="1"/>
    <col min="8444" max="8446" width="4.7109375" style="15" customWidth="1"/>
    <col min="8447" max="8447" width="4.5703125" style="15" customWidth="1"/>
    <col min="8448" max="8454" width="4.7109375" style="15" customWidth="1"/>
    <col min="8455" max="8455" width="4.5703125" style="15" customWidth="1"/>
    <col min="8456" max="8459" width="4.7109375" style="15" customWidth="1"/>
    <col min="8460" max="8460" width="4.85546875" style="15" customWidth="1"/>
    <col min="8461" max="8461" width="6.140625" style="15" customWidth="1"/>
    <col min="8462" max="8691" width="9.140625" style="15"/>
    <col min="8692" max="8692" width="4.7109375" style="15" customWidth="1"/>
    <col min="8693" max="8693" width="4.85546875" style="15" customWidth="1"/>
    <col min="8694" max="8698" width="4.7109375" style="15" customWidth="1"/>
    <col min="8699" max="8699" width="5.28515625" style="15" customWidth="1"/>
    <col min="8700" max="8702" width="4.7109375" style="15" customWidth="1"/>
    <col min="8703" max="8703" width="4.5703125" style="15" customWidth="1"/>
    <col min="8704" max="8710" width="4.7109375" style="15" customWidth="1"/>
    <col min="8711" max="8711" width="4.5703125" style="15" customWidth="1"/>
    <col min="8712" max="8715" width="4.7109375" style="15" customWidth="1"/>
    <col min="8716" max="8716" width="4.85546875" style="15" customWidth="1"/>
    <col min="8717" max="8717" width="6.140625" style="15" customWidth="1"/>
    <col min="8718" max="8947" width="9.140625" style="15"/>
    <col min="8948" max="8948" width="4.7109375" style="15" customWidth="1"/>
    <col min="8949" max="8949" width="4.85546875" style="15" customWidth="1"/>
    <col min="8950" max="8954" width="4.7109375" style="15" customWidth="1"/>
    <col min="8955" max="8955" width="5.28515625" style="15" customWidth="1"/>
    <col min="8956" max="8958" width="4.7109375" style="15" customWidth="1"/>
    <col min="8959" max="8959" width="4.5703125" style="15" customWidth="1"/>
    <col min="8960" max="8966" width="4.7109375" style="15" customWidth="1"/>
    <col min="8967" max="8967" width="4.5703125" style="15" customWidth="1"/>
    <col min="8968" max="8971" width="4.7109375" style="15" customWidth="1"/>
    <col min="8972" max="8972" width="4.85546875" style="15" customWidth="1"/>
    <col min="8973" max="8973" width="6.140625" style="15" customWidth="1"/>
    <col min="8974" max="9203" width="9.140625" style="15"/>
    <col min="9204" max="9204" width="4.7109375" style="15" customWidth="1"/>
    <col min="9205" max="9205" width="4.85546875" style="15" customWidth="1"/>
    <col min="9206" max="9210" width="4.7109375" style="15" customWidth="1"/>
    <col min="9211" max="9211" width="5.28515625" style="15" customWidth="1"/>
    <col min="9212" max="9214" width="4.7109375" style="15" customWidth="1"/>
    <col min="9215" max="9215" width="4.5703125" style="15" customWidth="1"/>
    <col min="9216" max="9222" width="4.7109375" style="15" customWidth="1"/>
    <col min="9223" max="9223" width="4.5703125" style="15" customWidth="1"/>
    <col min="9224" max="9227" width="4.7109375" style="15" customWidth="1"/>
    <col min="9228" max="9228" width="4.85546875" style="15" customWidth="1"/>
    <col min="9229" max="9229" width="6.140625" style="15" customWidth="1"/>
    <col min="9230" max="9459" width="9.140625" style="15"/>
    <col min="9460" max="9460" width="4.7109375" style="15" customWidth="1"/>
    <col min="9461" max="9461" width="4.85546875" style="15" customWidth="1"/>
    <col min="9462" max="9466" width="4.7109375" style="15" customWidth="1"/>
    <col min="9467" max="9467" width="5.28515625" style="15" customWidth="1"/>
    <col min="9468" max="9470" width="4.7109375" style="15" customWidth="1"/>
    <col min="9471" max="9471" width="4.5703125" style="15" customWidth="1"/>
    <col min="9472" max="9478" width="4.7109375" style="15" customWidth="1"/>
    <col min="9479" max="9479" width="4.5703125" style="15" customWidth="1"/>
    <col min="9480" max="9483" width="4.7109375" style="15" customWidth="1"/>
    <col min="9484" max="9484" width="4.85546875" style="15" customWidth="1"/>
    <col min="9485" max="9485" width="6.140625" style="15" customWidth="1"/>
    <col min="9486" max="9715" width="9.140625" style="15"/>
    <col min="9716" max="9716" width="4.7109375" style="15" customWidth="1"/>
    <col min="9717" max="9717" width="4.85546875" style="15" customWidth="1"/>
    <col min="9718" max="9722" width="4.7109375" style="15" customWidth="1"/>
    <col min="9723" max="9723" width="5.28515625" style="15" customWidth="1"/>
    <col min="9724" max="9726" width="4.7109375" style="15" customWidth="1"/>
    <col min="9727" max="9727" width="4.5703125" style="15" customWidth="1"/>
    <col min="9728" max="9734" width="4.7109375" style="15" customWidth="1"/>
    <col min="9735" max="9735" width="4.5703125" style="15" customWidth="1"/>
    <col min="9736" max="9739" width="4.7109375" style="15" customWidth="1"/>
    <col min="9740" max="9740" width="4.85546875" style="15" customWidth="1"/>
    <col min="9741" max="9741" width="6.140625" style="15" customWidth="1"/>
    <col min="9742" max="9971" width="9.140625" style="15"/>
    <col min="9972" max="9972" width="4.7109375" style="15" customWidth="1"/>
    <col min="9973" max="9973" width="4.85546875" style="15" customWidth="1"/>
    <col min="9974" max="9978" width="4.7109375" style="15" customWidth="1"/>
    <col min="9979" max="9979" width="5.28515625" style="15" customWidth="1"/>
    <col min="9980" max="9982" width="4.7109375" style="15" customWidth="1"/>
    <col min="9983" max="9983" width="4.5703125" style="15" customWidth="1"/>
    <col min="9984" max="9990" width="4.7109375" style="15" customWidth="1"/>
    <col min="9991" max="9991" width="4.5703125" style="15" customWidth="1"/>
    <col min="9992" max="9995" width="4.7109375" style="15" customWidth="1"/>
    <col min="9996" max="9996" width="4.85546875" style="15" customWidth="1"/>
    <col min="9997" max="9997" width="6.140625" style="15" customWidth="1"/>
    <col min="9998" max="10227" width="9.140625" style="15"/>
    <col min="10228" max="10228" width="4.7109375" style="15" customWidth="1"/>
    <col min="10229" max="10229" width="4.85546875" style="15" customWidth="1"/>
    <col min="10230" max="10234" width="4.7109375" style="15" customWidth="1"/>
    <col min="10235" max="10235" width="5.28515625" style="15" customWidth="1"/>
    <col min="10236" max="10238" width="4.7109375" style="15" customWidth="1"/>
    <col min="10239" max="10239" width="4.5703125" style="15" customWidth="1"/>
    <col min="10240" max="10246" width="4.7109375" style="15" customWidth="1"/>
    <col min="10247" max="10247" width="4.5703125" style="15" customWidth="1"/>
    <col min="10248" max="10251" width="4.7109375" style="15" customWidth="1"/>
    <col min="10252" max="10252" width="4.85546875" style="15" customWidth="1"/>
    <col min="10253" max="10253" width="6.140625" style="15" customWidth="1"/>
    <col min="10254" max="10483" width="9.140625" style="15"/>
    <col min="10484" max="10484" width="4.7109375" style="15" customWidth="1"/>
    <col min="10485" max="10485" width="4.85546875" style="15" customWidth="1"/>
    <col min="10486" max="10490" width="4.7109375" style="15" customWidth="1"/>
    <col min="10491" max="10491" width="5.28515625" style="15" customWidth="1"/>
    <col min="10492" max="10494" width="4.7109375" style="15" customWidth="1"/>
    <col min="10495" max="10495" width="4.5703125" style="15" customWidth="1"/>
    <col min="10496" max="10502" width="4.7109375" style="15" customWidth="1"/>
    <col min="10503" max="10503" width="4.5703125" style="15" customWidth="1"/>
    <col min="10504" max="10507" width="4.7109375" style="15" customWidth="1"/>
    <col min="10508" max="10508" width="4.85546875" style="15" customWidth="1"/>
    <col min="10509" max="10509" width="6.140625" style="15" customWidth="1"/>
    <col min="10510" max="10739" width="9.140625" style="15"/>
    <col min="10740" max="10740" width="4.7109375" style="15" customWidth="1"/>
    <col min="10741" max="10741" width="4.85546875" style="15" customWidth="1"/>
    <col min="10742" max="10746" width="4.7109375" style="15" customWidth="1"/>
    <col min="10747" max="10747" width="5.28515625" style="15" customWidth="1"/>
    <col min="10748" max="10750" width="4.7109375" style="15" customWidth="1"/>
    <col min="10751" max="10751" width="4.5703125" style="15" customWidth="1"/>
    <col min="10752" max="10758" width="4.7109375" style="15" customWidth="1"/>
    <col min="10759" max="10759" width="4.5703125" style="15" customWidth="1"/>
    <col min="10760" max="10763" width="4.7109375" style="15" customWidth="1"/>
    <col min="10764" max="10764" width="4.85546875" style="15" customWidth="1"/>
    <col min="10765" max="10765" width="6.140625" style="15" customWidth="1"/>
    <col min="10766" max="10995" width="9.140625" style="15"/>
    <col min="10996" max="10996" width="4.7109375" style="15" customWidth="1"/>
    <col min="10997" max="10997" width="4.85546875" style="15" customWidth="1"/>
    <col min="10998" max="11002" width="4.7109375" style="15" customWidth="1"/>
    <col min="11003" max="11003" width="5.28515625" style="15" customWidth="1"/>
    <col min="11004" max="11006" width="4.7109375" style="15" customWidth="1"/>
    <col min="11007" max="11007" width="4.5703125" style="15" customWidth="1"/>
    <col min="11008" max="11014" width="4.7109375" style="15" customWidth="1"/>
    <col min="11015" max="11015" width="4.5703125" style="15" customWidth="1"/>
    <col min="11016" max="11019" width="4.7109375" style="15" customWidth="1"/>
    <col min="11020" max="11020" width="4.85546875" style="15" customWidth="1"/>
    <col min="11021" max="11021" width="6.140625" style="15" customWidth="1"/>
    <col min="11022" max="11251" width="9.140625" style="15"/>
    <col min="11252" max="11252" width="4.7109375" style="15" customWidth="1"/>
    <col min="11253" max="11253" width="4.85546875" style="15" customWidth="1"/>
    <col min="11254" max="11258" width="4.7109375" style="15" customWidth="1"/>
    <col min="11259" max="11259" width="5.28515625" style="15" customWidth="1"/>
    <col min="11260" max="11262" width="4.7109375" style="15" customWidth="1"/>
    <col min="11263" max="11263" width="4.5703125" style="15" customWidth="1"/>
    <col min="11264" max="11270" width="4.7109375" style="15" customWidth="1"/>
    <col min="11271" max="11271" width="4.5703125" style="15" customWidth="1"/>
    <col min="11272" max="11275" width="4.7109375" style="15" customWidth="1"/>
    <col min="11276" max="11276" width="4.85546875" style="15" customWidth="1"/>
    <col min="11277" max="11277" width="6.140625" style="15" customWidth="1"/>
    <col min="11278" max="11507" width="9.140625" style="15"/>
    <col min="11508" max="11508" width="4.7109375" style="15" customWidth="1"/>
    <col min="11509" max="11509" width="4.85546875" style="15" customWidth="1"/>
    <col min="11510" max="11514" width="4.7109375" style="15" customWidth="1"/>
    <col min="11515" max="11515" width="5.28515625" style="15" customWidth="1"/>
    <col min="11516" max="11518" width="4.7109375" style="15" customWidth="1"/>
    <col min="11519" max="11519" width="4.5703125" style="15" customWidth="1"/>
    <col min="11520" max="11526" width="4.7109375" style="15" customWidth="1"/>
    <col min="11527" max="11527" width="4.5703125" style="15" customWidth="1"/>
    <col min="11528" max="11531" width="4.7109375" style="15" customWidth="1"/>
    <col min="11532" max="11532" width="4.85546875" style="15" customWidth="1"/>
    <col min="11533" max="11533" width="6.140625" style="15" customWidth="1"/>
    <col min="11534" max="11763" width="9.140625" style="15"/>
    <col min="11764" max="11764" width="4.7109375" style="15" customWidth="1"/>
    <col min="11765" max="11765" width="4.85546875" style="15" customWidth="1"/>
    <col min="11766" max="11770" width="4.7109375" style="15" customWidth="1"/>
    <col min="11771" max="11771" width="5.28515625" style="15" customWidth="1"/>
    <col min="11772" max="11774" width="4.7109375" style="15" customWidth="1"/>
    <col min="11775" max="11775" width="4.5703125" style="15" customWidth="1"/>
    <col min="11776" max="11782" width="4.7109375" style="15" customWidth="1"/>
    <col min="11783" max="11783" width="4.5703125" style="15" customWidth="1"/>
    <col min="11784" max="11787" width="4.7109375" style="15" customWidth="1"/>
    <col min="11788" max="11788" width="4.85546875" style="15" customWidth="1"/>
    <col min="11789" max="11789" width="6.140625" style="15" customWidth="1"/>
    <col min="11790" max="12019" width="9.140625" style="15"/>
    <col min="12020" max="12020" width="4.7109375" style="15" customWidth="1"/>
    <col min="12021" max="12021" width="4.85546875" style="15" customWidth="1"/>
    <col min="12022" max="12026" width="4.7109375" style="15" customWidth="1"/>
    <col min="12027" max="12027" width="5.28515625" style="15" customWidth="1"/>
    <col min="12028" max="12030" width="4.7109375" style="15" customWidth="1"/>
    <col min="12031" max="12031" width="4.5703125" style="15" customWidth="1"/>
    <col min="12032" max="12038" width="4.7109375" style="15" customWidth="1"/>
    <col min="12039" max="12039" width="4.5703125" style="15" customWidth="1"/>
    <col min="12040" max="12043" width="4.7109375" style="15" customWidth="1"/>
    <col min="12044" max="12044" width="4.85546875" style="15" customWidth="1"/>
    <col min="12045" max="12045" width="6.140625" style="15" customWidth="1"/>
    <col min="12046" max="12275" width="9.140625" style="15"/>
    <col min="12276" max="12276" width="4.7109375" style="15" customWidth="1"/>
    <col min="12277" max="12277" width="4.85546875" style="15" customWidth="1"/>
    <col min="12278" max="12282" width="4.7109375" style="15" customWidth="1"/>
    <col min="12283" max="12283" width="5.28515625" style="15" customWidth="1"/>
    <col min="12284" max="12286" width="4.7109375" style="15" customWidth="1"/>
    <col min="12287" max="12287" width="4.5703125" style="15" customWidth="1"/>
    <col min="12288" max="12294" width="4.7109375" style="15" customWidth="1"/>
    <col min="12295" max="12295" width="4.5703125" style="15" customWidth="1"/>
    <col min="12296" max="12299" width="4.7109375" style="15" customWidth="1"/>
    <col min="12300" max="12300" width="4.85546875" style="15" customWidth="1"/>
    <col min="12301" max="12301" width="6.140625" style="15" customWidth="1"/>
    <col min="12302" max="12531" width="9.140625" style="15"/>
    <col min="12532" max="12532" width="4.7109375" style="15" customWidth="1"/>
    <col min="12533" max="12533" width="4.85546875" style="15" customWidth="1"/>
    <col min="12534" max="12538" width="4.7109375" style="15" customWidth="1"/>
    <col min="12539" max="12539" width="5.28515625" style="15" customWidth="1"/>
    <col min="12540" max="12542" width="4.7109375" style="15" customWidth="1"/>
    <col min="12543" max="12543" width="4.5703125" style="15" customWidth="1"/>
    <col min="12544" max="12550" width="4.7109375" style="15" customWidth="1"/>
    <col min="12551" max="12551" width="4.5703125" style="15" customWidth="1"/>
    <col min="12552" max="12555" width="4.7109375" style="15" customWidth="1"/>
    <col min="12556" max="12556" width="4.85546875" style="15" customWidth="1"/>
    <col min="12557" max="12557" width="6.140625" style="15" customWidth="1"/>
    <col min="12558" max="12787" width="9.140625" style="15"/>
    <col min="12788" max="12788" width="4.7109375" style="15" customWidth="1"/>
    <col min="12789" max="12789" width="4.85546875" style="15" customWidth="1"/>
    <col min="12790" max="12794" width="4.7109375" style="15" customWidth="1"/>
    <col min="12795" max="12795" width="5.28515625" style="15" customWidth="1"/>
    <col min="12796" max="12798" width="4.7109375" style="15" customWidth="1"/>
    <col min="12799" max="12799" width="4.5703125" style="15" customWidth="1"/>
    <col min="12800" max="12806" width="4.7109375" style="15" customWidth="1"/>
    <col min="12807" max="12807" width="4.5703125" style="15" customWidth="1"/>
    <col min="12808" max="12811" width="4.7109375" style="15" customWidth="1"/>
    <col min="12812" max="12812" width="4.85546875" style="15" customWidth="1"/>
    <col min="12813" max="12813" width="6.140625" style="15" customWidth="1"/>
    <col min="12814" max="13043" width="9.140625" style="15"/>
    <col min="13044" max="13044" width="4.7109375" style="15" customWidth="1"/>
    <col min="13045" max="13045" width="4.85546875" style="15" customWidth="1"/>
    <col min="13046" max="13050" width="4.7109375" style="15" customWidth="1"/>
    <col min="13051" max="13051" width="5.28515625" style="15" customWidth="1"/>
    <col min="13052" max="13054" width="4.7109375" style="15" customWidth="1"/>
    <col min="13055" max="13055" width="4.5703125" style="15" customWidth="1"/>
    <col min="13056" max="13062" width="4.7109375" style="15" customWidth="1"/>
    <col min="13063" max="13063" width="4.5703125" style="15" customWidth="1"/>
    <col min="13064" max="13067" width="4.7109375" style="15" customWidth="1"/>
    <col min="13068" max="13068" width="4.85546875" style="15" customWidth="1"/>
    <col min="13069" max="13069" width="6.140625" style="15" customWidth="1"/>
    <col min="13070" max="13299" width="9.140625" style="15"/>
    <col min="13300" max="13300" width="4.7109375" style="15" customWidth="1"/>
    <col min="13301" max="13301" width="4.85546875" style="15" customWidth="1"/>
    <col min="13302" max="13306" width="4.7109375" style="15" customWidth="1"/>
    <col min="13307" max="13307" width="5.28515625" style="15" customWidth="1"/>
    <col min="13308" max="13310" width="4.7109375" style="15" customWidth="1"/>
    <col min="13311" max="13311" width="4.5703125" style="15" customWidth="1"/>
    <col min="13312" max="13318" width="4.7109375" style="15" customWidth="1"/>
    <col min="13319" max="13319" width="4.5703125" style="15" customWidth="1"/>
    <col min="13320" max="13323" width="4.7109375" style="15" customWidth="1"/>
    <col min="13324" max="13324" width="4.85546875" style="15" customWidth="1"/>
    <col min="13325" max="13325" width="6.140625" style="15" customWidth="1"/>
    <col min="13326" max="13555" width="9.140625" style="15"/>
    <col min="13556" max="13556" width="4.7109375" style="15" customWidth="1"/>
    <col min="13557" max="13557" width="4.85546875" style="15" customWidth="1"/>
    <col min="13558" max="13562" width="4.7109375" style="15" customWidth="1"/>
    <col min="13563" max="13563" width="5.28515625" style="15" customWidth="1"/>
    <col min="13564" max="13566" width="4.7109375" style="15" customWidth="1"/>
    <col min="13567" max="13567" width="4.5703125" style="15" customWidth="1"/>
    <col min="13568" max="13574" width="4.7109375" style="15" customWidth="1"/>
    <col min="13575" max="13575" width="4.5703125" style="15" customWidth="1"/>
    <col min="13576" max="13579" width="4.7109375" style="15" customWidth="1"/>
    <col min="13580" max="13580" width="4.85546875" style="15" customWidth="1"/>
    <col min="13581" max="13581" width="6.140625" style="15" customWidth="1"/>
    <col min="13582" max="13811" width="9.140625" style="15"/>
    <col min="13812" max="13812" width="4.7109375" style="15" customWidth="1"/>
    <col min="13813" max="13813" width="4.85546875" style="15" customWidth="1"/>
    <col min="13814" max="13818" width="4.7109375" style="15" customWidth="1"/>
    <col min="13819" max="13819" width="5.28515625" style="15" customWidth="1"/>
    <col min="13820" max="13822" width="4.7109375" style="15" customWidth="1"/>
    <col min="13823" max="13823" width="4.5703125" style="15" customWidth="1"/>
    <col min="13824" max="13830" width="4.7109375" style="15" customWidth="1"/>
    <col min="13831" max="13831" width="4.5703125" style="15" customWidth="1"/>
    <col min="13832" max="13835" width="4.7109375" style="15" customWidth="1"/>
    <col min="13836" max="13836" width="4.85546875" style="15" customWidth="1"/>
    <col min="13837" max="13837" width="6.140625" style="15" customWidth="1"/>
    <col min="13838" max="14067" width="9.140625" style="15"/>
    <col min="14068" max="14068" width="4.7109375" style="15" customWidth="1"/>
    <col min="14069" max="14069" width="4.85546875" style="15" customWidth="1"/>
    <col min="14070" max="14074" width="4.7109375" style="15" customWidth="1"/>
    <col min="14075" max="14075" width="5.28515625" style="15" customWidth="1"/>
    <col min="14076" max="14078" width="4.7109375" style="15" customWidth="1"/>
    <col min="14079" max="14079" width="4.5703125" style="15" customWidth="1"/>
    <col min="14080" max="14086" width="4.7109375" style="15" customWidth="1"/>
    <col min="14087" max="14087" width="4.5703125" style="15" customWidth="1"/>
    <col min="14088" max="14091" width="4.7109375" style="15" customWidth="1"/>
    <col min="14092" max="14092" width="4.85546875" style="15" customWidth="1"/>
    <col min="14093" max="14093" width="6.140625" style="15" customWidth="1"/>
    <col min="14094" max="14323" width="9.140625" style="15"/>
    <col min="14324" max="14324" width="4.7109375" style="15" customWidth="1"/>
    <col min="14325" max="14325" width="4.85546875" style="15" customWidth="1"/>
    <col min="14326" max="14330" width="4.7109375" style="15" customWidth="1"/>
    <col min="14331" max="14331" width="5.28515625" style="15" customWidth="1"/>
    <col min="14332" max="14334" width="4.7109375" style="15" customWidth="1"/>
    <col min="14335" max="14335" width="4.5703125" style="15" customWidth="1"/>
    <col min="14336" max="14342" width="4.7109375" style="15" customWidth="1"/>
    <col min="14343" max="14343" width="4.5703125" style="15" customWidth="1"/>
    <col min="14344" max="14347" width="4.7109375" style="15" customWidth="1"/>
    <col min="14348" max="14348" width="4.85546875" style="15" customWidth="1"/>
    <col min="14349" max="14349" width="6.140625" style="15" customWidth="1"/>
    <col min="14350" max="14579" width="9.140625" style="15"/>
    <col min="14580" max="14580" width="4.7109375" style="15" customWidth="1"/>
    <col min="14581" max="14581" width="4.85546875" style="15" customWidth="1"/>
    <col min="14582" max="14586" width="4.7109375" style="15" customWidth="1"/>
    <col min="14587" max="14587" width="5.28515625" style="15" customWidth="1"/>
    <col min="14588" max="14590" width="4.7109375" style="15" customWidth="1"/>
    <col min="14591" max="14591" width="4.5703125" style="15" customWidth="1"/>
    <col min="14592" max="14598" width="4.7109375" style="15" customWidth="1"/>
    <col min="14599" max="14599" width="4.5703125" style="15" customWidth="1"/>
    <col min="14600" max="14603" width="4.7109375" style="15" customWidth="1"/>
    <col min="14604" max="14604" width="4.85546875" style="15" customWidth="1"/>
    <col min="14605" max="14605" width="6.140625" style="15" customWidth="1"/>
    <col min="14606" max="14835" width="9.140625" style="15"/>
    <col min="14836" max="14836" width="4.7109375" style="15" customWidth="1"/>
    <col min="14837" max="14837" width="4.85546875" style="15" customWidth="1"/>
    <col min="14838" max="14842" width="4.7109375" style="15" customWidth="1"/>
    <col min="14843" max="14843" width="5.28515625" style="15" customWidth="1"/>
    <col min="14844" max="14846" width="4.7109375" style="15" customWidth="1"/>
    <col min="14847" max="14847" width="4.5703125" style="15" customWidth="1"/>
    <col min="14848" max="14854" width="4.7109375" style="15" customWidth="1"/>
    <col min="14855" max="14855" width="4.5703125" style="15" customWidth="1"/>
    <col min="14856" max="14859" width="4.7109375" style="15" customWidth="1"/>
    <col min="14860" max="14860" width="4.85546875" style="15" customWidth="1"/>
    <col min="14861" max="14861" width="6.140625" style="15" customWidth="1"/>
    <col min="14862" max="15091" width="9.140625" style="15"/>
    <col min="15092" max="15092" width="4.7109375" style="15" customWidth="1"/>
    <col min="15093" max="15093" width="4.85546875" style="15" customWidth="1"/>
    <col min="15094" max="15098" width="4.7109375" style="15" customWidth="1"/>
    <col min="15099" max="15099" width="5.28515625" style="15" customWidth="1"/>
    <col min="15100" max="15102" width="4.7109375" style="15" customWidth="1"/>
    <col min="15103" max="15103" width="4.5703125" style="15" customWidth="1"/>
    <col min="15104" max="15110" width="4.7109375" style="15" customWidth="1"/>
    <col min="15111" max="15111" width="4.5703125" style="15" customWidth="1"/>
    <col min="15112" max="15115" width="4.7109375" style="15" customWidth="1"/>
    <col min="15116" max="15116" width="4.85546875" style="15" customWidth="1"/>
    <col min="15117" max="15117" width="6.140625" style="15" customWidth="1"/>
    <col min="15118" max="15347" width="9.140625" style="15"/>
    <col min="15348" max="15348" width="4.7109375" style="15" customWidth="1"/>
    <col min="15349" max="15349" width="4.85546875" style="15" customWidth="1"/>
    <col min="15350" max="15354" width="4.7109375" style="15" customWidth="1"/>
    <col min="15355" max="15355" width="5.28515625" style="15" customWidth="1"/>
    <col min="15356" max="15358" width="4.7109375" style="15" customWidth="1"/>
    <col min="15359" max="15359" width="4.5703125" style="15" customWidth="1"/>
    <col min="15360" max="15366" width="4.7109375" style="15" customWidth="1"/>
    <col min="15367" max="15367" width="4.5703125" style="15" customWidth="1"/>
    <col min="15368" max="15371" width="4.7109375" style="15" customWidth="1"/>
    <col min="15372" max="15372" width="4.85546875" style="15" customWidth="1"/>
    <col min="15373" max="15373" width="6.140625" style="15" customWidth="1"/>
    <col min="15374" max="15603" width="9.140625" style="15"/>
    <col min="15604" max="15604" width="4.7109375" style="15" customWidth="1"/>
    <col min="15605" max="15605" width="4.85546875" style="15" customWidth="1"/>
    <col min="15606" max="15610" width="4.7109375" style="15" customWidth="1"/>
    <col min="15611" max="15611" width="5.28515625" style="15" customWidth="1"/>
    <col min="15612" max="15614" width="4.7109375" style="15" customWidth="1"/>
    <col min="15615" max="15615" width="4.5703125" style="15" customWidth="1"/>
    <col min="15616" max="15622" width="4.7109375" style="15" customWidth="1"/>
    <col min="15623" max="15623" width="4.5703125" style="15" customWidth="1"/>
    <col min="15624" max="15627" width="4.7109375" style="15" customWidth="1"/>
    <col min="15628" max="15628" width="4.85546875" style="15" customWidth="1"/>
    <col min="15629" max="15629" width="6.140625" style="15" customWidth="1"/>
    <col min="15630" max="15859" width="9.140625" style="15"/>
    <col min="15860" max="15860" width="4.7109375" style="15" customWidth="1"/>
    <col min="15861" max="15861" width="4.85546875" style="15" customWidth="1"/>
    <col min="15862" max="15866" width="4.7109375" style="15" customWidth="1"/>
    <col min="15867" max="15867" width="5.28515625" style="15" customWidth="1"/>
    <col min="15868" max="15870" width="4.7109375" style="15" customWidth="1"/>
    <col min="15871" max="15871" width="4.5703125" style="15" customWidth="1"/>
    <col min="15872" max="15878" width="4.7109375" style="15" customWidth="1"/>
    <col min="15879" max="15879" width="4.5703125" style="15" customWidth="1"/>
    <col min="15880" max="15883" width="4.7109375" style="15" customWidth="1"/>
    <col min="15884" max="15884" width="4.85546875" style="15" customWidth="1"/>
    <col min="15885" max="15885" width="6.140625" style="15" customWidth="1"/>
    <col min="15886" max="16115" width="9.140625" style="15"/>
    <col min="16116" max="16116" width="4.7109375" style="15" customWidth="1"/>
    <col min="16117" max="16117" width="4.85546875" style="15" customWidth="1"/>
    <col min="16118" max="16122" width="4.7109375" style="15" customWidth="1"/>
    <col min="16123" max="16123" width="5.28515625" style="15" customWidth="1"/>
    <col min="16124" max="16126" width="4.7109375" style="15" customWidth="1"/>
    <col min="16127" max="16127" width="4.5703125" style="15" customWidth="1"/>
    <col min="16128" max="16134" width="4.7109375" style="15" customWidth="1"/>
    <col min="16135" max="16135" width="4.5703125" style="15" customWidth="1"/>
    <col min="16136" max="16139" width="4.7109375" style="15" customWidth="1"/>
    <col min="16140" max="16140" width="4.85546875" style="15" customWidth="1"/>
    <col min="16141" max="16141" width="6.140625" style="15" customWidth="1"/>
    <col min="16142" max="16384" width="9.140625" style="15"/>
  </cols>
  <sheetData>
    <row r="1" spans="1:21" customFormat="1" ht="24.75" customHeight="1">
      <c r="A1" s="403" t="s">
        <v>748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</row>
    <row r="2" spans="1:21" customFormat="1" ht="25.5" customHeight="1">
      <c r="B2" s="429" t="s">
        <v>706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</row>
    <row r="3" spans="1:21" customFormat="1" ht="25.5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430" t="s">
        <v>623</v>
      </c>
      <c r="S3" s="430"/>
    </row>
    <row r="4" spans="1:21" customFormat="1" ht="25.5" customHeight="1">
      <c r="A4" s="13"/>
      <c r="B4" s="405" t="s">
        <v>578</v>
      </c>
      <c r="C4" s="405"/>
      <c r="D4" s="405"/>
      <c r="E4" s="405"/>
      <c r="F4" s="405"/>
      <c r="G4" s="405"/>
      <c r="H4" s="405"/>
      <c r="I4" s="405"/>
      <c r="J4" s="405"/>
      <c r="K4" s="405"/>
      <c r="L4" s="14"/>
      <c r="M4" s="14"/>
      <c r="N4" s="405" t="s">
        <v>579</v>
      </c>
      <c r="O4" s="405"/>
      <c r="P4" s="14" t="s">
        <v>580</v>
      </c>
      <c r="Q4" s="14" t="s">
        <v>581</v>
      </c>
      <c r="R4" s="14" t="s">
        <v>616</v>
      </c>
      <c r="S4" s="14" t="s">
        <v>617</v>
      </c>
    </row>
    <row r="5" spans="1:21" ht="21" customHeight="1">
      <c r="A5" s="406" t="s">
        <v>248</v>
      </c>
      <c r="B5" s="407" t="s">
        <v>583</v>
      </c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9" t="s">
        <v>584</v>
      </c>
      <c r="O5" s="410"/>
      <c r="P5" s="428" t="s">
        <v>646</v>
      </c>
      <c r="Q5" s="428"/>
      <c r="R5" s="428"/>
      <c r="S5" s="428"/>
    </row>
    <row r="6" spans="1:21" ht="21" customHeight="1">
      <c r="A6" s="423"/>
      <c r="B6" s="424"/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  <c r="N6" s="426"/>
      <c r="O6" s="427"/>
      <c r="P6" s="22">
        <v>2016</v>
      </c>
      <c r="Q6" s="22">
        <v>2017</v>
      </c>
      <c r="R6" s="22">
        <v>2018</v>
      </c>
      <c r="S6" s="22">
        <v>2019</v>
      </c>
    </row>
    <row r="7" spans="1:21" ht="15" customHeight="1">
      <c r="A7" s="16" t="s">
        <v>248</v>
      </c>
      <c r="B7" s="397" t="s">
        <v>585</v>
      </c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72" t="s">
        <v>244</v>
      </c>
      <c r="O7" s="372"/>
      <c r="P7" s="23">
        <v>58534859</v>
      </c>
      <c r="Q7" s="23">
        <f>P7*1.05</f>
        <v>61461601.950000003</v>
      </c>
      <c r="R7" s="23">
        <f t="shared" ref="R7:S7" si="0">Q7*1.05</f>
        <v>64534682.047500007</v>
      </c>
      <c r="S7" s="23">
        <f t="shared" si="0"/>
        <v>67761416.149875015</v>
      </c>
    </row>
    <row r="8" spans="1:21" ht="26.25" customHeight="1">
      <c r="A8" s="16" t="s">
        <v>247</v>
      </c>
      <c r="B8" s="400" t="s">
        <v>586</v>
      </c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2"/>
      <c r="N8" s="372" t="s">
        <v>241</v>
      </c>
      <c r="O8" s="372"/>
      <c r="P8" s="23">
        <v>12098691</v>
      </c>
      <c r="Q8" s="23">
        <f t="shared" ref="Q8:S27" si="1">P8*1.05</f>
        <v>12703625.550000001</v>
      </c>
      <c r="R8" s="23">
        <f t="shared" si="1"/>
        <v>13338806.827500001</v>
      </c>
      <c r="S8" s="23">
        <f t="shared" si="1"/>
        <v>14005747.168875001</v>
      </c>
    </row>
    <row r="9" spans="1:21" ht="15" customHeight="1">
      <c r="A9" s="16" t="s">
        <v>246</v>
      </c>
      <c r="B9" s="397" t="s">
        <v>587</v>
      </c>
      <c r="C9" s="398"/>
      <c r="D9" s="398"/>
      <c r="E9" s="398"/>
      <c r="F9" s="398"/>
      <c r="G9" s="398"/>
      <c r="H9" s="398"/>
      <c r="I9" s="398"/>
      <c r="J9" s="398"/>
      <c r="K9" s="398"/>
      <c r="L9" s="398"/>
      <c r="M9" s="398"/>
      <c r="N9" s="372" t="s">
        <v>238</v>
      </c>
      <c r="O9" s="372"/>
      <c r="P9" s="23">
        <v>34321745</v>
      </c>
      <c r="Q9" s="23">
        <f t="shared" si="1"/>
        <v>36037832.25</v>
      </c>
      <c r="R9" s="23">
        <f t="shared" si="1"/>
        <v>37839723.862500004</v>
      </c>
      <c r="S9" s="23">
        <f t="shared" si="1"/>
        <v>39731710.055625007</v>
      </c>
    </row>
    <row r="10" spans="1:21" ht="15" customHeight="1">
      <c r="A10" s="16" t="s">
        <v>245</v>
      </c>
      <c r="B10" s="397" t="s">
        <v>588</v>
      </c>
      <c r="C10" s="398"/>
      <c r="D10" s="398"/>
      <c r="E10" s="398"/>
      <c r="F10" s="398"/>
      <c r="G10" s="398"/>
      <c r="H10" s="398"/>
      <c r="I10" s="398"/>
      <c r="J10" s="398"/>
      <c r="K10" s="398"/>
      <c r="L10" s="398"/>
      <c r="M10" s="398"/>
      <c r="N10" s="372" t="s">
        <v>235</v>
      </c>
      <c r="O10" s="372"/>
      <c r="P10" s="23">
        <v>6026527</v>
      </c>
      <c r="Q10" s="23">
        <f t="shared" si="1"/>
        <v>6327853.3500000006</v>
      </c>
      <c r="R10" s="23">
        <f t="shared" si="1"/>
        <v>6644246.017500001</v>
      </c>
      <c r="S10" s="23">
        <f t="shared" si="1"/>
        <v>6976458.3183750017</v>
      </c>
    </row>
    <row r="11" spans="1:21" ht="15" customHeight="1">
      <c r="A11" s="16" t="s">
        <v>557</v>
      </c>
      <c r="B11" s="397" t="s">
        <v>589</v>
      </c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72" t="s">
        <v>232</v>
      </c>
      <c r="O11" s="372"/>
      <c r="P11" s="23">
        <v>90597202</v>
      </c>
      <c r="Q11" s="23">
        <f t="shared" si="1"/>
        <v>95127062.100000009</v>
      </c>
      <c r="R11" s="23">
        <f t="shared" si="1"/>
        <v>99883415.205000013</v>
      </c>
      <c r="S11" s="23">
        <f t="shared" si="1"/>
        <v>104877585.96525002</v>
      </c>
    </row>
    <row r="12" spans="1:21" ht="15" customHeight="1">
      <c r="A12" s="16" t="s">
        <v>556</v>
      </c>
      <c r="B12" s="397" t="s">
        <v>590</v>
      </c>
      <c r="C12" s="398"/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72" t="s">
        <v>229</v>
      </c>
      <c r="O12" s="372"/>
      <c r="P12" s="23">
        <v>32450012</v>
      </c>
      <c r="Q12" s="23">
        <f t="shared" si="1"/>
        <v>34072512.600000001</v>
      </c>
      <c r="R12" s="23">
        <f t="shared" si="1"/>
        <v>35776138.230000004</v>
      </c>
      <c r="S12" s="23">
        <f t="shared" si="1"/>
        <v>37564945.141500004</v>
      </c>
    </row>
    <row r="13" spans="1:21" ht="15" customHeight="1">
      <c r="A13" s="16" t="s">
        <v>555</v>
      </c>
      <c r="B13" s="397" t="s">
        <v>591</v>
      </c>
      <c r="C13" s="398"/>
      <c r="D13" s="398"/>
      <c r="E13" s="398"/>
      <c r="F13" s="398"/>
      <c r="G13" s="398"/>
      <c r="H13" s="398"/>
      <c r="I13" s="398"/>
      <c r="J13" s="398"/>
      <c r="K13" s="398"/>
      <c r="L13" s="398"/>
      <c r="M13" s="398"/>
      <c r="N13" s="372" t="s">
        <v>226</v>
      </c>
      <c r="O13" s="372"/>
      <c r="P13" s="23">
        <v>16557232</v>
      </c>
      <c r="Q13" s="23">
        <f t="shared" si="1"/>
        <v>17385093.600000001</v>
      </c>
      <c r="R13" s="23">
        <f t="shared" si="1"/>
        <v>18254348.280000001</v>
      </c>
      <c r="S13" s="23">
        <f t="shared" si="1"/>
        <v>19167065.694000002</v>
      </c>
    </row>
    <row r="14" spans="1:21" ht="15" customHeight="1" thickBot="1">
      <c r="A14" s="16" t="s">
        <v>554</v>
      </c>
      <c r="B14" s="394" t="s">
        <v>592</v>
      </c>
      <c r="C14" s="395"/>
      <c r="D14" s="395"/>
      <c r="E14" s="395"/>
      <c r="F14" s="395"/>
      <c r="G14" s="395"/>
      <c r="H14" s="395"/>
      <c r="I14" s="395"/>
      <c r="J14" s="395"/>
      <c r="K14" s="395"/>
      <c r="L14" s="395"/>
      <c r="M14" s="395"/>
      <c r="N14" s="384" t="s">
        <v>223</v>
      </c>
      <c r="O14" s="384"/>
      <c r="P14" s="24">
        <v>0</v>
      </c>
      <c r="Q14" s="24">
        <f t="shared" si="1"/>
        <v>0</v>
      </c>
      <c r="R14" s="24">
        <f t="shared" si="1"/>
        <v>0</v>
      </c>
      <c r="S14" s="24">
        <f t="shared" si="1"/>
        <v>0</v>
      </c>
      <c r="U14" s="21"/>
    </row>
    <row r="15" spans="1:21" ht="15" customHeight="1" thickBot="1">
      <c r="A15" s="16" t="s">
        <v>553</v>
      </c>
      <c r="B15" s="387" t="s">
        <v>593</v>
      </c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421" t="s">
        <v>220</v>
      </c>
      <c r="O15" s="378"/>
      <c r="P15" s="40">
        <f>SUM(P7:P14)</f>
        <v>250586268</v>
      </c>
      <c r="Q15" s="41">
        <f t="shared" si="1"/>
        <v>263115581.40000001</v>
      </c>
      <c r="R15" s="41">
        <f t="shared" si="1"/>
        <v>276271360.47000003</v>
      </c>
      <c r="S15" s="42">
        <f t="shared" si="1"/>
        <v>290084928.49350005</v>
      </c>
    </row>
    <row r="16" spans="1:21" ht="15" customHeight="1">
      <c r="A16" s="16" t="s">
        <v>552</v>
      </c>
      <c r="B16" s="392" t="s">
        <v>594</v>
      </c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93" t="s">
        <v>217</v>
      </c>
      <c r="O16" s="393"/>
      <c r="P16" s="25">
        <v>200715759</v>
      </c>
      <c r="Q16" s="43">
        <f t="shared" si="1"/>
        <v>210751546.95000002</v>
      </c>
      <c r="R16" s="43">
        <f t="shared" si="1"/>
        <v>221289124.29750001</v>
      </c>
      <c r="S16" s="43">
        <f t="shared" si="1"/>
        <v>232353580.51237503</v>
      </c>
    </row>
    <row r="17" spans="1:19" ht="15" customHeight="1">
      <c r="A17" s="16" t="s">
        <v>551</v>
      </c>
      <c r="B17" s="371" t="s">
        <v>595</v>
      </c>
      <c r="C17" s="420"/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372" t="s">
        <v>214</v>
      </c>
      <c r="O17" s="372"/>
      <c r="P17" s="26">
        <v>11723496</v>
      </c>
      <c r="Q17" s="23">
        <f t="shared" si="1"/>
        <v>12309670.800000001</v>
      </c>
      <c r="R17" s="23">
        <f t="shared" si="1"/>
        <v>12925154.340000002</v>
      </c>
      <c r="S17" s="23">
        <f t="shared" si="1"/>
        <v>13571412.057000002</v>
      </c>
    </row>
    <row r="18" spans="1:19" ht="15" customHeight="1">
      <c r="A18" s="16" t="s">
        <v>550</v>
      </c>
      <c r="B18" s="371" t="s">
        <v>597</v>
      </c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72" t="s">
        <v>211</v>
      </c>
      <c r="O18" s="372"/>
      <c r="P18" s="26">
        <v>72972679</v>
      </c>
      <c r="Q18" s="23">
        <f t="shared" si="1"/>
        <v>76621312.950000003</v>
      </c>
      <c r="R18" s="23">
        <f t="shared" si="1"/>
        <v>80452378.597500011</v>
      </c>
      <c r="S18" s="23">
        <f t="shared" si="1"/>
        <v>84474997.527375013</v>
      </c>
    </row>
    <row r="19" spans="1:19" ht="15" customHeight="1">
      <c r="A19" s="16" t="s">
        <v>596</v>
      </c>
      <c r="B19" s="371" t="s">
        <v>599</v>
      </c>
      <c r="C19" s="318"/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72" t="s">
        <v>208</v>
      </c>
      <c r="O19" s="372"/>
      <c r="P19" s="26">
        <v>14220120</v>
      </c>
      <c r="Q19" s="23">
        <f t="shared" si="1"/>
        <v>14931126</v>
      </c>
      <c r="R19" s="23">
        <f t="shared" si="1"/>
        <v>15677682.300000001</v>
      </c>
      <c r="S19" s="23">
        <f t="shared" si="1"/>
        <v>16461566.415000001</v>
      </c>
    </row>
    <row r="20" spans="1:19" ht="15" customHeight="1">
      <c r="A20" s="16" t="s">
        <v>598</v>
      </c>
      <c r="B20" s="371" t="s">
        <v>601</v>
      </c>
      <c r="C20" s="420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372" t="s">
        <v>205</v>
      </c>
      <c r="O20" s="372"/>
      <c r="P20" s="26">
        <v>0</v>
      </c>
      <c r="Q20" s="23">
        <f t="shared" si="1"/>
        <v>0</v>
      </c>
      <c r="R20" s="23">
        <f t="shared" si="1"/>
        <v>0</v>
      </c>
      <c r="S20" s="23">
        <f t="shared" si="1"/>
        <v>0</v>
      </c>
    </row>
    <row r="21" spans="1:19" ht="15" customHeight="1">
      <c r="A21" s="16" t="s">
        <v>600</v>
      </c>
      <c r="B21" s="371" t="s">
        <v>603</v>
      </c>
      <c r="C21" s="318"/>
      <c r="D21" s="318"/>
      <c r="E21" s="318"/>
      <c r="F21" s="318"/>
      <c r="G21" s="318"/>
      <c r="H21" s="318"/>
      <c r="I21" s="318"/>
      <c r="J21" s="318"/>
      <c r="K21" s="318"/>
      <c r="L21" s="318"/>
      <c r="M21" s="318"/>
      <c r="N21" s="372" t="s">
        <v>202</v>
      </c>
      <c r="O21" s="372"/>
      <c r="P21" s="26">
        <v>120000</v>
      </c>
      <c r="Q21" s="23">
        <f t="shared" si="1"/>
        <v>126000</v>
      </c>
      <c r="R21" s="23">
        <f t="shared" si="1"/>
        <v>132300</v>
      </c>
      <c r="S21" s="23">
        <f t="shared" si="1"/>
        <v>138915</v>
      </c>
    </row>
    <row r="22" spans="1:19" ht="15" customHeight="1" thickBot="1">
      <c r="A22" s="16" t="s">
        <v>602</v>
      </c>
      <c r="B22" s="383" t="s">
        <v>605</v>
      </c>
      <c r="C22" s="320"/>
      <c r="D22" s="320"/>
      <c r="E22" s="320"/>
      <c r="F22" s="320"/>
      <c r="G22" s="320"/>
      <c r="H22" s="320"/>
      <c r="I22" s="320"/>
      <c r="J22" s="320"/>
      <c r="K22" s="320"/>
      <c r="L22" s="320"/>
      <c r="M22" s="320"/>
      <c r="N22" s="384" t="s">
        <v>199</v>
      </c>
      <c r="O22" s="384"/>
      <c r="P22" s="27">
        <v>25857888</v>
      </c>
      <c r="Q22" s="24">
        <f t="shared" si="1"/>
        <v>27150782.400000002</v>
      </c>
      <c r="R22" s="24">
        <f t="shared" si="1"/>
        <v>28508321.520000003</v>
      </c>
      <c r="S22" s="24">
        <f t="shared" si="1"/>
        <v>29933737.596000005</v>
      </c>
    </row>
    <row r="23" spans="1:19" ht="15" customHeight="1" thickBot="1">
      <c r="A23" s="16" t="s">
        <v>604</v>
      </c>
      <c r="B23" s="376" t="s">
        <v>607</v>
      </c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6"/>
      <c r="N23" s="377">
        <v>17</v>
      </c>
      <c r="O23" s="378"/>
      <c r="P23" s="28">
        <f>SUM(P16:P22)</f>
        <v>325609942</v>
      </c>
      <c r="Q23" s="41">
        <f t="shared" si="1"/>
        <v>341890439.10000002</v>
      </c>
      <c r="R23" s="41">
        <f t="shared" si="1"/>
        <v>358984961.05500007</v>
      </c>
      <c r="S23" s="42">
        <f t="shared" si="1"/>
        <v>376934209.10775006</v>
      </c>
    </row>
    <row r="24" spans="1:19" ht="15" customHeight="1">
      <c r="A24" s="16" t="s">
        <v>606</v>
      </c>
      <c r="B24" s="380" t="s">
        <v>658</v>
      </c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2" t="s">
        <v>193</v>
      </c>
      <c r="O24" s="382"/>
      <c r="P24" s="44">
        <v>62709299</v>
      </c>
      <c r="Q24" s="45">
        <f t="shared" si="1"/>
        <v>65844763.950000003</v>
      </c>
      <c r="R24" s="45">
        <f t="shared" si="1"/>
        <v>69137002.147500008</v>
      </c>
      <c r="S24" s="45">
        <f t="shared" si="1"/>
        <v>72593852.254875019</v>
      </c>
    </row>
    <row r="25" spans="1:19" ht="15" customHeight="1">
      <c r="A25" s="16" t="s">
        <v>608</v>
      </c>
      <c r="B25" s="419" t="s">
        <v>611</v>
      </c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72" t="s">
        <v>190</v>
      </c>
      <c r="O25" s="372"/>
      <c r="P25" s="46">
        <v>0</v>
      </c>
      <c r="Q25" s="23">
        <f t="shared" si="1"/>
        <v>0</v>
      </c>
      <c r="R25" s="23">
        <f t="shared" si="1"/>
        <v>0</v>
      </c>
      <c r="S25" s="23">
        <f t="shared" si="1"/>
        <v>0</v>
      </c>
    </row>
    <row r="26" spans="1:19" ht="12.75" customHeight="1" thickBot="1">
      <c r="A26" s="16" t="s">
        <v>610</v>
      </c>
      <c r="B26" s="374" t="s">
        <v>613</v>
      </c>
      <c r="C26" s="316"/>
      <c r="D26" s="316"/>
      <c r="E26" s="316"/>
      <c r="F26" s="316"/>
      <c r="G26" s="316"/>
      <c r="H26" s="316"/>
      <c r="I26" s="316"/>
      <c r="J26" s="316"/>
      <c r="K26" s="316"/>
      <c r="L26" s="316"/>
      <c r="M26" s="316"/>
      <c r="N26" s="375" t="s">
        <v>187</v>
      </c>
      <c r="O26" s="375"/>
      <c r="P26" s="47">
        <v>12632146</v>
      </c>
      <c r="Q26" s="24">
        <f t="shared" si="1"/>
        <v>13263753.300000001</v>
      </c>
      <c r="R26" s="24">
        <f t="shared" si="1"/>
        <v>13926940.965000002</v>
      </c>
      <c r="S26" s="24">
        <f t="shared" si="1"/>
        <v>14623288.013250003</v>
      </c>
    </row>
    <row r="27" spans="1:19" ht="15" customHeight="1" thickBot="1">
      <c r="A27" s="16" t="s">
        <v>612</v>
      </c>
      <c r="B27" s="366" t="s">
        <v>615</v>
      </c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67"/>
      <c r="N27" s="368" t="s">
        <v>184</v>
      </c>
      <c r="O27" s="418"/>
      <c r="P27" s="48">
        <f>SUM(P25:P26)</f>
        <v>12632146</v>
      </c>
      <c r="Q27" s="41">
        <f t="shared" si="1"/>
        <v>13263753.300000001</v>
      </c>
      <c r="R27" s="41">
        <f t="shared" ref="R27:S27" si="2">Q27*1.05</f>
        <v>13926940.965000002</v>
      </c>
      <c r="S27" s="42">
        <f t="shared" si="2"/>
        <v>14623288.013250003</v>
      </c>
    </row>
    <row r="28" spans="1:19" ht="13.5" customHeight="1"/>
    <row r="29" spans="1:19" ht="13.5" customHeight="1"/>
    <row r="30" spans="1:19" ht="13.5" customHeight="1"/>
  </sheetData>
  <mergeCells count="51">
    <mergeCell ref="P5:S5"/>
    <mergeCell ref="A1:S1"/>
    <mergeCell ref="B2:S2"/>
    <mergeCell ref="R3:S3"/>
    <mergeCell ref="B4:K4"/>
    <mergeCell ref="N4:O4"/>
    <mergeCell ref="B7:M7"/>
    <mergeCell ref="N7:O7"/>
    <mergeCell ref="B8:M8"/>
    <mergeCell ref="N8:O8"/>
    <mergeCell ref="A5:A6"/>
    <mergeCell ref="B5:M6"/>
    <mergeCell ref="N5:O6"/>
    <mergeCell ref="B11:M11"/>
    <mergeCell ref="N11:O11"/>
    <mergeCell ref="B12:M12"/>
    <mergeCell ref="N12:O12"/>
    <mergeCell ref="B9:M9"/>
    <mergeCell ref="N9:O9"/>
    <mergeCell ref="B10:M10"/>
    <mergeCell ref="N10:O10"/>
    <mergeCell ref="B15:M15"/>
    <mergeCell ref="N15:O15"/>
    <mergeCell ref="B16:M16"/>
    <mergeCell ref="N16:O16"/>
    <mergeCell ref="B13:M13"/>
    <mergeCell ref="N13:O13"/>
    <mergeCell ref="B14:M14"/>
    <mergeCell ref="N14:O14"/>
    <mergeCell ref="B19:M19"/>
    <mergeCell ref="N19:O19"/>
    <mergeCell ref="B20:M20"/>
    <mergeCell ref="N20:O20"/>
    <mergeCell ref="B17:M17"/>
    <mergeCell ref="N17:O17"/>
    <mergeCell ref="B18:M18"/>
    <mergeCell ref="N18:O18"/>
    <mergeCell ref="B23:M23"/>
    <mergeCell ref="N23:O23"/>
    <mergeCell ref="B24:M24"/>
    <mergeCell ref="N24:O24"/>
    <mergeCell ref="B21:M21"/>
    <mergeCell ref="N21:O21"/>
    <mergeCell ref="B22:M22"/>
    <mergeCell ref="N22:O22"/>
    <mergeCell ref="B27:M27"/>
    <mergeCell ref="N27:O27"/>
    <mergeCell ref="B25:M25"/>
    <mergeCell ref="N25:O25"/>
    <mergeCell ref="B26:M26"/>
    <mergeCell ref="N26:O26"/>
  </mergeCells>
  <pageMargins left="0.7" right="0.7" top="0.75" bottom="0.75" header="0.3" footer="0.3"/>
  <pageSetup paperSize="9"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13"/>
  <sheetViews>
    <sheetView tabSelected="1" view="pageBreakPreview" zoomScale="130" zoomScaleNormal="100" zoomScaleSheetLayoutView="130" workbookViewId="0">
      <selection sqref="A1:G1"/>
    </sheetView>
  </sheetViews>
  <sheetFormatPr defaultRowHeight="12.75"/>
  <cols>
    <col min="1" max="1" width="9.140625" style="85"/>
    <col min="2" max="2" width="21.42578125" style="85" customWidth="1"/>
    <col min="3" max="3" width="42.42578125" style="85" customWidth="1"/>
    <col min="4" max="4" width="10.7109375" style="85" customWidth="1"/>
    <col min="5" max="5" width="12.42578125" style="85" customWidth="1"/>
    <col min="6" max="6" width="11.7109375" style="85" customWidth="1"/>
    <col min="7" max="7" width="14.140625" style="85" customWidth="1"/>
    <col min="8" max="16384" width="9.140625" style="85"/>
  </cols>
  <sheetData>
    <row r="1" spans="1:12">
      <c r="A1" s="329" t="s">
        <v>749</v>
      </c>
      <c r="B1" s="329"/>
      <c r="C1" s="329"/>
      <c r="D1" s="329"/>
      <c r="E1" s="329"/>
      <c r="F1" s="329"/>
      <c r="G1" s="329"/>
      <c r="H1" s="136"/>
      <c r="I1" s="136"/>
      <c r="J1" s="136"/>
      <c r="K1" s="136"/>
      <c r="L1" s="136"/>
    </row>
    <row r="2" spans="1:12">
      <c r="A2" s="123"/>
      <c r="B2" s="123"/>
      <c r="C2" s="123"/>
      <c r="D2" s="123"/>
      <c r="E2" s="123"/>
      <c r="F2" s="123"/>
      <c r="G2" s="123" t="s">
        <v>693</v>
      </c>
      <c r="H2" s="123"/>
      <c r="I2" s="123"/>
      <c r="J2" s="136"/>
      <c r="K2" s="136"/>
      <c r="L2" s="136"/>
    </row>
    <row r="3" spans="1:12" ht="15">
      <c r="A3" s="437" t="s">
        <v>707</v>
      </c>
      <c r="B3" s="437"/>
      <c r="C3" s="437"/>
      <c r="D3" s="437"/>
      <c r="E3" s="437"/>
      <c r="F3" s="437"/>
      <c r="G3" s="437"/>
      <c r="H3" s="137"/>
      <c r="I3" s="137"/>
      <c r="J3" s="137"/>
      <c r="K3" s="137"/>
      <c r="L3" s="137"/>
    </row>
    <row r="4" spans="1:12">
      <c r="G4" s="123" t="s">
        <v>623</v>
      </c>
    </row>
    <row r="5" spans="1:12">
      <c r="A5" s="138" t="s">
        <v>578</v>
      </c>
      <c r="B5" s="138" t="s">
        <v>579</v>
      </c>
      <c r="C5" s="138" t="s">
        <v>580</v>
      </c>
      <c r="D5" s="138" t="s">
        <v>581</v>
      </c>
      <c r="E5" s="138" t="s">
        <v>616</v>
      </c>
      <c r="F5" s="138" t="s">
        <v>617</v>
      </c>
      <c r="G5" s="138" t="s">
        <v>618</v>
      </c>
    </row>
    <row r="6" spans="1:12">
      <c r="A6" s="435" t="s">
        <v>619</v>
      </c>
      <c r="B6" s="439"/>
      <c r="C6" s="431" t="s">
        <v>253</v>
      </c>
      <c r="D6" s="431">
        <v>2016</v>
      </c>
      <c r="E6" s="431">
        <v>2017</v>
      </c>
      <c r="F6" s="433">
        <v>2018</v>
      </c>
      <c r="G6" s="435">
        <v>2019</v>
      </c>
    </row>
    <row r="7" spans="1:12">
      <c r="A7" s="438"/>
      <c r="B7" s="440"/>
      <c r="C7" s="441"/>
      <c r="D7" s="432"/>
      <c r="E7" s="432"/>
      <c r="F7" s="434"/>
      <c r="G7" s="436"/>
    </row>
    <row r="8" spans="1:12" ht="72.75" customHeight="1">
      <c r="A8" s="332" t="s">
        <v>248</v>
      </c>
      <c r="B8" s="139" t="s">
        <v>620</v>
      </c>
      <c r="C8" s="140"/>
      <c r="D8" s="443"/>
      <c r="E8" s="443"/>
      <c r="F8" s="443"/>
      <c r="G8" s="443"/>
    </row>
    <row r="9" spans="1:12" ht="38.25">
      <c r="A9" s="332"/>
      <c r="B9" s="139" t="s">
        <v>621</v>
      </c>
      <c r="C9" s="141"/>
      <c r="D9" s="443"/>
      <c r="E9" s="443"/>
      <c r="F9" s="443"/>
      <c r="G9" s="443"/>
    </row>
    <row r="10" spans="1:12">
      <c r="A10" s="332"/>
      <c r="B10" s="142" t="s">
        <v>622</v>
      </c>
      <c r="C10" s="143"/>
      <c r="D10" s="144">
        <v>0</v>
      </c>
      <c r="E10" s="145">
        <v>0</v>
      </c>
      <c r="F10" s="145">
        <v>0</v>
      </c>
      <c r="G10" s="145">
        <v>0</v>
      </c>
    </row>
    <row r="11" spans="1:12" ht="95.25" customHeight="1">
      <c r="A11" s="332" t="s">
        <v>247</v>
      </c>
      <c r="B11" s="146" t="s">
        <v>620</v>
      </c>
      <c r="C11" s="147"/>
      <c r="D11" s="442"/>
      <c r="E11" s="443"/>
      <c r="F11" s="443"/>
      <c r="G11" s="443"/>
    </row>
    <row r="12" spans="1:12" ht="38.25">
      <c r="A12" s="332"/>
      <c r="B12" s="146" t="s">
        <v>621</v>
      </c>
      <c r="C12" s="148"/>
      <c r="D12" s="442"/>
      <c r="E12" s="443"/>
      <c r="F12" s="443"/>
      <c r="G12" s="443"/>
    </row>
    <row r="13" spans="1:12">
      <c r="A13" s="332"/>
      <c r="B13" s="149" t="s">
        <v>622</v>
      </c>
      <c r="C13" s="150"/>
      <c r="D13" s="151">
        <v>0</v>
      </c>
      <c r="E13" s="152">
        <v>0</v>
      </c>
      <c r="F13" s="152">
        <v>0</v>
      </c>
      <c r="G13" s="152">
        <v>0</v>
      </c>
    </row>
  </sheetData>
  <mergeCells count="19">
    <mergeCell ref="A8:A10"/>
    <mergeCell ref="D8:D9"/>
    <mergeCell ref="E8:E9"/>
    <mergeCell ref="F8:F9"/>
    <mergeCell ref="G8:G9"/>
    <mergeCell ref="A11:A13"/>
    <mergeCell ref="D11:D12"/>
    <mergeCell ref="E11:E12"/>
    <mergeCell ref="F11:F12"/>
    <mergeCell ref="G11:G12"/>
    <mergeCell ref="D6:D7"/>
    <mergeCell ref="E6:E7"/>
    <mergeCell ref="F6:F7"/>
    <mergeCell ref="G6:G7"/>
    <mergeCell ref="A1:G1"/>
    <mergeCell ref="A3:G3"/>
    <mergeCell ref="A6:A7"/>
    <mergeCell ref="B6:B7"/>
    <mergeCell ref="C6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I110"/>
  <sheetViews>
    <sheetView view="pageBreakPreview" zoomScaleNormal="100" zoomScaleSheetLayoutView="100" workbookViewId="0">
      <selection sqref="A1:AH1"/>
    </sheetView>
  </sheetViews>
  <sheetFormatPr defaultRowHeight="12.75"/>
  <cols>
    <col min="1" max="2" width="2.7109375" style="2" customWidth="1"/>
    <col min="3" max="32" width="2.7109375" style="1" customWidth="1"/>
    <col min="33" max="33" width="12.7109375" style="1" customWidth="1"/>
    <col min="34" max="34" width="12.42578125" style="1" customWidth="1"/>
    <col min="35" max="35" width="11.5703125" style="1" customWidth="1"/>
    <col min="36" max="16384" width="9.140625" style="1"/>
  </cols>
  <sheetData>
    <row r="1" spans="1:35" ht="39" customHeight="1">
      <c r="A1" s="172" t="s">
        <v>737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</row>
    <row r="2" spans="1:35" ht="25.5" customHeight="1">
      <c r="A2" s="182" t="s">
        <v>254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</row>
    <row r="3" spans="1:35" ht="19.5" customHeight="1">
      <c r="A3" s="182" t="s">
        <v>694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</row>
    <row r="4" spans="1:35" ht="19.5" customHeight="1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</row>
    <row r="5" spans="1:35" ht="15.95" customHeight="1">
      <c r="A5" s="190" t="s">
        <v>252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</row>
    <row r="6" spans="1:35" ht="35.1" customHeight="1">
      <c r="A6" s="185" t="s">
        <v>251</v>
      </c>
      <c r="B6" s="186"/>
      <c r="C6" s="187" t="s">
        <v>250</v>
      </c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9" t="s">
        <v>249</v>
      </c>
      <c r="AD6" s="188"/>
      <c r="AE6" s="188"/>
      <c r="AF6" s="188"/>
      <c r="AG6" s="113" t="s">
        <v>655</v>
      </c>
      <c r="AH6" s="112" t="s">
        <v>660</v>
      </c>
      <c r="AI6" s="111" t="s">
        <v>662</v>
      </c>
    </row>
    <row r="7" spans="1:35">
      <c r="A7" s="179" t="s">
        <v>248</v>
      </c>
      <c r="B7" s="179"/>
      <c r="C7" s="180" t="s">
        <v>247</v>
      </c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 t="s">
        <v>246</v>
      </c>
      <c r="AD7" s="180"/>
      <c r="AE7" s="180"/>
      <c r="AF7" s="180"/>
      <c r="AG7" s="76" t="s">
        <v>245</v>
      </c>
      <c r="AH7" s="77" t="s">
        <v>557</v>
      </c>
      <c r="AI7" s="80" t="s">
        <v>556</v>
      </c>
    </row>
    <row r="8" spans="1:35" ht="12.95" customHeight="1">
      <c r="A8" s="176" t="s">
        <v>244</v>
      </c>
      <c r="B8" s="176"/>
      <c r="C8" s="177" t="s">
        <v>243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81" t="s">
        <v>242</v>
      </c>
      <c r="AD8" s="181"/>
      <c r="AE8" s="181"/>
      <c r="AF8" s="181"/>
      <c r="AG8" s="29">
        <v>27600000</v>
      </c>
      <c r="AH8" s="29">
        <v>38415949</v>
      </c>
      <c r="AI8" s="29">
        <v>38415949</v>
      </c>
    </row>
    <row r="9" spans="1:35" ht="12.95" customHeight="1">
      <c r="A9" s="176" t="s">
        <v>241</v>
      </c>
      <c r="B9" s="176"/>
      <c r="C9" s="177" t="s">
        <v>240</v>
      </c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8" t="s">
        <v>239</v>
      </c>
      <c r="AD9" s="178"/>
      <c r="AE9" s="178"/>
      <c r="AF9" s="178"/>
      <c r="AG9" s="29">
        <v>0</v>
      </c>
      <c r="AH9" s="29">
        <v>1964000</v>
      </c>
      <c r="AI9" s="29">
        <v>1964000</v>
      </c>
    </row>
    <row r="10" spans="1:35" ht="12.95" customHeight="1">
      <c r="A10" s="176" t="s">
        <v>238</v>
      </c>
      <c r="B10" s="176"/>
      <c r="C10" s="177" t="s">
        <v>237</v>
      </c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8" t="s">
        <v>236</v>
      </c>
      <c r="AD10" s="178"/>
      <c r="AE10" s="178"/>
      <c r="AF10" s="178"/>
      <c r="AG10" s="29">
        <v>0</v>
      </c>
      <c r="AH10" s="29">
        <v>0</v>
      </c>
      <c r="AI10" s="29">
        <v>0</v>
      </c>
    </row>
    <row r="11" spans="1:35" ht="12.95" customHeight="1">
      <c r="A11" s="176" t="s">
        <v>235</v>
      </c>
      <c r="B11" s="176"/>
      <c r="C11" s="191" t="s">
        <v>234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78" t="s">
        <v>233</v>
      </c>
      <c r="AD11" s="178"/>
      <c r="AE11" s="178"/>
      <c r="AF11" s="178"/>
      <c r="AG11" s="29">
        <v>0</v>
      </c>
      <c r="AH11" s="29">
        <v>0</v>
      </c>
      <c r="AI11" s="29">
        <v>0</v>
      </c>
    </row>
    <row r="12" spans="1:35" ht="12.95" customHeight="1">
      <c r="A12" s="176" t="s">
        <v>232</v>
      </c>
      <c r="B12" s="176"/>
      <c r="C12" s="191" t="s">
        <v>231</v>
      </c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78" t="s">
        <v>230</v>
      </c>
      <c r="AD12" s="178"/>
      <c r="AE12" s="178"/>
      <c r="AF12" s="178"/>
      <c r="AG12" s="29">
        <v>0</v>
      </c>
      <c r="AH12" s="29">
        <v>0</v>
      </c>
      <c r="AI12" s="29">
        <v>0</v>
      </c>
    </row>
    <row r="13" spans="1:35" ht="12.95" customHeight="1">
      <c r="A13" s="176" t="s">
        <v>229</v>
      </c>
      <c r="B13" s="176"/>
      <c r="C13" s="191" t="s">
        <v>228</v>
      </c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78" t="s">
        <v>227</v>
      </c>
      <c r="AD13" s="178"/>
      <c r="AE13" s="178"/>
      <c r="AF13" s="178"/>
      <c r="AG13" s="29">
        <v>0</v>
      </c>
      <c r="AH13" s="29">
        <v>0</v>
      </c>
      <c r="AI13" s="29">
        <v>0</v>
      </c>
    </row>
    <row r="14" spans="1:35" ht="12.95" customHeight="1">
      <c r="A14" s="176" t="s">
        <v>226</v>
      </c>
      <c r="B14" s="176"/>
      <c r="C14" s="191" t="s">
        <v>225</v>
      </c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78" t="s">
        <v>224</v>
      </c>
      <c r="AD14" s="178"/>
      <c r="AE14" s="178"/>
      <c r="AF14" s="178"/>
      <c r="AG14" s="29">
        <v>1630000</v>
      </c>
      <c r="AH14" s="29">
        <v>1630000</v>
      </c>
      <c r="AI14" s="29">
        <v>1549117</v>
      </c>
    </row>
    <row r="15" spans="1:35" ht="12.95" customHeight="1">
      <c r="A15" s="176" t="s">
        <v>223</v>
      </c>
      <c r="B15" s="176"/>
      <c r="C15" s="191" t="s">
        <v>222</v>
      </c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78" t="s">
        <v>221</v>
      </c>
      <c r="AD15" s="178"/>
      <c r="AE15" s="178"/>
      <c r="AF15" s="178"/>
      <c r="AG15" s="29">
        <v>0</v>
      </c>
      <c r="AH15" s="29">
        <v>0</v>
      </c>
      <c r="AI15" s="29">
        <v>0</v>
      </c>
    </row>
    <row r="16" spans="1:35" ht="12.95" customHeight="1">
      <c r="A16" s="176" t="s">
        <v>220</v>
      </c>
      <c r="B16" s="176"/>
      <c r="C16" s="192" t="s">
        <v>219</v>
      </c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78" t="s">
        <v>218</v>
      </c>
      <c r="AD16" s="178"/>
      <c r="AE16" s="178"/>
      <c r="AF16" s="178"/>
      <c r="AG16" s="29">
        <v>1500000</v>
      </c>
      <c r="AH16" s="29">
        <v>1500000</v>
      </c>
      <c r="AI16" s="29">
        <v>1173220</v>
      </c>
    </row>
    <row r="17" spans="1:35" ht="12.95" customHeight="1">
      <c r="A17" s="176" t="s">
        <v>217</v>
      </c>
      <c r="B17" s="176"/>
      <c r="C17" s="192" t="s">
        <v>216</v>
      </c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78" t="s">
        <v>215</v>
      </c>
      <c r="AD17" s="178"/>
      <c r="AE17" s="178"/>
      <c r="AF17" s="178"/>
      <c r="AG17" s="29">
        <v>1150000</v>
      </c>
      <c r="AH17" s="29">
        <v>1186000</v>
      </c>
      <c r="AI17" s="29">
        <v>139500</v>
      </c>
    </row>
    <row r="18" spans="1:35" ht="12.95" customHeight="1">
      <c r="A18" s="176" t="s">
        <v>214</v>
      </c>
      <c r="B18" s="176"/>
      <c r="C18" s="192" t="s">
        <v>213</v>
      </c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78" t="s">
        <v>212</v>
      </c>
      <c r="AD18" s="178"/>
      <c r="AE18" s="178"/>
      <c r="AF18" s="178"/>
      <c r="AG18" s="29">
        <v>0</v>
      </c>
      <c r="AH18" s="29">
        <v>0</v>
      </c>
      <c r="AI18" s="29">
        <v>0</v>
      </c>
    </row>
    <row r="19" spans="1:35" s="5" customFormat="1" ht="12.95" customHeight="1">
      <c r="A19" s="176" t="s">
        <v>211</v>
      </c>
      <c r="B19" s="176"/>
      <c r="C19" s="192" t="s">
        <v>210</v>
      </c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78" t="s">
        <v>209</v>
      </c>
      <c r="AD19" s="178"/>
      <c r="AE19" s="178"/>
      <c r="AF19" s="178"/>
      <c r="AG19" s="29">
        <v>0</v>
      </c>
      <c r="AH19" s="29">
        <v>0</v>
      </c>
      <c r="AI19" s="29">
        <v>0</v>
      </c>
    </row>
    <row r="20" spans="1:35" s="5" customFormat="1" ht="12.95" customHeight="1">
      <c r="A20" s="176" t="s">
        <v>208</v>
      </c>
      <c r="B20" s="176"/>
      <c r="C20" s="192" t="s">
        <v>207</v>
      </c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78" t="s">
        <v>206</v>
      </c>
      <c r="AD20" s="178"/>
      <c r="AE20" s="178"/>
      <c r="AF20" s="178"/>
      <c r="AG20" s="29">
        <v>0</v>
      </c>
      <c r="AH20" s="29">
        <v>286939</v>
      </c>
      <c r="AI20" s="29">
        <v>275406</v>
      </c>
    </row>
    <row r="21" spans="1:35" s="5" customFormat="1" ht="12.95" customHeight="1">
      <c r="A21" s="176" t="s">
        <v>205</v>
      </c>
      <c r="B21" s="176"/>
      <c r="C21" s="191" t="s">
        <v>204</v>
      </c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78" t="s">
        <v>203</v>
      </c>
      <c r="AD21" s="178"/>
      <c r="AE21" s="178"/>
      <c r="AF21" s="178"/>
      <c r="AG21" s="115">
        <f t="shared" ref="AG21" si="0">SUM(AG8:AG20)</f>
        <v>31880000</v>
      </c>
      <c r="AH21" s="115">
        <f t="shared" ref="AH21" si="1">SUM(AH8:AH20)</f>
        <v>44982888</v>
      </c>
      <c r="AI21" s="115">
        <f t="shared" ref="AI21" si="2">SUM(AI8:AI20)</f>
        <v>43517192</v>
      </c>
    </row>
    <row r="22" spans="1:35" ht="12.95" customHeight="1">
      <c r="A22" s="176" t="s">
        <v>202</v>
      </c>
      <c r="B22" s="176"/>
      <c r="C22" s="192" t="s">
        <v>201</v>
      </c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78" t="s">
        <v>200</v>
      </c>
      <c r="AD22" s="178"/>
      <c r="AE22" s="178"/>
      <c r="AF22" s="178"/>
      <c r="AG22" s="29">
        <v>11980000</v>
      </c>
      <c r="AH22" s="29">
        <v>13883427</v>
      </c>
      <c r="AI22" s="29">
        <v>13883427</v>
      </c>
    </row>
    <row r="23" spans="1:35" ht="26.1" customHeight="1">
      <c r="A23" s="176" t="s">
        <v>199</v>
      </c>
      <c r="B23" s="176"/>
      <c r="C23" s="192" t="s">
        <v>198</v>
      </c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78" t="s">
        <v>197</v>
      </c>
      <c r="AD23" s="178"/>
      <c r="AE23" s="178"/>
      <c r="AF23" s="178"/>
      <c r="AG23" s="29">
        <v>0</v>
      </c>
      <c r="AH23" s="29">
        <v>1960000</v>
      </c>
      <c r="AI23" s="29">
        <v>1134240</v>
      </c>
    </row>
    <row r="24" spans="1:35" ht="12.95" customHeight="1">
      <c r="A24" s="176" t="s">
        <v>196</v>
      </c>
      <c r="B24" s="176"/>
      <c r="C24" s="196" t="s">
        <v>195</v>
      </c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78" t="s">
        <v>194</v>
      </c>
      <c r="AD24" s="178"/>
      <c r="AE24" s="178"/>
      <c r="AF24" s="178"/>
      <c r="AG24" s="29">
        <v>240000</v>
      </c>
      <c r="AH24" s="29">
        <v>0</v>
      </c>
      <c r="AI24" s="29">
        <v>0</v>
      </c>
    </row>
    <row r="25" spans="1:35" ht="12.95" customHeight="1">
      <c r="A25" s="176" t="s">
        <v>193</v>
      </c>
      <c r="B25" s="176"/>
      <c r="C25" s="192" t="s">
        <v>192</v>
      </c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78" t="s">
        <v>191</v>
      </c>
      <c r="AD25" s="178"/>
      <c r="AE25" s="178"/>
      <c r="AF25" s="178"/>
      <c r="AG25" s="115">
        <f t="shared" ref="AG25" si="3">SUM(AG22:AG24)</f>
        <v>12220000</v>
      </c>
      <c r="AH25" s="115">
        <f t="shared" ref="AH25" si="4">SUM(AH22:AH24)</f>
        <v>15843427</v>
      </c>
      <c r="AI25" s="115">
        <f t="shared" ref="AI25" si="5">SUM(AI22:AI24)</f>
        <v>15017667</v>
      </c>
    </row>
    <row r="26" spans="1:35" ht="12.95" customHeight="1">
      <c r="A26" s="193" t="s">
        <v>190</v>
      </c>
      <c r="B26" s="193"/>
      <c r="C26" s="194" t="s">
        <v>189</v>
      </c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5" t="s">
        <v>188</v>
      </c>
      <c r="AD26" s="195"/>
      <c r="AE26" s="195"/>
      <c r="AF26" s="195"/>
      <c r="AG26" s="52">
        <f t="shared" ref="AG26:AH26" si="6">SUM(AG25,AG21)</f>
        <v>44100000</v>
      </c>
      <c r="AH26" s="52">
        <f t="shared" si="6"/>
        <v>60826315</v>
      </c>
      <c r="AI26" s="52">
        <f>SUM(AI25,AI21)</f>
        <v>58534859</v>
      </c>
    </row>
    <row r="27" spans="1:35" s="4" customFormat="1" ht="12.95" customHeight="1">
      <c r="A27" s="193" t="s">
        <v>187</v>
      </c>
      <c r="B27" s="193"/>
      <c r="C27" s="197" t="s">
        <v>186</v>
      </c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5" t="s">
        <v>185</v>
      </c>
      <c r="AD27" s="195"/>
      <c r="AE27" s="195"/>
      <c r="AF27" s="195"/>
      <c r="AG27" s="55">
        <v>12400000</v>
      </c>
      <c r="AH27" s="55">
        <v>14998096</v>
      </c>
      <c r="AI27" s="55">
        <v>12098691</v>
      </c>
    </row>
    <row r="28" spans="1:35" ht="12.95" customHeight="1">
      <c r="A28" s="176" t="s">
        <v>184</v>
      </c>
      <c r="B28" s="176"/>
      <c r="C28" s="192" t="s">
        <v>183</v>
      </c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78" t="s">
        <v>182</v>
      </c>
      <c r="AD28" s="178"/>
      <c r="AE28" s="178"/>
      <c r="AF28" s="178"/>
      <c r="AG28" s="29">
        <v>300000</v>
      </c>
      <c r="AH28" s="29">
        <v>116306</v>
      </c>
      <c r="AI28" s="29">
        <v>116306</v>
      </c>
    </row>
    <row r="29" spans="1:35" ht="12.95" customHeight="1">
      <c r="A29" s="176" t="s">
        <v>181</v>
      </c>
      <c r="B29" s="176"/>
      <c r="C29" s="192" t="s">
        <v>180</v>
      </c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78" t="s">
        <v>179</v>
      </c>
      <c r="AD29" s="178"/>
      <c r="AE29" s="178"/>
      <c r="AF29" s="178"/>
      <c r="AG29" s="29">
        <v>7000000</v>
      </c>
      <c r="AH29" s="29">
        <v>5000000</v>
      </c>
      <c r="AI29" s="29">
        <v>4573364</v>
      </c>
    </row>
    <row r="30" spans="1:35" ht="12.95" customHeight="1">
      <c r="A30" s="176" t="s">
        <v>178</v>
      </c>
      <c r="B30" s="176"/>
      <c r="C30" s="192" t="s">
        <v>177</v>
      </c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78" t="s">
        <v>176</v>
      </c>
      <c r="AD30" s="178"/>
      <c r="AE30" s="178"/>
      <c r="AF30" s="178"/>
      <c r="AG30" s="29">
        <v>200000</v>
      </c>
      <c r="AH30" s="29">
        <v>100000</v>
      </c>
      <c r="AI30" s="29">
        <v>0</v>
      </c>
    </row>
    <row r="31" spans="1:35" ht="12.95" customHeight="1">
      <c r="A31" s="176" t="s">
        <v>175</v>
      </c>
      <c r="B31" s="176"/>
      <c r="C31" s="192" t="s">
        <v>174</v>
      </c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78" t="s">
        <v>173</v>
      </c>
      <c r="AD31" s="178"/>
      <c r="AE31" s="178"/>
      <c r="AF31" s="178"/>
      <c r="AG31" s="115">
        <f t="shared" ref="AG31:AH31" si="7">SUM(AG28:AG30)</f>
        <v>7500000</v>
      </c>
      <c r="AH31" s="115">
        <f t="shared" si="7"/>
        <v>5216306</v>
      </c>
      <c r="AI31" s="72">
        <f>SUM(AI28:AI30)</f>
        <v>4689670</v>
      </c>
    </row>
    <row r="32" spans="1:35" ht="12.95" customHeight="1">
      <c r="A32" s="176" t="s">
        <v>172</v>
      </c>
      <c r="B32" s="176"/>
      <c r="C32" s="192" t="s">
        <v>171</v>
      </c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78" t="s">
        <v>170</v>
      </c>
      <c r="AD32" s="178"/>
      <c r="AE32" s="178"/>
      <c r="AF32" s="178"/>
      <c r="AG32" s="29">
        <v>100000</v>
      </c>
      <c r="AH32" s="29">
        <v>310000</v>
      </c>
      <c r="AI32" s="29">
        <v>219348</v>
      </c>
    </row>
    <row r="33" spans="1:35" ht="12.95" customHeight="1">
      <c r="A33" s="176" t="s">
        <v>169</v>
      </c>
      <c r="B33" s="176"/>
      <c r="C33" s="192" t="s">
        <v>168</v>
      </c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78" t="s">
        <v>167</v>
      </c>
      <c r="AD33" s="178"/>
      <c r="AE33" s="178"/>
      <c r="AF33" s="178"/>
      <c r="AG33" s="29">
        <v>400000</v>
      </c>
      <c r="AH33" s="29">
        <v>800000</v>
      </c>
      <c r="AI33" s="29">
        <v>477370</v>
      </c>
    </row>
    <row r="34" spans="1:35" ht="12.95" customHeight="1">
      <c r="A34" s="176" t="s">
        <v>166</v>
      </c>
      <c r="B34" s="176"/>
      <c r="C34" s="192" t="s">
        <v>165</v>
      </c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78" t="s">
        <v>164</v>
      </c>
      <c r="AD34" s="178"/>
      <c r="AE34" s="178"/>
      <c r="AF34" s="178"/>
      <c r="AG34" s="115">
        <f t="shared" ref="AG34:AH34" si="8">SUM(AG32:AG33)</f>
        <v>500000</v>
      </c>
      <c r="AH34" s="115">
        <f t="shared" si="8"/>
        <v>1110000</v>
      </c>
      <c r="AI34" s="72">
        <f>SUM(AI32:AI33)</f>
        <v>696718</v>
      </c>
    </row>
    <row r="35" spans="1:35" ht="12.95" customHeight="1">
      <c r="A35" s="176" t="s">
        <v>163</v>
      </c>
      <c r="B35" s="176"/>
      <c r="C35" s="192" t="s">
        <v>162</v>
      </c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78" t="s">
        <v>161</v>
      </c>
      <c r="AD35" s="178"/>
      <c r="AE35" s="178"/>
      <c r="AF35" s="178"/>
      <c r="AG35" s="29">
        <v>6000000</v>
      </c>
      <c r="AH35" s="29">
        <v>6500000</v>
      </c>
      <c r="AI35" s="29">
        <v>2423964</v>
      </c>
    </row>
    <row r="36" spans="1:35" ht="12.95" customHeight="1">
      <c r="A36" s="176" t="s">
        <v>160</v>
      </c>
      <c r="B36" s="176"/>
      <c r="C36" s="192" t="s">
        <v>159</v>
      </c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78" t="s">
        <v>158</v>
      </c>
      <c r="AD36" s="178"/>
      <c r="AE36" s="178"/>
      <c r="AF36" s="178"/>
      <c r="AG36" s="29">
        <v>0</v>
      </c>
      <c r="AH36" s="29">
        <v>0</v>
      </c>
      <c r="AI36" s="29">
        <v>0</v>
      </c>
    </row>
    <row r="37" spans="1:35" ht="12.95" customHeight="1">
      <c r="A37" s="176" t="s">
        <v>157</v>
      </c>
      <c r="B37" s="176"/>
      <c r="C37" s="192" t="s">
        <v>156</v>
      </c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78" t="s">
        <v>155</v>
      </c>
      <c r="AD37" s="178"/>
      <c r="AE37" s="178"/>
      <c r="AF37" s="178"/>
      <c r="AG37" s="29">
        <v>0</v>
      </c>
      <c r="AH37" s="29">
        <v>610200</v>
      </c>
      <c r="AI37" s="29">
        <v>512359</v>
      </c>
    </row>
    <row r="38" spans="1:35" ht="12.95" customHeight="1">
      <c r="A38" s="176" t="s">
        <v>154</v>
      </c>
      <c r="B38" s="176"/>
      <c r="C38" s="192" t="s">
        <v>153</v>
      </c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78" t="s">
        <v>152</v>
      </c>
      <c r="AD38" s="178"/>
      <c r="AE38" s="178"/>
      <c r="AF38" s="178"/>
      <c r="AG38" s="29">
        <v>1000000</v>
      </c>
      <c r="AH38" s="29">
        <v>1584348</v>
      </c>
      <c r="AI38" s="29">
        <v>1398635</v>
      </c>
    </row>
    <row r="39" spans="1:35" ht="12.95" customHeight="1">
      <c r="A39" s="176" t="s">
        <v>151</v>
      </c>
      <c r="B39" s="176"/>
      <c r="C39" s="198" t="s">
        <v>150</v>
      </c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78" t="s">
        <v>149</v>
      </c>
      <c r="AD39" s="178"/>
      <c r="AE39" s="178"/>
      <c r="AF39" s="178"/>
      <c r="AG39" s="29">
        <v>0</v>
      </c>
      <c r="AH39" s="29">
        <v>0</v>
      </c>
      <c r="AI39" s="29">
        <v>0</v>
      </c>
    </row>
    <row r="40" spans="1:35" ht="12.95" customHeight="1">
      <c r="A40" s="176" t="s">
        <v>148</v>
      </c>
      <c r="B40" s="176"/>
      <c r="C40" s="196" t="s">
        <v>147</v>
      </c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78" t="s">
        <v>146</v>
      </c>
      <c r="AD40" s="178"/>
      <c r="AE40" s="178"/>
      <c r="AF40" s="178"/>
      <c r="AG40" s="29">
        <v>2000000</v>
      </c>
      <c r="AH40" s="29">
        <v>7548350</v>
      </c>
      <c r="AI40" s="29">
        <v>7389930</v>
      </c>
    </row>
    <row r="41" spans="1:35" ht="12.95" customHeight="1">
      <c r="A41" s="176" t="s">
        <v>145</v>
      </c>
      <c r="B41" s="176"/>
      <c r="C41" s="192" t="s">
        <v>144</v>
      </c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78" t="s">
        <v>143</v>
      </c>
      <c r="AD41" s="178"/>
      <c r="AE41" s="178"/>
      <c r="AF41" s="178"/>
      <c r="AG41" s="29">
        <v>15700000</v>
      </c>
      <c r="AH41" s="29">
        <v>9512922</v>
      </c>
      <c r="AI41" s="29">
        <v>9367942</v>
      </c>
    </row>
    <row r="42" spans="1:35" ht="12.95" customHeight="1">
      <c r="A42" s="176" t="s">
        <v>142</v>
      </c>
      <c r="B42" s="176"/>
      <c r="C42" s="192" t="s">
        <v>141</v>
      </c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78" t="s">
        <v>140</v>
      </c>
      <c r="AD42" s="178"/>
      <c r="AE42" s="178"/>
      <c r="AF42" s="178"/>
      <c r="AG42" s="115">
        <f t="shared" ref="AG42:AH42" si="9">SUM(AG35:AG41)</f>
        <v>24700000</v>
      </c>
      <c r="AH42" s="115">
        <f t="shared" si="9"/>
        <v>25755820</v>
      </c>
      <c r="AI42" s="72">
        <f>SUM(AI35:AI41)</f>
        <v>21092830</v>
      </c>
    </row>
    <row r="43" spans="1:35" ht="12.95" customHeight="1">
      <c r="A43" s="176" t="s">
        <v>139</v>
      </c>
      <c r="B43" s="176"/>
      <c r="C43" s="192" t="s">
        <v>138</v>
      </c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78" t="s">
        <v>137</v>
      </c>
      <c r="AD43" s="178"/>
      <c r="AE43" s="178"/>
      <c r="AF43" s="178"/>
      <c r="AG43" s="29">
        <v>300000</v>
      </c>
      <c r="AH43" s="29">
        <v>50000</v>
      </c>
      <c r="AI43" s="29">
        <v>0</v>
      </c>
    </row>
    <row r="44" spans="1:35" ht="12.95" customHeight="1">
      <c r="A44" s="176" t="s">
        <v>136</v>
      </c>
      <c r="B44" s="176"/>
      <c r="C44" s="192" t="s">
        <v>135</v>
      </c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78" t="s">
        <v>134</v>
      </c>
      <c r="AD44" s="178"/>
      <c r="AE44" s="178"/>
      <c r="AF44" s="178"/>
      <c r="AG44" s="29">
        <v>0</v>
      </c>
      <c r="AH44" s="29">
        <v>350000</v>
      </c>
      <c r="AI44" s="29">
        <v>197730</v>
      </c>
    </row>
    <row r="45" spans="1:35" ht="12.95" customHeight="1">
      <c r="A45" s="176" t="s">
        <v>133</v>
      </c>
      <c r="B45" s="176"/>
      <c r="C45" s="192" t="s">
        <v>132</v>
      </c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78" t="s">
        <v>131</v>
      </c>
      <c r="AD45" s="178"/>
      <c r="AE45" s="178"/>
      <c r="AF45" s="178"/>
      <c r="AG45" s="29">
        <f t="shared" ref="AG45:AH45" si="10">SUM(AG43:AG44)</f>
        <v>300000</v>
      </c>
      <c r="AH45" s="29">
        <f t="shared" si="10"/>
        <v>400000</v>
      </c>
      <c r="AI45" s="29">
        <f>SUM(AI43:AI44)</f>
        <v>197730</v>
      </c>
    </row>
    <row r="46" spans="1:35" ht="12.95" customHeight="1">
      <c r="A46" s="176" t="s">
        <v>130</v>
      </c>
      <c r="B46" s="176"/>
      <c r="C46" s="192" t="s">
        <v>129</v>
      </c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78" t="s">
        <v>128</v>
      </c>
      <c r="AD46" s="178"/>
      <c r="AE46" s="178"/>
      <c r="AF46" s="178"/>
      <c r="AG46" s="29">
        <v>6500000</v>
      </c>
      <c r="AH46" s="29">
        <v>6500000</v>
      </c>
      <c r="AI46" s="29">
        <v>4489271</v>
      </c>
    </row>
    <row r="47" spans="1:35" ht="12.95" customHeight="1">
      <c r="A47" s="176" t="s">
        <v>127</v>
      </c>
      <c r="B47" s="176"/>
      <c r="C47" s="192" t="s">
        <v>126</v>
      </c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78" t="s">
        <v>125</v>
      </c>
      <c r="AD47" s="178"/>
      <c r="AE47" s="178"/>
      <c r="AF47" s="178"/>
      <c r="AG47" s="29">
        <v>0</v>
      </c>
      <c r="AH47" s="29">
        <v>0</v>
      </c>
      <c r="AI47" s="29">
        <v>0</v>
      </c>
    </row>
    <row r="48" spans="1:35" ht="12.95" customHeight="1">
      <c r="A48" s="176" t="s">
        <v>124</v>
      </c>
      <c r="B48" s="176"/>
      <c r="C48" s="192" t="s">
        <v>123</v>
      </c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78" t="s">
        <v>122</v>
      </c>
      <c r="AD48" s="178"/>
      <c r="AE48" s="178"/>
      <c r="AF48" s="178"/>
      <c r="AG48" s="29">
        <v>500000</v>
      </c>
      <c r="AH48" s="29">
        <v>950000</v>
      </c>
      <c r="AI48" s="29">
        <v>927258</v>
      </c>
    </row>
    <row r="49" spans="1:35" ht="12.95" customHeight="1">
      <c r="A49" s="176" t="s">
        <v>121</v>
      </c>
      <c r="B49" s="176"/>
      <c r="C49" s="192" t="s">
        <v>120</v>
      </c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78" t="s">
        <v>119</v>
      </c>
      <c r="AD49" s="178"/>
      <c r="AE49" s="178"/>
      <c r="AF49" s="178"/>
      <c r="AG49" s="29">
        <v>1000000</v>
      </c>
      <c r="AH49" s="29">
        <v>0</v>
      </c>
      <c r="AI49" s="29">
        <v>0</v>
      </c>
    </row>
    <row r="50" spans="1:35" ht="12.95" customHeight="1">
      <c r="A50" s="176" t="s">
        <v>118</v>
      </c>
      <c r="B50" s="176"/>
      <c r="C50" s="192" t="s">
        <v>117</v>
      </c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78" t="s">
        <v>116</v>
      </c>
      <c r="AD50" s="178"/>
      <c r="AE50" s="178"/>
      <c r="AF50" s="178"/>
      <c r="AG50" s="29">
        <v>2000000</v>
      </c>
      <c r="AH50" s="29">
        <v>2228268</v>
      </c>
      <c r="AI50" s="29">
        <v>2228268</v>
      </c>
    </row>
    <row r="51" spans="1:35" ht="12.95" customHeight="1">
      <c r="A51" s="176" t="s">
        <v>115</v>
      </c>
      <c r="B51" s="176"/>
      <c r="C51" s="192" t="s">
        <v>114</v>
      </c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78" t="s">
        <v>113</v>
      </c>
      <c r="AD51" s="178"/>
      <c r="AE51" s="178"/>
      <c r="AF51" s="178"/>
      <c r="AG51" s="115">
        <f t="shared" ref="AG51:AH51" si="11">SUM(AG46:AG50)</f>
        <v>10000000</v>
      </c>
      <c r="AH51" s="115">
        <f t="shared" si="11"/>
        <v>9678268</v>
      </c>
      <c r="AI51" s="72">
        <f>SUM(AI46:AI50)</f>
        <v>7644797</v>
      </c>
    </row>
    <row r="52" spans="1:35" ht="12.95" customHeight="1">
      <c r="A52" s="193" t="s">
        <v>112</v>
      </c>
      <c r="B52" s="193"/>
      <c r="C52" s="197" t="s">
        <v>111</v>
      </c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5" t="s">
        <v>110</v>
      </c>
      <c r="AD52" s="195"/>
      <c r="AE52" s="195"/>
      <c r="AF52" s="195"/>
      <c r="AG52" s="52">
        <f t="shared" ref="AG52:AH52" si="12">SUM(AG51,AG45,AG42,AG34,AG31)</f>
        <v>43000000</v>
      </c>
      <c r="AH52" s="52">
        <f t="shared" si="12"/>
        <v>42160394</v>
      </c>
      <c r="AI52" s="52">
        <f>SUM(AI51,AI45,AI42,AI34,AI31)</f>
        <v>34321745</v>
      </c>
    </row>
    <row r="53" spans="1:35" ht="12.95" customHeight="1">
      <c r="A53" s="176" t="s">
        <v>109</v>
      </c>
      <c r="B53" s="176"/>
      <c r="C53" s="199" t="s">
        <v>108</v>
      </c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78" t="s">
        <v>107</v>
      </c>
      <c r="AD53" s="178"/>
      <c r="AE53" s="178"/>
      <c r="AF53" s="178"/>
      <c r="AG53" s="29">
        <v>0</v>
      </c>
      <c r="AH53" s="29">
        <v>0</v>
      </c>
      <c r="AI53" s="29">
        <v>0</v>
      </c>
    </row>
    <row r="54" spans="1:35" ht="12.95" customHeight="1">
      <c r="A54" s="176" t="s">
        <v>106</v>
      </c>
      <c r="B54" s="176"/>
      <c r="C54" s="199" t="s">
        <v>105</v>
      </c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78" t="s">
        <v>104</v>
      </c>
      <c r="AD54" s="178"/>
      <c r="AE54" s="178"/>
      <c r="AF54" s="178"/>
      <c r="AG54" s="29">
        <v>1000000</v>
      </c>
      <c r="AH54" s="29">
        <v>1736600</v>
      </c>
      <c r="AI54" s="29">
        <v>842400</v>
      </c>
    </row>
    <row r="55" spans="1:35" ht="12.95" customHeight="1">
      <c r="A55" s="176" t="s">
        <v>103</v>
      </c>
      <c r="B55" s="176"/>
      <c r="C55" s="200" t="s">
        <v>102</v>
      </c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178" t="s">
        <v>101</v>
      </c>
      <c r="AD55" s="178"/>
      <c r="AE55" s="178"/>
      <c r="AF55" s="178"/>
      <c r="AG55" s="29">
        <v>0</v>
      </c>
      <c r="AH55" s="29">
        <v>0</v>
      </c>
      <c r="AI55" s="29">
        <v>0</v>
      </c>
    </row>
    <row r="56" spans="1:35" ht="12.95" customHeight="1">
      <c r="A56" s="176" t="s">
        <v>100</v>
      </c>
      <c r="B56" s="176"/>
      <c r="C56" s="200" t="s">
        <v>99</v>
      </c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178" t="s">
        <v>98</v>
      </c>
      <c r="AD56" s="178"/>
      <c r="AE56" s="178"/>
      <c r="AF56" s="178"/>
      <c r="AG56" s="29">
        <v>0</v>
      </c>
      <c r="AH56" s="29">
        <v>0</v>
      </c>
      <c r="AI56" s="29">
        <v>0</v>
      </c>
    </row>
    <row r="57" spans="1:35" ht="12.95" customHeight="1">
      <c r="A57" s="176" t="s">
        <v>97</v>
      </c>
      <c r="B57" s="176"/>
      <c r="C57" s="200" t="s">
        <v>96</v>
      </c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178" t="s">
        <v>95</v>
      </c>
      <c r="AD57" s="178"/>
      <c r="AE57" s="178"/>
      <c r="AF57" s="178"/>
      <c r="AG57" s="29">
        <v>0</v>
      </c>
      <c r="AH57" s="29">
        <v>0</v>
      </c>
      <c r="AI57" s="29">
        <v>0</v>
      </c>
    </row>
    <row r="58" spans="1:35" ht="12.95" customHeight="1">
      <c r="A58" s="176" t="s">
        <v>94</v>
      </c>
      <c r="B58" s="176"/>
      <c r="C58" s="199" t="s">
        <v>93</v>
      </c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78" t="s">
        <v>92</v>
      </c>
      <c r="AD58" s="178"/>
      <c r="AE58" s="178"/>
      <c r="AF58" s="178"/>
      <c r="AG58" s="29">
        <v>50000</v>
      </c>
      <c r="AH58" s="29">
        <v>1057025</v>
      </c>
      <c r="AI58" s="29">
        <v>1022125</v>
      </c>
    </row>
    <row r="59" spans="1:35" ht="12.95" customHeight="1">
      <c r="A59" s="176" t="s">
        <v>91</v>
      </c>
      <c r="B59" s="176"/>
      <c r="C59" s="199" t="s">
        <v>90</v>
      </c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78" t="s">
        <v>89</v>
      </c>
      <c r="AD59" s="178"/>
      <c r="AE59" s="178"/>
      <c r="AF59" s="178"/>
      <c r="AG59" s="29">
        <v>4250000</v>
      </c>
      <c r="AH59" s="29">
        <v>300000</v>
      </c>
      <c r="AI59" s="29">
        <v>300000</v>
      </c>
    </row>
    <row r="60" spans="1:35" ht="12.95" customHeight="1">
      <c r="A60" s="176" t="s">
        <v>88</v>
      </c>
      <c r="B60" s="176"/>
      <c r="C60" s="199" t="s">
        <v>87</v>
      </c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78" t="s">
        <v>86</v>
      </c>
      <c r="AD60" s="178"/>
      <c r="AE60" s="178"/>
      <c r="AF60" s="178"/>
      <c r="AG60" s="29">
        <v>0</v>
      </c>
      <c r="AH60" s="29">
        <v>4250002</v>
      </c>
      <c r="AI60" s="29">
        <v>3862002</v>
      </c>
    </row>
    <row r="61" spans="1:35" ht="12.95" customHeight="1">
      <c r="A61" s="193" t="s">
        <v>85</v>
      </c>
      <c r="B61" s="193"/>
      <c r="C61" s="201" t="s">
        <v>84</v>
      </c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195" t="s">
        <v>83</v>
      </c>
      <c r="AD61" s="195"/>
      <c r="AE61" s="195"/>
      <c r="AF61" s="195"/>
      <c r="AG61" s="52">
        <f t="shared" ref="AG61:AH61" si="13">SUM(AG53:AG60)</f>
        <v>5300000</v>
      </c>
      <c r="AH61" s="52">
        <f t="shared" si="13"/>
        <v>7343627</v>
      </c>
      <c r="AI61" s="52">
        <f>SUM(AI53:AI60)</f>
        <v>6026527</v>
      </c>
    </row>
    <row r="62" spans="1:35" ht="12.95" customHeight="1">
      <c r="A62" s="176" t="s">
        <v>82</v>
      </c>
      <c r="B62" s="176"/>
      <c r="C62" s="202" t="s">
        <v>81</v>
      </c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178" t="s">
        <v>80</v>
      </c>
      <c r="AD62" s="178"/>
      <c r="AE62" s="178"/>
      <c r="AF62" s="178"/>
      <c r="AG62" s="29">
        <v>0</v>
      </c>
      <c r="AH62" s="29">
        <v>0</v>
      </c>
      <c r="AI62" s="29">
        <v>0</v>
      </c>
    </row>
    <row r="63" spans="1:35" ht="12.95" customHeight="1">
      <c r="A63" s="176">
        <v>56</v>
      </c>
      <c r="B63" s="176"/>
      <c r="C63" s="202" t="s">
        <v>79</v>
      </c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178" t="s">
        <v>78</v>
      </c>
      <c r="AD63" s="178"/>
      <c r="AE63" s="178"/>
      <c r="AF63" s="178"/>
      <c r="AG63" s="29">
        <v>0</v>
      </c>
      <c r="AH63" s="29">
        <v>75980</v>
      </c>
      <c r="AI63" s="29">
        <v>75980</v>
      </c>
    </row>
    <row r="64" spans="1:35" ht="12.95" customHeight="1">
      <c r="A64" s="176">
        <v>57</v>
      </c>
      <c r="B64" s="176"/>
      <c r="C64" s="202" t="s">
        <v>77</v>
      </c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178" t="s">
        <v>76</v>
      </c>
      <c r="AD64" s="178"/>
      <c r="AE64" s="178"/>
      <c r="AF64" s="178"/>
      <c r="AG64" s="29">
        <v>0</v>
      </c>
      <c r="AH64" s="29">
        <v>0</v>
      </c>
      <c r="AI64" s="29">
        <v>0</v>
      </c>
    </row>
    <row r="65" spans="1:35" ht="12.95" customHeight="1">
      <c r="A65" s="176">
        <v>58</v>
      </c>
      <c r="B65" s="176"/>
      <c r="C65" s="202" t="s">
        <v>75</v>
      </c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178" t="s">
        <v>74</v>
      </c>
      <c r="AD65" s="178"/>
      <c r="AE65" s="178"/>
      <c r="AF65" s="178"/>
      <c r="AG65" s="29">
        <v>0</v>
      </c>
      <c r="AH65" s="29">
        <v>100000</v>
      </c>
      <c r="AI65" s="29">
        <v>100000</v>
      </c>
    </row>
    <row r="66" spans="1:35" ht="12.95" customHeight="1">
      <c r="A66" s="176">
        <v>59</v>
      </c>
      <c r="B66" s="176"/>
      <c r="C66" s="202" t="s">
        <v>73</v>
      </c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178" t="s">
        <v>72</v>
      </c>
      <c r="AD66" s="178"/>
      <c r="AE66" s="178"/>
      <c r="AF66" s="178"/>
      <c r="AG66" s="115">
        <f t="shared" ref="AG66:AH66" si="14">SUM(AG62:AG65)</f>
        <v>0</v>
      </c>
      <c r="AH66" s="115">
        <f t="shared" si="14"/>
        <v>175980</v>
      </c>
      <c r="AI66" s="72">
        <f>SUM(AI62:AI65)</f>
        <v>175980</v>
      </c>
    </row>
    <row r="67" spans="1:35" ht="26.1" customHeight="1">
      <c r="A67" s="176">
        <v>60</v>
      </c>
      <c r="B67" s="176"/>
      <c r="C67" s="202" t="s">
        <v>71</v>
      </c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202"/>
      <c r="AA67" s="202"/>
      <c r="AB67" s="202"/>
      <c r="AC67" s="178" t="s">
        <v>70</v>
      </c>
      <c r="AD67" s="178"/>
      <c r="AE67" s="178"/>
      <c r="AF67" s="178"/>
      <c r="AG67" s="29">
        <v>0</v>
      </c>
      <c r="AH67" s="29">
        <v>0</v>
      </c>
      <c r="AI67" s="29">
        <v>0</v>
      </c>
    </row>
    <row r="68" spans="1:35" ht="26.1" customHeight="1">
      <c r="A68" s="176">
        <v>61</v>
      </c>
      <c r="B68" s="176"/>
      <c r="C68" s="202" t="s">
        <v>69</v>
      </c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178" t="s">
        <v>68</v>
      </c>
      <c r="AD68" s="178"/>
      <c r="AE68" s="178"/>
      <c r="AF68" s="178"/>
      <c r="AG68" s="29">
        <v>0</v>
      </c>
      <c r="AH68" s="29">
        <v>0</v>
      </c>
      <c r="AI68" s="29">
        <v>0</v>
      </c>
    </row>
    <row r="69" spans="1:35" ht="26.1" customHeight="1">
      <c r="A69" s="176">
        <v>62</v>
      </c>
      <c r="B69" s="176"/>
      <c r="C69" s="202" t="s">
        <v>67</v>
      </c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202"/>
      <c r="W69" s="202"/>
      <c r="X69" s="202"/>
      <c r="Y69" s="202"/>
      <c r="Z69" s="202"/>
      <c r="AA69" s="202"/>
      <c r="AB69" s="202"/>
      <c r="AC69" s="178" t="s">
        <v>66</v>
      </c>
      <c r="AD69" s="178"/>
      <c r="AE69" s="178"/>
      <c r="AF69" s="178"/>
      <c r="AG69" s="29">
        <v>0</v>
      </c>
      <c r="AH69" s="29">
        <v>0</v>
      </c>
      <c r="AI69" s="29">
        <v>0</v>
      </c>
    </row>
    <row r="70" spans="1:35" ht="12.95" customHeight="1">
      <c r="A70" s="176">
        <v>63</v>
      </c>
      <c r="B70" s="176"/>
      <c r="C70" s="202" t="s">
        <v>65</v>
      </c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02"/>
      <c r="S70" s="202"/>
      <c r="T70" s="202"/>
      <c r="U70" s="202"/>
      <c r="V70" s="202"/>
      <c r="W70" s="202"/>
      <c r="X70" s="202"/>
      <c r="Y70" s="202"/>
      <c r="Z70" s="202"/>
      <c r="AA70" s="202"/>
      <c r="AB70" s="202"/>
      <c r="AC70" s="178" t="s">
        <v>64</v>
      </c>
      <c r="AD70" s="178"/>
      <c r="AE70" s="178"/>
      <c r="AF70" s="178"/>
      <c r="AG70" s="57">
        <v>90265812</v>
      </c>
      <c r="AH70" s="29">
        <v>89534000</v>
      </c>
      <c r="AI70" s="29">
        <v>87406222</v>
      </c>
    </row>
    <row r="71" spans="1:35" ht="26.1" customHeight="1">
      <c r="A71" s="176">
        <v>64</v>
      </c>
      <c r="B71" s="176"/>
      <c r="C71" s="202" t="s">
        <v>63</v>
      </c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202"/>
      <c r="Y71" s="202"/>
      <c r="Z71" s="202"/>
      <c r="AA71" s="202"/>
      <c r="AB71" s="202"/>
      <c r="AC71" s="178" t="s">
        <v>62</v>
      </c>
      <c r="AD71" s="178"/>
      <c r="AE71" s="178"/>
      <c r="AF71" s="178"/>
      <c r="AG71" s="29">
        <v>0</v>
      </c>
      <c r="AH71" s="29">
        <v>0</v>
      </c>
      <c r="AI71" s="29">
        <v>0</v>
      </c>
    </row>
    <row r="72" spans="1:35" ht="26.1" customHeight="1">
      <c r="A72" s="176">
        <v>65</v>
      </c>
      <c r="B72" s="176"/>
      <c r="C72" s="202" t="s">
        <v>61</v>
      </c>
      <c r="D72" s="202"/>
      <c r="E72" s="202"/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S72" s="202"/>
      <c r="T72" s="202"/>
      <c r="U72" s="202"/>
      <c r="V72" s="202"/>
      <c r="W72" s="202"/>
      <c r="X72" s="202"/>
      <c r="Y72" s="202"/>
      <c r="Z72" s="202"/>
      <c r="AA72" s="202"/>
      <c r="AB72" s="202"/>
      <c r="AC72" s="178" t="s">
        <v>60</v>
      </c>
      <c r="AD72" s="178"/>
      <c r="AE72" s="178"/>
      <c r="AF72" s="178"/>
      <c r="AG72" s="29">
        <v>560188</v>
      </c>
      <c r="AH72" s="29">
        <v>560188</v>
      </c>
      <c r="AI72" s="29">
        <v>0</v>
      </c>
    </row>
    <row r="73" spans="1:35" ht="12.95" customHeight="1">
      <c r="A73" s="176">
        <v>66</v>
      </c>
      <c r="B73" s="176"/>
      <c r="C73" s="202" t="s">
        <v>59</v>
      </c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178" t="s">
        <v>58</v>
      </c>
      <c r="AD73" s="178"/>
      <c r="AE73" s="178"/>
      <c r="AF73" s="178"/>
      <c r="AG73" s="29">
        <v>0</v>
      </c>
      <c r="AH73" s="29">
        <v>0</v>
      </c>
      <c r="AI73" s="29">
        <v>0</v>
      </c>
    </row>
    <row r="74" spans="1:35" ht="12.95" customHeight="1">
      <c r="A74" s="176">
        <v>67</v>
      </c>
      <c r="B74" s="176"/>
      <c r="C74" s="203" t="s">
        <v>57</v>
      </c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  <c r="X74" s="203"/>
      <c r="Y74" s="203"/>
      <c r="Z74" s="203"/>
      <c r="AA74" s="203"/>
      <c r="AB74" s="203"/>
      <c r="AC74" s="178" t="s">
        <v>56</v>
      </c>
      <c r="AD74" s="178"/>
      <c r="AE74" s="178"/>
      <c r="AF74" s="178"/>
      <c r="AG74" s="29">
        <v>0</v>
      </c>
      <c r="AH74" s="29">
        <v>0</v>
      </c>
      <c r="AI74" s="29">
        <v>0</v>
      </c>
    </row>
    <row r="75" spans="1:35" ht="12.95" customHeight="1">
      <c r="A75" s="176">
        <v>68</v>
      </c>
      <c r="B75" s="176"/>
      <c r="C75" s="202" t="s">
        <v>55</v>
      </c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02"/>
      <c r="Y75" s="202"/>
      <c r="Z75" s="202"/>
      <c r="AA75" s="202"/>
      <c r="AB75" s="202"/>
      <c r="AC75" s="178" t="s">
        <v>54</v>
      </c>
      <c r="AD75" s="178"/>
      <c r="AE75" s="178"/>
      <c r="AF75" s="178"/>
      <c r="AG75" s="29">
        <v>0</v>
      </c>
      <c r="AH75" s="29">
        <v>0</v>
      </c>
      <c r="AI75" s="29">
        <v>0</v>
      </c>
    </row>
    <row r="76" spans="1:35" ht="12.95" customHeight="1">
      <c r="A76" s="176">
        <v>69</v>
      </c>
      <c r="B76" s="176"/>
      <c r="C76" s="202" t="s">
        <v>53</v>
      </c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178" t="s">
        <v>52</v>
      </c>
      <c r="AD76" s="178"/>
      <c r="AE76" s="178"/>
      <c r="AF76" s="178"/>
      <c r="AG76" s="29">
        <v>1145000</v>
      </c>
      <c r="AH76" s="29">
        <v>3410000</v>
      </c>
      <c r="AI76" s="29">
        <v>3015000</v>
      </c>
    </row>
    <row r="77" spans="1:35" ht="12.95" customHeight="1">
      <c r="A77" s="176">
        <v>70</v>
      </c>
      <c r="B77" s="176"/>
      <c r="C77" s="203" t="s">
        <v>51</v>
      </c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  <c r="X77" s="203"/>
      <c r="Y77" s="203"/>
      <c r="Z77" s="203"/>
      <c r="AA77" s="203"/>
      <c r="AB77" s="203"/>
      <c r="AC77" s="178" t="s">
        <v>50</v>
      </c>
      <c r="AD77" s="178"/>
      <c r="AE77" s="178"/>
      <c r="AF77" s="178"/>
      <c r="AG77" s="29">
        <v>0</v>
      </c>
      <c r="AH77" s="29">
        <v>26165216</v>
      </c>
      <c r="AI77" s="29">
        <v>0</v>
      </c>
    </row>
    <row r="78" spans="1:35" ht="12.95" customHeight="1">
      <c r="A78" s="193">
        <v>71</v>
      </c>
      <c r="B78" s="193"/>
      <c r="C78" s="201" t="s">
        <v>49</v>
      </c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195" t="s">
        <v>48</v>
      </c>
      <c r="AD78" s="195"/>
      <c r="AE78" s="195"/>
      <c r="AF78" s="195"/>
      <c r="AG78" s="52">
        <f t="shared" ref="AG78:AH78" si="15">SUM(AG66:AG77)</f>
        <v>91971000</v>
      </c>
      <c r="AH78" s="52">
        <f t="shared" si="15"/>
        <v>119845384</v>
      </c>
      <c r="AI78" s="52">
        <f>SUM(AI66:AI77)</f>
        <v>90597202</v>
      </c>
    </row>
    <row r="79" spans="1:35" ht="12.95" customHeight="1">
      <c r="A79" s="176">
        <v>72</v>
      </c>
      <c r="B79" s="176"/>
      <c r="C79" s="204" t="s">
        <v>47</v>
      </c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178" t="s">
        <v>46</v>
      </c>
      <c r="AD79" s="178"/>
      <c r="AE79" s="178"/>
      <c r="AF79" s="178"/>
      <c r="AG79" s="29">
        <v>0</v>
      </c>
      <c r="AH79" s="29">
        <v>1630000</v>
      </c>
      <c r="AI79" s="29">
        <v>1630000</v>
      </c>
    </row>
    <row r="80" spans="1:35" ht="12.95" customHeight="1">
      <c r="A80" s="176">
        <v>73</v>
      </c>
      <c r="B80" s="176"/>
      <c r="C80" s="204" t="s">
        <v>45</v>
      </c>
      <c r="D80" s="204"/>
      <c r="E80" s="204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4"/>
      <c r="Q80" s="204"/>
      <c r="R80" s="204"/>
      <c r="S80" s="204"/>
      <c r="T80" s="204"/>
      <c r="U80" s="204"/>
      <c r="V80" s="204"/>
      <c r="W80" s="204"/>
      <c r="X80" s="204"/>
      <c r="Y80" s="204"/>
      <c r="Z80" s="204"/>
      <c r="AA80" s="204"/>
      <c r="AB80" s="204"/>
      <c r="AC80" s="178" t="s">
        <v>44</v>
      </c>
      <c r="AD80" s="178"/>
      <c r="AE80" s="178"/>
      <c r="AF80" s="178"/>
      <c r="AG80" s="29">
        <v>480768000</v>
      </c>
      <c r="AH80" s="29">
        <v>479182439</v>
      </c>
      <c r="AI80" s="29">
        <v>18627603</v>
      </c>
    </row>
    <row r="81" spans="1:35" ht="12.95" customHeight="1">
      <c r="A81" s="176">
        <v>74</v>
      </c>
      <c r="B81" s="176"/>
      <c r="C81" s="204" t="s">
        <v>43</v>
      </c>
      <c r="D81" s="204"/>
      <c r="E81" s="204"/>
      <c r="F81" s="204"/>
      <c r="G81" s="204"/>
      <c r="H81" s="204"/>
      <c r="I81" s="204"/>
      <c r="J81" s="204"/>
      <c r="K81" s="204"/>
      <c r="L81" s="204"/>
      <c r="M81" s="204"/>
      <c r="N81" s="204"/>
      <c r="O81" s="204"/>
      <c r="P81" s="204"/>
      <c r="Q81" s="204"/>
      <c r="R81" s="204"/>
      <c r="S81" s="204"/>
      <c r="T81" s="204"/>
      <c r="U81" s="204"/>
      <c r="V81" s="204"/>
      <c r="W81" s="204"/>
      <c r="X81" s="204"/>
      <c r="Y81" s="204"/>
      <c r="Z81" s="204"/>
      <c r="AA81" s="204"/>
      <c r="AB81" s="204"/>
      <c r="AC81" s="178" t="s">
        <v>42</v>
      </c>
      <c r="AD81" s="178"/>
      <c r="AE81" s="178"/>
      <c r="AF81" s="178"/>
      <c r="AG81" s="29">
        <v>0</v>
      </c>
      <c r="AH81" s="29">
        <v>0</v>
      </c>
      <c r="AI81" s="29">
        <v>0</v>
      </c>
    </row>
    <row r="82" spans="1:35" ht="12.95" customHeight="1">
      <c r="A82" s="176">
        <v>75</v>
      </c>
      <c r="B82" s="176"/>
      <c r="C82" s="204" t="s">
        <v>41</v>
      </c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204"/>
      <c r="S82" s="204"/>
      <c r="T82" s="204"/>
      <c r="U82" s="204"/>
      <c r="V82" s="204"/>
      <c r="W82" s="204"/>
      <c r="X82" s="204"/>
      <c r="Y82" s="204"/>
      <c r="Z82" s="204"/>
      <c r="AA82" s="204"/>
      <c r="AB82" s="204"/>
      <c r="AC82" s="178" t="s">
        <v>40</v>
      </c>
      <c r="AD82" s="178"/>
      <c r="AE82" s="178"/>
      <c r="AF82" s="178"/>
      <c r="AG82" s="29">
        <v>0</v>
      </c>
      <c r="AH82" s="29">
        <v>5526272</v>
      </c>
      <c r="AI82" s="29">
        <v>5426272</v>
      </c>
    </row>
    <row r="83" spans="1:35" ht="12.95" customHeight="1">
      <c r="A83" s="176">
        <v>76</v>
      </c>
      <c r="B83" s="176"/>
      <c r="C83" s="196" t="s">
        <v>39</v>
      </c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78" t="s">
        <v>38</v>
      </c>
      <c r="AD83" s="178"/>
      <c r="AE83" s="178"/>
      <c r="AF83" s="178"/>
      <c r="AG83" s="29">
        <v>0</v>
      </c>
      <c r="AH83" s="29">
        <v>0</v>
      </c>
      <c r="AI83" s="29">
        <v>0</v>
      </c>
    </row>
    <row r="84" spans="1:35" ht="12.95" customHeight="1">
      <c r="A84" s="176">
        <v>77</v>
      </c>
      <c r="B84" s="176"/>
      <c r="C84" s="196" t="s">
        <v>37</v>
      </c>
      <c r="D84" s="196"/>
      <c r="E84" s="196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78" t="s">
        <v>36</v>
      </c>
      <c r="AD84" s="178"/>
      <c r="AE84" s="178"/>
      <c r="AF84" s="178"/>
      <c r="AG84" s="29">
        <v>0</v>
      </c>
      <c r="AH84" s="29">
        <v>0</v>
      </c>
      <c r="AI84" s="29">
        <v>0</v>
      </c>
    </row>
    <row r="85" spans="1:35" ht="12.95" customHeight="1">
      <c r="A85" s="176">
        <v>78</v>
      </c>
      <c r="B85" s="176"/>
      <c r="C85" s="196" t="s">
        <v>35</v>
      </c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78" t="s">
        <v>34</v>
      </c>
      <c r="AD85" s="178"/>
      <c r="AE85" s="178"/>
      <c r="AF85" s="178"/>
      <c r="AG85" s="29">
        <v>129807000</v>
      </c>
      <c r="AH85" s="29">
        <v>130360349</v>
      </c>
      <c r="AI85" s="29">
        <v>6766137</v>
      </c>
    </row>
    <row r="86" spans="1:35" s="4" customFormat="1" ht="12.95" customHeight="1">
      <c r="A86" s="193">
        <v>79</v>
      </c>
      <c r="B86" s="193"/>
      <c r="C86" s="205" t="s">
        <v>33</v>
      </c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05"/>
      <c r="Z86" s="205"/>
      <c r="AA86" s="205"/>
      <c r="AB86" s="205"/>
      <c r="AC86" s="195" t="s">
        <v>32</v>
      </c>
      <c r="AD86" s="195"/>
      <c r="AE86" s="195"/>
      <c r="AF86" s="195"/>
      <c r="AG86" s="52">
        <f t="shared" ref="AG86:AH86" si="16">SUM(AG79:AG85)</f>
        <v>610575000</v>
      </c>
      <c r="AH86" s="52">
        <f t="shared" si="16"/>
        <v>616699060</v>
      </c>
      <c r="AI86" s="52">
        <f>SUM(AI79:AI85)</f>
        <v>32450012</v>
      </c>
    </row>
    <row r="87" spans="1:35" ht="12.95" customHeight="1">
      <c r="A87" s="176">
        <v>80</v>
      </c>
      <c r="B87" s="176"/>
      <c r="C87" s="199" t="s">
        <v>31</v>
      </c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78" t="s">
        <v>30</v>
      </c>
      <c r="AD87" s="178"/>
      <c r="AE87" s="178"/>
      <c r="AF87" s="178"/>
      <c r="AG87" s="29">
        <v>2365000</v>
      </c>
      <c r="AH87" s="29">
        <v>13079564</v>
      </c>
      <c r="AI87" s="29">
        <v>13079563</v>
      </c>
    </row>
    <row r="88" spans="1:35" ht="12.95" customHeight="1">
      <c r="A88" s="176">
        <v>81</v>
      </c>
      <c r="B88" s="176"/>
      <c r="C88" s="199" t="s">
        <v>29</v>
      </c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78" t="s">
        <v>28</v>
      </c>
      <c r="AD88" s="178"/>
      <c r="AE88" s="178"/>
      <c r="AF88" s="178"/>
      <c r="AG88" s="29">
        <v>0</v>
      </c>
      <c r="AH88" s="29">
        <v>0</v>
      </c>
      <c r="AI88" s="29"/>
    </row>
    <row r="89" spans="1:35" ht="12.95" customHeight="1">
      <c r="A89" s="176">
        <v>82</v>
      </c>
      <c r="B89" s="176"/>
      <c r="C89" s="199" t="s">
        <v>27</v>
      </c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78" t="s">
        <v>26</v>
      </c>
      <c r="AD89" s="178"/>
      <c r="AE89" s="178"/>
      <c r="AF89" s="178"/>
      <c r="AG89" s="29">
        <v>0</v>
      </c>
      <c r="AH89" s="29">
        <v>0</v>
      </c>
      <c r="AI89" s="29"/>
    </row>
    <row r="90" spans="1:35" ht="12.95" customHeight="1">
      <c r="A90" s="176">
        <v>83</v>
      </c>
      <c r="B90" s="176"/>
      <c r="C90" s="199" t="s">
        <v>25</v>
      </c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99"/>
      <c r="AA90" s="199"/>
      <c r="AB90" s="199"/>
      <c r="AC90" s="178" t="s">
        <v>24</v>
      </c>
      <c r="AD90" s="178"/>
      <c r="AE90" s="178"/>
      <c r="AF90" s="178"/>
      <c r="AG90" s="29">
        <v>635000</v>
      </c>
      <c r="AH90" s="29">
        <v>3509942</v>
      </c>
      <c r="AI90" s="29">
        <v>3477669</v>
      </c>
    </row>
    <row r="91" spans="1:35" s="4" customFormat="1" ht="12.95" customHeight="1">
      <c r="A91" s="193">
        <v>84</v>
      </c>
      <c r="B91" s="193"/>
      <c r="C91" s="201" t="s">
        <v>23</v>
      </c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201"/>
      <c r="AB91" s="201"/>
      <c r="AC91" s="195" t="s">
        <v>22</v>
      </c>
      <c r="AD91" s="195"/>
      <c r="AE91" s="195"/>
      <c r="AF91" s="195"/>
      <c r="AG91" s="52">
        <f t="shared" ref="AG91:AH91" si="17">SUM(AG87:AG90)</f>
        <v>3000000</v>
      </c>
      <c r="AH91" s="52">
        <f t="shared" si="17"/>
        <v>16589506</v>
      </c>
      <c r="AI91" s="52">
        <f>SUM(AI87:AI90)</f>
        <v>16557232</v>
      </c>
    </row>
    <row r="92" spans="1:35" ht="26.1" customHeight="1">
      <c r="A92" s="176">
        <v>85</v>
      </c>
      <c r="B92" s="176"/>
      <c r="C92" s="199" t="s">
        <v>21</v>
      </c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78" t="s">
        <v>20</v>
      </c>
      <c r="AD92" s="178"/>
      <c r="AE92" s="178"/>
      <c r="AF92" s="178"/>
      <c r="AG92" s="29">
        <v>0</v>
      </c>
      <c r="AH92" s="29">
        <v>0</v>
      </c>
      <c r="AI92" s="29">
        <v>0</v>
      </c>
    </row>
    <row r="93" spans="1:35" ht="26.1" customHeight="1">
      <c r="A93" s="176">
        <v>86</v>
      </c>
      <c r="B93" s="176"/>
      <c r="C93" s="199" t="s">
        <v>19</v>
      </c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78" t="s">
        <v>18</v>
      </c>
      <c r="AD93" s="178"/>
      <c r="AE93" s="178"/>
      <c r="AF93" s="178"/>
      <c r="AG93" s="29">
        <v>0</v>
      </c>
      <c r="AH93" s="29">
        <v>0</v>
      </c>
      <c r="AI93" s="29">
        <v>0</v>
      </c>
    </row>
    <row r="94" spans="1:35" ht="26.1" customHeight="1">
      <c r="A94" s="176">
        <v>87</v>
      </c>
      <c r="B94" s="176"/>
      <c r="C94" s="199" t="s">
        <v>17</v>
      </c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78" t="s">
        <v>16</v>
      </c>
      <c r="AD94" s="178"/>
      <c r="AE94" s="178"/>
      <c r="AF94" s="178"/>
      <c r="AG94" s="29">
        <v>0</v>
      </c>
      <c r="AH94" s="29">
        <v>0</v>
      </c>
      <c r="AI94" s="29">
        <v>0</v>
      </c>
    </row>
    <row r="95" spans="1:35" ht="12.95" customHeight="1">
      <c r="A95" s="176">
        <v>88</v>
      </c>
      <c r="B95" s="176"/>
      <c r="C95" s="199" t="s">
        <v>15</v>
      </c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78" t="s">
        <v>14</v>
      </c>
      <c r="AD95" s="178"/>
      <c r="AE95" s="178"/>
      <c r="AF95" s="178"/>
      <c r="AG95" s="29">
        <v>0</v>
      </c>
      <c r="AH95" s="29">
        <v>0</v>
      </c>
      <c r="AI95" s="29">
        <v>0</v>
      </c>
    </row>
    <row r="96" spans="1:35" ht="26.1" customHeight="1">
      <c r="A96" s="176">
        <v>89</v>
      </c>
      <c r="B96" s="176"/>
      <c r="C96" s="199" t="s">
        <v>13</v>
      </c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78" t="s">
        <v>12</v>
      </c>
      <c r="AD96" s="178"/>
      <c r="AE96" s="178"/>
      <c r="AF96" s="178"/>
      <c r="AG96" s="29">
        <v>0</v>
      </c>
      <c r="AH96" s="29">
        <v>0</v>
      </c>
      <c r="AI96" s="29">
        <v>0</v>
      </c>
    </row>
    <row r="97" spans="1:35" ht="26.1" customHeight="1">
      <c r="A97" s="176">
        <v>90</v>
      </c>
      <c r="B97" s="176"/>
      <c r="C97" s="199" t="s">
        <v>11</v>
      </c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78" t="s">
        <v>10</v>
      </c>
      <c r="AD97" s="178"/>
      <c r="AE97" s="178"/>
      <c r="AF97" s="178"/>
      <c r="AG97" s="29">
        <v>0</v>
      </c>
      <c r="AH97" s="29">
        <v>0</v>
      </c>
      <c r="AI97" s="29">
        <v>0</v>
      </c>
    </row>
    <row r="98" spans="1:35" ht="12.95" customHeight="1">
      <c r="A98" s="176">
        <v>91</v>
      </c>
      <c r="B98" s="176"/>
      <c r="C98" s="199" t="s">
        <v>9</v>
      </c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78" t="s">
        <v>8</v>
      </c>
      <c r="AD98" s="178"/>
      <c r="AE98" s="178"/>
      <c r="AF98" s="178"/>
      <c r="AG98" s="29">
        <v>0</v>
      </c>
      <c r="AH98" s="29">
        <v>0</v>
      </c>
      <c r="AI98" s="29">
        <v>0</v>
      </c>
    </row>
    <row r="99" spans="1:35" ht="12.95" customHeight="1">
      <c r="A99" s="176">
        <v>92</v>
      </c>
      <c r="B99" s="176"/>
      <c r="C99" s="199" t="s">
        <v>7</v>
      </c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78" t="s">
        <v>6</v>
      </c>
      <c r="AD99" s="178"/>
      <c r="AE99" s="178"/>
      <c r="AF99" s="178"/>
      <c r="AG99" s="29">
        <v>0</v>
      </c>
      <c r="AH99" s="29">
        <v>0</v>
      </c>
      <c r="AI99" s="29">
        <v>0</v>
      </c>
    </row>
    <row r="100" spans="1:35" ht="12.95" customHeight="1">
      <c r="A100" s="176">
        <v>93</v>
      </c>
      <c r="B100" s="176"/>
      <c r="C100" s="199" t="s">
        <v>5</v>
      </c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78" t="s">
        <v>4</v>
      </c>
      <c r="AD100" s="178"/>
      <c r="AE100" s="178"/>
      <c r="AF100" s="178"/>
      <c r="AG100" s="29">
        <v>0</v>
      </c>
      <c r="AH100" s="29">
        <v>0</v>
      </c>
      <c r="AI100" s="29">
        <v>0</v>
      </c>
    </row>
    <row r="101" spans="1:35" ht="12.95" customHeight="1">
      <c r="A101" s="193">
        <v>94</v>
      </c>
      <c r="B101" s="193"/>
      <c r="C101" s="201" t="s">
        <v>3</v>
      </c>
      <c r="D101" s="201"/>
      <c r="E101" s="201"/>
      <c r="F101" s="201"/>
      <c r="G101" s="201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195" t="s">
        <v>2</v>
      </c>
      <c r="AD101" s="195"/>
      <c r="AE101" s="195"/>
      <c r="AF101" s="195"/>
      <c r="AG101" s="52">
        <v>0</v>
      </c>
      <c r="AH101" s="52">
        <v>0</v>
      </c>
      <c r="AI101" s="52">
        <f t="shared" ref="AI101" si="18">SUM(AI92:AI100)</f>
        <v>0</v>
      </c>
    </row>
    <row r="102" spans="1:35" s="4" customFormat="1" ht="12.95" customHeight="1">
      <c r="A102" s="193">
        <v>95</v>
      </c>
      <c r="B102" s="193"/>
      <c r="C102" s="205" t="s">
        <v>1</v>
      </c>
      <c r="D102" s="205"/>
      <c r="E102" s="205"/>
      <c r="F102" s="205"/>
      <c r="G102" s="205"/>
      <c r="H102" s="205"/>
      <c r="I102" s="205"/>
      <c r="J102" s="205"/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195" t="s">
        <v>0</v>
      </c>
      <c r="AD102" s="195"/>
      <c r="AE102" s="195"/>
      <c r="AF102" s="195"/>
      <c r="AG102" s="52">
        <v>810346000</v>
      </c>
      <c r="AH102" s="52">
        <v>878462382</v>
      </c>
      <c r="AI102" s="52">
        <f>SUM(AI26,AI27,AI52,AI61,AI78,AI86,AI91,AI101)</f>
        <v>250586268</v>
      </c>
    </row>
    <row r="103" spans="1:35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5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5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5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5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5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5">
      <c r="AC109" s="3"/>
      <c r="AD109" s="3"/>
      <c r="AE109" s="3"/>
      <c r="AF109" s="3"/>
    </row>
    <row r="110" spans="1:35">
      <c r="AC110" s="3"/>
      <c r="AD110" s="3"/>
      <c r="AE110" s="3"/>
      <c r="AF110" s="3"/>
    </row>
  </sheetData>
  <mergeCells count="296">
    <mergeCell ref="A98:B98"/>
    <mergeCell ref="C98:AB98"/>
    <mergeCell ref="AC98:AF98"/>
    <mergeCell ref="A95:B95"/>
    <mergeCell ref="C95:AB95"/>
    <mergeCell ref="AC95:AF95"/>
    <mergeCell ref="A96:B96"/>
    <mergeCell ref="C96:AB96"/>
    <mergeCell ref="AC96:AF96"/>
    <mergeCell ref="A63:B63"/>
    <mergeCell ref="C63:AB63"/>
    <mergeCell ref="AC63:AF63"/>
    <mergeCell ref="A64:B64"/>
    <mergeCell ref="C64:AB64"/>
    <mergeCell ref="AC64:AF64"/>
    <mergeCell ref="A102:B102"/>
    <mergeCell ref="C102:AB102"/>
    <mergeCell ref="AC102:AF102"/>
    <mergeCell ref="A100:B100"/>
    <mergeCell ref="C100:AB100"/>
    <mergeCell ref="AC100:AF100"/>
    <mergeCell ref="A101:B101"/>
    <mergeCell ref="C101:AB101"/>
    <mergeCell ref="AC101:AF101"/>
    <mergeCell ref="A97:B97"/>
    <mergeCell ref="C97:AB97"/>
    <mergeCell ref="AC97:AF97"/>
    <mergeCell ref="A99:B99"/>
    <mergeCell ref="C99:AB99"/>
    <mergeCell ref="AC99:AF99"/>
    <mergeCell ref="A65:B65"/>
    <mergeCell ref="C65:AB65"/>
    <mergeCell ref="AC65:AF65"/>
    <mergeCell ref="AC93:AF93"/>
    <mergeCell ref="A94:B94"/>
    <mergeCell ref="C94:AB94"/>
    <mergeCell ref="AC94:AF94"/>
    <mergeCell ref="A91:B91"/>
    <mergeCell ref="C91:AB91"/>
    <mergeCell ref="AC91:AF91"/>
    <mergeCell ref="A92:B92"/>
    <mergeCell ref="C92:AB92"/>
    <mergeCell ref="AC92:AF92"/>
    <mergeCell ref="A93:B93"/>
    <mergeCell ref="C93:AB93"/>
    <mergeCell ref="A89:B89"/>
    <mergeCell ref="C89:AB89"/>
    <mergeCell ref="AC89:AF89"/>
    <mergeCell ref="A90:B90"/>
    <mergeCell ref="C90:AB90"/>
    <mergeCell ref="AC90:AF90"/>
    <mergeCell ref="A87:B87"/>
    <mergeCell ref="C87:AB87"/>
    <mergeCell ref="AC87:AF87"/>
    <mergeCell ref="A88:B88"/>
    <mergeCell ref="C88:AB88"/>
    <mergeCell ref="AC88:AF88"/>
    <mergeCell ref="A85:B85"/>
    <mergeCell ref="C85:AB85"/>
    <mergeCell ref="AC85:AF85"/>
    <mergeCell ref="A86:B86"/>
    <mergeCell ref="C86:AB86"/>
    <mergeCell ref="AC86:AF86"/>
    <mergeCell ref="A83:B83"/>
    <mergeCell ref="C83:AB83"/>
    <mergeCell ref="AC83:AF83"/>
    <mergeCell ref="A84:B84"/>
    <mergeCell ref="C84:AB84"/>
    <mergeCell ref="AC84:AF84"/>
    <mergeCell ref="A81:B81"/>
    <mergeCell ref="C81:AB81"/>
    <mergeCell ref="AC81:AF81"/>
    <mergeCell ref="A82:B82"/>
    <mergeCell ref="C82:AB82"/>
    <mergeCell ref="AC82:AF82"/>
    <mergeCell ref="A79:B79"/>
    <mergeCell ref="C79:AB79"/>
    <mergeCell ref="AC79:AF79"/>
    <mergeCell ref="A80:B80"/>
    <mergeCell ref="C80:AB80"/>
    <mergeCell ref="AC80:AF80"/>
    <mergeCell ref="A77:B77"/>
    <mergeCell ref="C77:AB77"/>
    <mergeCell ref="AC77:AF77"/>
    <mergeCell ref="A78:B78"/>
    <mergeCell ref="C78:AB78"/>
    <mergeCell ref="AC78:AF78"/>
    <mergeCell ref="A74:B74"/>
    <mergeCell ref="C74:AB74"/>
    <mergeCell ref="AC74:AF74"/>
    <mergeCell ref="A76:B76"/>
    <mergeCell ref="C76:AB76"/>
    <mergeCell ref="AC76:AF76"/>
    <mergeCell ref="AC75:AF75"/>
    <mergeCell ref="A75:B75"/>
    <mergeCell ref="C75:AB75"/>
    <mergeCell ref="A72:B72"/>
    <mergeCell ref="C72:AB72"/>
    <mergeCell ref="AC72:AF72"/>
    <mergeCell ref="A73:B73"/>
    <mergeCell ref="C73:AB73"/>
    <mergeCell ref="AC73:AF73"/>
    <mergeCell ref="A70:B70"/>
    <mergeCell ref="C70:AB70"/>
    <mergeCell ref="AC70:AF70"/>
    <mergeCell ref="A71:B71"/>
    <mergeCell ref="C71:AB71"/>
    <mergeCell ref="AC71:AF71"/>
    <mergeCell ref="A68:B68"/>
    <mergeCell ref="C68:AB68"/>
    <mergeCell ref="AC68:AF68"/>
    <mergeCell ref="A69:B69"/>
    <mergeCell ref="C69:AB69"/>
    <mergeCell ref="AC69:AF69"/>
    <mergeCell ref="A66:B66"/>
    <mergeCell ref="C66:AB66"/>
    <mergeCell ref="AC66:AF66"/>
    <mergeCell ref="A67:B67"/>
    <mergeCell ref="C67:AB67"/>
    <mergeCell ref="AC67:AF67"/>
    <mergeCell ref="A61:B61"/>
    <mergeCell ref="C61:AB61"/>
    <mergeCell ref="AC61:AF61"/>
    <mergeCell ref="A62:B62"/>
    <mergeCell ref="C62:AB62"/>
    <mergeCell ref="AC62:AF62"/>
    <mergeCell ref="A59:B59"/>
    <mergeCell ref="C59:AB59"/>
    <mergeCell ref="AC59:AF59"/>
    <mergeCell ref="A60:B60"/>
    <mergeCell ref="C60:AB60"/>
    <mergeCell ref="AC60:AF60"/>
    <mergeCell ref="A57:B57"/>
    <mergeCell ref="C57:AB57"/>
    <mergeCell ref="AC57:AF57"/>
    <mergeCell ref="A58:B58"/>
    <mergeCell ref="C58:AB58"/>
    <mergeCell ref="AC58:AF58"/>
    <mergeCell ref="A55:B55"/>
    <mergeCell ref="C55:AB55"/>
    <mergeCell ref="AC55:AF55"/>
    <mergeCell ref="A56:B56"/>
    <mergeCell ref="C56:AB56"/>
    <mergeCell ref="AC56:AF56"/>
    <mergeCell ref="A53:B53"/>
    <mergeCell ref="C53:AB53"/>
    <mergeCell ref="AC53:AF53"/>
    <mergeCell ref="A54:B54"/>
    <mergeCell ref="C54:AB54"/>
    <mergeCell ref="AC54:AF54"/>
    <mergeCell ref="A51:B51"/>
    <mergeCell ref="C51:AB51"/>
    <mergeCell ref="AC51:AF51"/>
    <mergeCell ref="A52:B52"/>
    <mergeCell ref="C52:AB52"/>
    <mergeCell ref="AC52:AF52"/>
    <mergeCell ref="A49:B49"/>
    <mergeCell ref="C49:AB49"/>
    <mergeCell ref="AC49:AF49"/>
    <mergeCell ref="A50:B50"/>
    <mergeCell ref="C50:AB50"/>
    <mergeCell ref="AC50:AF50"/>
    <mergeCell ref="A47:B47"/>
    <mergeCell ref="C47:AB47"/>
    <mergeCell ref="AC47:AF47"/>
    <mergeCell ref="A48:B48"/>
    <mergeCell ref="C48:AB48"/>
    <mergeCell ref="AC48:AF48"/>
    <mergeCell ref="A45:B45"/>
    <mergeCell ref="C45:AB45"/>
    <mergeCell ref="AC45:AF45"/>
    <mergeCell ref="A46:B46"/>
    <mergeCell ref="C46:AB46"/>
    <mergeCell ref="AC46:AF46"/>
    <mergeCell ref="A43:B43"/>
    <mergeCell ref="C43:AB43"/>
    <mergeCell ref="AC43:AF43"/>
    <mergeCell ref="A44:B44"/>
    <mergeCell ref="C44:AB44"/>
    <mergeCell ref="AC44:AF44"/>
    <mergeCell ref="A41:B41"/>
    <mergeCell ref="C41:AB41"/>
    <mergeCell ref="AC41:AF41"/>
    <mergeCell ref="A42:B42"/>
    <mergeCell ref="C42:AB42"/>
    <mergeCell ref="AC42:AF42"/>
    <mergeCell ref="A39:B39"/>
    <mergeCell ref="C39:AB39"/>
    <mergeCell ref="AC39:AF39"/>
    <mergeCell ref="A40:B40"/>
    <mergeCell ref="C40:AB40"/>
    <mergeCell ref="AC40:AF40"/>
    <mergeCell ref="A37:B37"/>
    <mergeCell ref="C37:AB37"/>
    <mergeCell ref="AC37:AF37"/>
    <mergeCell ref="A38:B38"/>
    <mergeCell ref="C38:AB38"/>
    <mergeCell ref="AC38:AF38"/>
    <mergeCell ref="A35:B35"/>
    <mergeCell ref="C35:AB35"/>
    <mergeCell ref="AC35:AF35"/>
    <mergeCell ref="A36:B36"/>
    <mergeCell ref="C36:AB36"/>
    <mergeCell ref="AC36:AF36"/>
    <mergeCell ref="A33:B33"/>
    <mergeCell ref="C33:AB33"/>
    <mergeCell ref="AC33:AF33"/>
    <mergeCell ref="A34:B34"/>
    <mergeCell ref="C34:AB34"/>
    <mergeCell ref="AC34:AF34"/>
    <mergeCell ref="A31:B31"/>
    <mergeCell ref="C31:AB31"/>
    <mergeCell ref="AC31:AF31"/>
    <mergeCell ref="A32:B32"/>
    <mergeCell ref="C32:AB32"/>
    <mergeCell ref="AC32:AF32"/>
    <mergeCell ref="A29:B29"/>
    <mergeCell ref="C29:AB29"/>
    <mergeCell ref="AC29:AF29"/>
    <mergeCell ref="A30:B30"/>
    <mergeCell ref="C30:AB30"/>
    <mergeCell ref="AC30:AF30"/>
    <mergeCell ref="A27:B27"/>
    <mergeCell ref="C27:AB27"/>
    <mergeCell ref="AC27:AF27"/>
    <mergeCell ref="A28:B28"/>
    <mergeCell ref="C28:AB28"/>
    <mergeCell ref="AC28:AF28"/>
    <mergeCell ref="A25:B25"/>
    <mergeCell ref="C25:AB25"/>
    <mergeCell ref="AC25:AF25"/>
    <mergeCell ref="A26:B26"/>
    <mergeCell ref="C26:AB26"/>
    <mergeCell ref="AC26:AF26"/>
    <mergeCell ref="A23:B23"/>
    <mergeCell ref="C23:AB23"/>
    <mergeCell ref="AC23:AF23"/>
    <mergeCell ref="A24:B24"/>
    <mergeCell ref="C24:AB24"/>
    <mergeCell ref="AC24:AF24"/>
    <mergeCell ref="A21:B21"/>
    <mergeCell ref="C21:AB21"/>
    <mergeCell ref="AC21:AF21"/>
    <mergeCell ref="A22:B22"/>
    <mergeCell ref="C22:AB22"/>
    <mergeCell ref="AC22:AF22"/>
    <mergeCell ref="A19:B19"/>
    <mergeCell ref="C19:AB19"/>
    <mergeCell ref="AC19:AF19"/>
    <mergeCell ref="A20:B20"/>
    <mergeCell ref="C20:AB20"/>
    <mergeCell ref="AC20:AF20"/>
    <mergeCell ref="A17:B17"/>
    <mergeCell ref="C17:AB17"/>
    <mergeCell ref="AC17:AF17"/>
    <mergeCell ref="A18:B18"/>
    <mergeCell ref="C18:AB18"/>
    <mergeCell ref="AC18:AF18"/>
    <mergeCell ref="A15:B15"/>
    <mergeCell ref="C15:AB15"/>
    <mergeCell ref="AC15:AF15"/>
    <mergeCell ref="A16:B16"/>
    <mergeCell ref="C16:AB16"/>
    <mergeCell ref="AC16:AF16"/>
    <mergeCell ref="A13:B13"/>
    <mergeCell ref="C13:AB13"/>
    <mergeCell ref="AC13:AF13"/>
    <mergeCell ref="A14:B14"/>
    <mergeCell ref="C14:AB14"/>
    <mergeCell ref="AC14:AF14"/>
    <mergeCell ref="A11:B11"/>
    <mergeCell ref="C11:AB11"/>
    <mergeCell ref="AC11:AF11"/>
    <mergeCell ref="A12:B12"/>
    <mergeCell ref="C12:AB12"/>
    <mergeCell ref="AC12:AF12"/>
    <mergeCell ref="A1:AH1"/>
    <mergeCell ref="A10:B10"/>
    <mergeCell ref="C10:AB10"/>
    <mergeCell ref="AC10:AF10"/>
    <mergeCell ref="A7:B7"/>
    <mergeCell ref="C7:AB7"/>
    <mergeCell ref="AC7:AF7"/>
    <mergeCell ref="A8:B8"/>
    <mergeCell ref="C8:AB8"/>
    <mergeCell ref="AC8:AF8"/>
    <mergeCell ref="A2:AG2"/>
    <mergeCell ref="A3:AG3"/>
    <mergeCell ref="A4:AG4"/>
    <mergeCell ref="A6:B6"/>
    <mergeCell ref="C6:AB6"/>
    <mergeCell ref="AC6:AF6"/>
    <mergeCell ref="A9:B9"/>
    <mergeCell ref="C9:AB9"/>
    <mergeCell ref="AC9:AF9"/>
    <mergeCell ref="A5:AI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8" orientation="portrait" cellComments="asDisplayed" r:id="rId1"/>
  <headerFooter alignWithMargins="0"/>
  <rowBreaks count="1" manualBreakCount="1">
    <brk id="48" max="34" man="1"/>
  </rowBreaks>
  <ignoredErrors>
    <ignoredError sqref="A8:B10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I74"/>
  <sheetViews>
    <sheetView view="pageBreakPreview" zoomScaleNormal="100" zoomScaleSheetLayoutView="100" workbookViewId="0">
      <selection sqref="A1:AH1"/>
    </sheetView>
  </sheetViews>
  <sheetFormatPr defaultRowHeight="12.75"/>
  <cols>
    <col min="1" max="28" width="2.7109375" style="1" customWidth="1"/>
    <col min="29" max="29" width="2.7109375" style="6" customWidth="1"/>
    <col min="30" max="32" width="2.7109375" style="1" customWidth="1"/>
    <col min="33" max="33" width="13.42578125" style="1" customWidth="1"/>
    <col min="34" max="35" width="12.5703125" style="1" customWidth="1"/>
    <col min="36" max="36" width="10.7109375" style="1" customWidth="1"/>
    <col min="37" max="16384" width="9.140625" style="1"/>
  </cols>
  <sheetData>
    <row r="1" spans="1:35" ht="39" customHeight="1">
      <c r="A1" s="172" t="s">
        <v>738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</row>
    <row r="2" spans="1:35" ht="15.95" customHeight="1">
      <c r="A2" s="182" t="s">
        <v>401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</row>
    <row r="3" spans="1:35" ht="35.1" customHeight="1">
      <c r="A3" s="182" t="s">
        <v>695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</row>
    <row r="4" spans="1:35" ht="15.75" customHeight="1">
      <c r="A4" s="236" t="s">
        <v>623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</row>
    <row r="5" spans="1:35" ht="35.1" customHeight="1">
      <c r="A5" s="185" t="s">
        <v>251</v>
      </c>
      <c r="B5" s="186"/>
      <c r="C5" s="187" t="s">
        <v>250</v>
      </c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9" t="s">
        <v>249</v>
      </c>
      <c r="AD5" s="188"/>
      <c r="AE5" s="188"/>
      <c r="AF5" s="188"/>
      <c r="AG5" s="35" t="s">
        <v>655</v>
      </c>
      <c r="AH5" s="50" t="s">
        <v>660</v>
      </c>
      <c r="AI5" s="82" t="s">
        <v>662</v>
      </c>
    </row>
    <row r="6" spans="1:35">
      <c r="A6" s="226" t="s">
        <v>248</v>
      </c>
      <c r="B6" s="227"/>
      <c r="C6" s="228" t="s">
        <v>247</v>
      </c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30"/>
      <c r="AC6" s="228" t="s">
        <v>246</v>
      </c>
      <c r="AD6" s="231"/>
      <c r="AE6" s="231"/>
      <c r="AF6" s="225"/>
      <c r="AG6" s="34" t="s">
        <v>245</v>
      </c>
      <c r="AH6" s="51" t="s">
        <v>557</v>
      </c>
      <c r="AI6" s="80" t="s">
        <v>556</v>
      </c>
    </row>
    <row r="7" spans="1:35" s="4" customFormat="1" ht="12.95" customHeight="1">
      <c r="A7" s="206" t="s">
        <v>244</v>
      </c>
      <c r="B7" s="225"/>
      <c r="C7" s="232" t="s">
        <v>400</v>
      </c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4"/>
      <c r="AC7" s="211" t="s">
        <v>399</v>
      </c>
      <c r="AD7" s="212"/>
      <c r="AE7" s="212"/>
      <c r="AF7" s="213"/>
      <c r="AG7" s="55">
        <v>58410036</v>
      </c>
      <c r="AH7" s="55">
        <v>58410036</v>
      </c>
      <c r="AI7" s="55">
        <v>58410036</v>
      </c>
    </row>
    <row r="8" spans="1:35" s="4" customFormat="1" ht="12.95" customHeight="1">
      <c r="A8" s="206" t="s">
        <v>241</v>
      </c>
      <c r="B8" s="225"/>
      <c r="C8" s="208" t="s">
        <v>398</v>
      </c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10"/>
      <c r="AC8" s="211" t="s">
        <v>397</v>
      </c>
      <c r="AD8" s="212"/>
      <c r="AE8" s="212"/>
      <c r="AF8" s="213"/>
      <c r="AG8" s="29">
        <v>42617000</v>
      </c>
      <c r="AH8" s="29">
        <v>44415934</v>
      </c>
      <c r="AI8" s="29">
        <v>44415934</v>
      </c>
    </row>
    <row r="9" spans="1:35" s="4" customFormat="1" ht="26.1" customHeight="1">
      <c r="A9" s="206" t="s">
        <v>238</v>
      </c>
      <c r="B9" s="225"/>
      <c r="C9" s="208" t="s">
        <v>396</v>
      </c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10"/>
      <c r="AC9" s="211" t="s">
        <v>395</v>
      </c>
      <c r="AD9" s="212"/>
      <c r="AE9" s="212"/>
      <c r="AF9" s="213"/>
      <c r="AG9" s="29">
        <v>36853519</v>
      </c>
      <c r="AH9" s="29">
        <v>39155586</v>
      </c>
      <c r="AI9" s="29">
        <v>39155586</v>
      </c>
    </row>
    <row r="10" spans="1:35" ht="12.95" customHeight="1">
      <c r="A10" s="206" t="s">
        <v>235</v>
      </c>
      <c r="B10" s="225"/>
      <c r="C10" s="208" t="s">
        <v>394</v>
      </c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10"/>
      <c r="AC10" s="211" t="s">
        <v>393</v>
      </c>
      <c r="AD10" s="212"/>
      <c r="AE10" s="212"/>
      <c r="AF10" s="213"/>
      <c r="AG10" s="29">
        <v>2159160</v>
      </c>
      <c r="AH10" s="29">
        <v>2159160</v>
      </c>
      <c r="AI10" s="29">
        <v>2159160</v>
      </c>
    </row>
    <row r="11" spans="1:35" s="5" customFormat="1" ht="12.95" customHeight="1">
      <c r="A11" s="206" t="s">
        <v>232</v>
      </c>
      <c r="B11" s="225"/>
      <c r="C11" s="208" t="s">
        <v>392</v>
      </c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10"/>
      <c r="AC11" s="211" t="s">
        <v>391</v>
      </c>
      <c r="AD11" s="212"/>
      <c r="AE11" s="212"/>
      <c r="AF11" s="213"/>
      <c r="AG11" s="58">
        <v>0</v>
      </c>
      <c r="AH11" s="29">
        <v>4689049</v>
      </c>
      <c r="AI11" s="29">
        <v>4689049</v>
      </c>
    </row>
    <row r="12" spans="1:35" s="5" customFormat="1" ht="12.95" customHeight="1">
      <c r="A12" s="206" t="s">
        <v>229</v>
      </c>
      <c r="B12" s="225"/>
      <c r="C12" s="208" t="s">
        <v>390</v>
      </c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10"/>
      <c r="AC12" s="211" t="s">
        <v>389</v>
      </c>
      <c r="AD12" s="212"/>
      <c r="AE12" s="212"/>
      <c r="AF12" s="213"/>
      <c r="AG12" s="58">
        <v>0</v>
      </c>
      <c r="AH12" s="29">
        <v>33200</v>
      </c>
      <c r="AI12" s="29">
        <v>33200</v>
      </c>
    </row>
    <row r="13" spans="1:35" ht="12.95" customHeight="1">
      <c r="A13" s="206" t="s">
        <v>226</v>
      </c>
      <c r="B13" s="225"/>
      <c r="C13" s="208" t="s">
        <v>388</v>
      </c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10"/>
      <c r="AC13" s="211" t="s">
        <v>387</v>
      </c>
      <c r="AD13" s="212"/>
      <c r="AE13" s="212"/>
      <c r="AF13" s="213"/>
      <c r="AG13" s="52">
        <f t="shared" ref="AG13:AH13" si="0">SUM(AG7:AG12)</f>
        <v>140039715</v>
      </c>
      <c r="AH13" s="52">
        <f t="shared" si="0"/>
        <v>148862965</v>
      </c>
      <c r="AI13" s="52">
        <f>SUM(AI7:AI12)</f>
        <v>148862965</v>
      </c>
    </row>
    <row r="14" spans="1:35" ht="12.95" customHeight="1">
      <c r="A14" s="206" t="s">
        <v>223</v>
      </c>
      <c r="B14" s="225"/>
      <c r="C14" s="208" t="s">
        <v>386</v>
      </c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10"/>
      <c r="AC14" s="211" t="s">
        <v>385</v>
      </c>
      <c r="AD14" s="212"/>
      <c r="AE14" s="212"/>
      <c r="AF14" s="213"/>
      <c r="AG14" s="29">
        <v>0</v>
      </c>
      <c r="AH14" s="29">
        <v>0</v>
      </c>
      <c r="AI14" s="29">
        <v>0</v>
      </c>
    </row>
    <row r="15" spans="1:35" ht="26.1" customHeight="1">
      <c r="A15" s="206" t="s">
        <v>220</v>
      </c>
      <c r="B15" s="225"/>
      <c r="C15" s="208" t="s">
        <v>384</v>
      </c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10"/>
      <c r="AC15" s="211" t="s">
        <v>383</v>
      </c>
      <c r="AD15" s="212"/>
      <c r="AE15" s="212"/>
      <c r="AF15" s="213"/>
      <c r="AG15" s="29">
        <v>0</v>
      </c>
      <c r="AH15" s="29">
        <v>0</v>
      </c>
      <c r="AI15" s="29">
        <v>0</v>
      </c>
    </row>
    <row r="16" spans="1:35" ht="26.1" customHeight="1">
      <c r="A16" s="206" t="s">
        <v>217</v>
      </c>
      <c r="B16" s="225"/>
      <c r="C16" s="208" t="s">
        <v>382</v>
      </c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10"/>
      <c r="AC16" s="211" t="s">
        <v>381</v>
      </c>
      <c r="AD16" s="212"/>
      <c r="AE16" s="212"/>
      <c r="AF16" s="213"/>
      <c r="AG16" s="29">
        <v>0</v>
      </c>
      <c r="AH16" s="29">
        <v>0</v>
      </c>
      <c r="AI16" s="29">
        <v>0</v>
      </c>
    </row>
    <row r="17" spans="1:35" ht="26.1" customHeight="1">
      <c r="A17" s="206" t="s">
        <v>214</v>
      </c>
      <c r="B17" s="225"/>
      <c r="C17" s="208" t="s">
        <v>380</v>
      </c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10"/>
      <c r="AC17" s="211" t="s">
        <v>379</v>
      </c>
      <c r="AD17" s="212"/>
      <c r="AE17" s="212"/>
      <c r="AF17" s="213"/>
      <c r="AG17" s="29">
        <v>0</v>
      </c>
      <c r="AH17" s="29">
        <v>0</v>
      </c>
      <c r="AI17" s="29">
        <v>0</v>
      </c>
    </row>
    <row r="18" spans="1:35" ht="12.95" customHeight="1">
      <c r="A18" s="206" t="s">
        <v>211</v>
      </c>
      <c r="B18" s="225"/>
      <c r="C18" s="208" t="s">
        <v>378</v>
      </c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10"/>
      <c r="AC18" s="211" t="s">
        <v>377</v>
      </c>
      <c r="AD18" s="212"/>
      <c r="AE18" s="212"/>
      <c r="AF18" s="213"/>
      <c r="AG18" s="29">
        <v>29915285</v>
      </c>
      <c r="AH18" s="29">
        <v>53118694</v>
      </c>
      <c r="AI18" s="29">
        <v>51852794</v>
      </c>
    </row>
    <row r="19" spans="1:35" ht="12.95" customHeight="1">
      <c r="A19" s="217" t="s">
        <v>208</v>
      </c>
      <c r="B19" s="225"/>
      <c r="C19" s="219" t="s">
        <v>376</v>
      </c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1"/>
      <c r="AC19" s="222" t="s">
        <v>375</v>
      </c>
      <c r="AD19" s="223"/>
      <c r="AE19" s="223"/>
      <c r="AF19" s="224"/>
      <c r="AG19" s="52">
        <f t="shared" ref="AG19:AH19" si="1">SUM(AG13:AG18)</f>
        <v>169955000</v>
      </c>
      <c r="AH19" s="52">
        <f t="shared" si="1"/>
        <v>201981659</v>
      </c>
      <c r="AI19" s="52">
        <f>SUM(AI13:AI18)</f>
        <v>200715759</v>
      </c>
    </row>
    <row r="20" spans="1:35" ht="12.95" customHeight="1">
      <c r="A20" s="206" t="s">
        <v>205</v>
      </c>
      <c r="B20" s="225"/>
      <c r="C20" s="208" t="s">
        <v>374</v>
      </c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10"/>
      <c r="AC20" s="211" t="s">
        <v>373</v>
      </c>
      <c r="AD20" s="212"/>
      <c r="AE20" s="212"/>
      <c r="AF20" s="213"/>
      <c r="AG20" s="29">
        <v>0</v>
      </c>
      <c r="AH20" s="29">
        <v>2160119</v>
      </c>
      <c r="AI20" s="29">
        <v>2160119</v>
      </c>
    </row>
    <row r="21" spans="1:35" ht="26.1" customHeight="1">
      <c r="A21" s="206" t="s">
        <v>202</v>
      </c>
      <c r="B21" s="225"/>
      <c r="C21" s="208" t="s">
        <v>372</v>
      </c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10"/>
      <c r="AC21" s="211" t="s">
        <v>371</v>
      </c>
      <c r="AD21" s="212"/>
      <c r="AE21" s="212"/>
      <c r="AF21" s="213"/>
      <c r="AG21" s="29">
        <v>0</v>
      </c>
      <c r="AH21" s="29">
        <v>0</v>
      </c>
      <c r="AI21" s="29">
        <v>0</v>
      </c>
    </row>
    <row r="22" spans="1:35" ht="26.1" customHeight="1">
      <c r="A22" s="206" t="s">
        <v>199</v>
      </c>
      <c r="B22" s="225"/>
      <c r="C22" s="208" t="s">
        <v>370</v>
      </c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10"/>
      <c r="AC22" s="211" t="s">
        <v>369</v>
      </c>
      <c r="AD22" s="212"/>
      <c r="AE22" s="212"/>
      <c r="AF22" s="213"/>
      <c r="AG22" s="29">
        <v>0</v>
      </c>
      <c r="AH22" s="29">
        <v>0</v>
      </c>
      <c r="AI22" s="29">
        <v>0</v>
      </c>
    </row>
    <row r="23" spans="1:35" ht="26.1" customHeight="1">
      <c r="A23" s="206" t="s">
        <v>196</v>
      </c>
      <c r="B23" s="225"/>
      <c r="C23" s="208" t="s">
        <v>368</v>
      </c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10"/>
      <c r="AC23" s="211" t="s">
        <v>367</v>
      </c>
      <c r="AD23" s="212"/>
      <c r="AE23" s="212"/>
      <c r="AF23" s="213"/>
      <c r="AG23" s="29">
        <v>0</v>
      </c>
      <c r="AH23" s="29">
        <v>0</v>
      </c>
      <c r="AI23" s="29">
        <v>0</v>
      </c>
    </row>
    <row r="24" spans="1:35" ht="12.95" customHeight="1">
      <c r="A24" s="206" t="s">
        <v>193</v>
      </c>
      <c r="B24" s="225"/>
      <c r="C24" s="208" t="s">
        <v>366</v>
      </c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10"/>
      <c r="AC24" s="211" t="s">
        <v>365</v>
      </c>
      <c r="AD24" s="212"/>
      <c r="AE24" s="212"/>
      <c r="AF24" s="213"/>
      <c r="AG24" s="29">
        <v>478000000</v>
      </c>
      <c r="AH24" s="29">
        <v>480005285</v>
      </c>
      <c r="AI24" s="29">
        <v>9563377</v>
      </c>
    </row>
    <row r="25" spans="1:35" ht="12.95" customHeight="1">
      <c r="A25" s="217" t="s">
        <v>190</v>
      </c>
      <c r="B25" s="225"/>
      <c r="C25" s="219" t="s">
        <v>364</v>
      </c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1"/>
      <c r="AC25" s="222" t="s">
        <v>363</v>
      </c>
      <c r="AD25" s="223"/>
      <c r="AE25" s="223"/>
      <c r="AF25" s="224"/>
      <c r="AG25" s="52">
        <f t="shared" ref="AG25:AH25" si="2">SUM(AG20:AG24)</f>
        <v>478000000</v>
      </c>
      <c r="AH25" s="52">
        <f t="shared" si="2"/>
        <v>482165404</v>
      </c>
      <c r="AI25" s="52">
        <f>SUM(AI20:AI24)</f>
        <v>11723496</v>
      </c>
    </row>
    <row r="26" spans="1:35" ht="12.95" customHeight="1">
      <c r="A26" s="206" t="s">
        <v>187</v>
      </c>
      <c r="B26" s="225"/>
      <c r="C26" s="208" t="s">
        <v>362</v>
      </c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10"/>
      <c r="AC26" s="211" t="s">
        <v>361</v>
      </c>
      <c r="AD26" s="212"/>
      <c r="AE26" s="212"/>
      <c r="AF26" s="213"/>
      <c r="AG26" s="29">
        <v>0</v>
      </c>
      <c r="AH26" s="29">
        <v>0</v>
      </c>
      <c r="AI26" s="29">
        <v>0</v>
      </c>
    </row>
    <row r="27" spans="1:35" ht="12.95" customHeight="1">
      <c r="A27" s="206" t="s">
        <v>184</v>
      </c>
      <c r="B27" s="225"/>
      <c r="C27" s="208" t="s">
        <v>360</v>
      </c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10"/>
      <c r="AC27" s="211" t="s">
        <v>359</v>
      </c>
      <c r="AD27" s="212"/>
      <c r="AE27" s="212"/>
      <c r="AF27" s="213"/>
      <c r="AG27" s="29">
        <v>0</v>
      </c>
      <c r="AH27" s="29">
        <v>0</v>
      </c>
      <c r="AI27" s="29">
        <v>0</v>
      </c>
    </row>
    <row r="28" spans="1:35" s="6" customFormat="1" ht="12.95" customHeight="1">
      <c r="A28" s="206" t="s">
        <v>181</v>
      </c>
      <c r="B28" s="225"/>
      <c r="C28" s="208" t="s">
        <v>358</v>
      </c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10"/>
      <c r="AC28" s="211" t="s">
        <v>357</v>
      </c>
      <c r="AD28" s="212"/>
      <c r="AE28" s="212"/>
      <c r="AF28" s="213"/>
      <c r="AG28" s="49">
        <v>0</v>
      </c>
      <c r="AH28" s="29">
        <v>0</v>
      </c>
      <c r="AI28" s="29">
        <v>0</v>
      </c>
    </row>
    <row r="29" spans="1:35" ht="12.95" customHeight="1">
      <c r="A29" s="206" t="s">
        <v>178</v>
      </c>
      <c r="B29" s="225"/>
      <c r="C29" s="208" t="s">
        <v>356</v>
      </c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10"/>
      <c r="AC29" s="211" t="s">
        <v>355</v>
      </c>
      <c r="AD29" s="212"/>
      <c r="AE29" s="212"/>
      <c r="AF29" s="213"/>
      <c r="AG29" s="29">
        <v>0</v>
      </c>
      <c r="AH29" s="29">
        <v>0</v>
      </c>
      <c r="AI29" s="29">
        <v>0</v>
      </c>
    </row>
    <row r="30" spans="1:35" ht="12.95" customHeight="1">
      <c r="A30" s="206" t="s">
        <v>175</v>
      </c>
      <c r="B30" s="225"/>
      <c r="C30" s="208" t="s">
        <v>354</v>
      </c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10"/>
      <c r="AC30" s="211" t="s">
        <v>353</v>
      </c>
      <c r="AD30" s="212"/>
      <c r="AE30" s="212"/>
      <c r="AF30" s="213"/>
      <c r="AG30" s="29">
        <v>0</v>
      </c>
      <c r="AH30" s="29">
        <v>0</v>
      </c>
      <c r="AI30" s="29">
        <v>0</v>
      </c>
    </row>
    <row r="31" spans="1:35" ht="12.95" customHeight="1">
      <c r="A31" s="206" t="s">
        <v>172</v>
      </c>
      <c r="B31" s="225"/>
      <c r="C31" s="208" t="s">
        <v>352</v>
      </c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10"/>
      <c r="AC31" s="211" t="s">
        <v>351</v>
      </c>
      <c r="AD31" s="212"/>
      <c r="AE31" s="212"/>
      <c r="AF31" s="213"/>
      <c r="AG31" s="29">
        <v>13200000</v>
      </c>
      <c r="AH31" s="29">
        <v>23636576</v>
      </c>
      <c r="AI31" s="29">
        <v>15126845</v>
      </c>
    </row>
    <row r="32" spans="1:35" ht="12.95" customHeight="1">
      <c r="A32" s="206" t="s">
        <v>169</v>
      </c>
      <c r="B32" s="225"/>
      <c r="C32" s="208" t="s">
        <v>350</v>
      </c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10"/>
      <c r="AC32" s="211" t="s">
        <v>349</v>
      </c>
      <c r="AD32" s="212"/>
      <c r="AE32" s="212"/>
      <c r="AF32" s="213"/>
      <c r="AG32" s="29">
        <v>45000000</v>
      </c>
      <c r="AH32" s="29">
        <v>55981661</v>
      </c>
      <c r="AI32" s="29">
        <v>51962595</v>
      </c>
    </row>
    <row r="33" spans="1:35" ht="12.95" customHeight="1">
      <c r="A33" s="206" t="s">
        <v>166</v>
      </c>
      <c r="B33" s="225"/>
      <c r="C33" s="208" t="s">
        <v>348</v>
      </c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10"/>
      <c r="AC33" s="211" t="s">
        <v>347</v>
      </c>
      <c r="AD33" s="212"/>
      <c r="AE33" s="212"/>
      <c r="AF33" s="213"/>
      <c r="AG33" s="29">
        <v>0</v>
      </c>
      <c r="AH33" s="29">
        <v>0</v>
      </c>
      <c r="AI33" s="29">
        <v>0</v>
      </c>
    </row>
    <row r="34" spans="1:35" ht="12.95" customHeight="1">
      <c r="A34" s="206" t="s">
        <v>163</v>
      </c>
      <c r="B34" s="225"/>
      <c r="C34" s="208" t="s">
        <v>346</v>
      </c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10"/>
      <c r="AC34" s="211" t="s">
        <v>345</v>
      </c>
      <c r="AD34" s="212"/>
      <c r="AE34" s="212"/>
      <c r="AF34" s="213"/>
      <c r="AG34" s="29">
        <v>0</v>
      </c>
      <c r="AH34" s="29">
        <v>0</v>
      </c>
      <c r="AI34" s="29">
        <v>0</v>
      </c>
    </row>
    <row r="35" spans="1:35" ht="12.95" customHeight="1">
      <c r="A35" s="206" t="s">
        <v>160</v>
      </c>
      <c r="B35" s="225"/>
      <c r="C35" s="208" t="s">
        <v>344</v>
      </c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10"/>
      <c r="AC35" s="211" t="s">
        <v>343</v>
      </c>
      <c r="AD35" s="212"/>
      <c r="AE35" s="212"/>
      <c r="AF35" s="213"/>
      <c r="AG35" s="29">
        <v>4500000</v>
      </c>
      <c r="AH35" s="29">
        <v>6443954</v>
      </c>
      <c r="AI35" s="29">
        <v>4709025</v>
      </c>
    </row>
    <row r="36" spans="1:35" ht="12.95" customHeight="1">
      <c r="A36" s="206" t="s">
        <v>157</v>
      </c>
      <c r="B36" s="225"/>
      <c r="C36" s="208" t="s">
        <v>342</v>
      </c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10"/>
      <c r="AC36" s="211" t="s">
        <v>341</v>
      </c>
      <c r="AD36" s="212"/>
      <c r="AE36" s="212"/>
      <c r="AF36" s="213"/>
      <c r="AG36" s="29">
        <v>0</v>
      </c>
      <c r="AH36" s="29">
        <v>0</v>
      </c>
      <c r="AI36" s="29">
        <v>0</v>
      </c>
    </row>
    <row r="37" spans="1:35" ht="12.95" customHeight="1">
      <c r="A37" s="206" t="s">
        <v>154</v>
      </c>
      <c r="B37" s="225"/>
      <c r="C37" s="208" t="s">
        <v>340</v>
      </c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10"/>
      <c r="AC37" s="211" t="s">
        <v>339</v>
      </c>
      <c r="AD37" s="212"/>
      <c r="AE37" s="212"/>
      <c r="AF37" s="213"/>
      <c r="AG37" s="52">
        <f t="shared" ref="AG37:AH37" si="3">SUM(AG32:AG36)</f>
        <v>49500000</v>
      </c>
      <c r="AH37" s="52">
        <f t="shared" si="3"/>
        <v>62425615</v>
      </c>
      <c r="AI37" s="52">
        <f>SUM(AI32:AI36)</f>
        <v>56671620</v>
      </c>
    </row>
    <row r="38" spans="1:35" ht="12.95" customHeight="1">
      <c r="A38" s="206" t="s">
        <v>151</v>
      </c>
      <c r="B38" s="225"/>
      <c r="C38" s="208" t="s">
        <v>338</v>
      </c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10"/>
      <c r="AC38" s="211" t="s">
        <v>337</v>
      </c>
      <c r="AD38" s="212"/>
      <c r="AE38" s="212"/>
      <c r="AF38" s="213"/>
      <c r="AG38" s="29">
        <v>0</v>
      </c>
      <c r="AH38" s="29">
        <v>1174214</v>
      </c>
      <c r="AI38" s="29">
        <v>1174214</v>
      </c>
    </row>
    <row r="39" spans="1:35" ht="12.95" customHeight="1">
      <c r="A39" s="217" t="s">
        <v>148</v>
      </c>
      <c r="B39" s="225"/>
      <c r="C39" s="219" t="s">
        <v>336</v>
      </c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1"/>
      <c r="AC39" s="222" t="s">
        <v>335</v>
      </c>
      <c r="AD39" s="223"/>
      <c r="AE39" s="223"/>
      <c r="AF39" s="224"/>
      <c r="AG39" s="52">
        <f t="shared" ref="AG39:AH39" si="4">SUM(AG28,AG29:AG31,AG37,AG38)</f>
        <v>62700000</v>
      </c>
      <c r="AH39" s="52">
        <f t="shared" si="4"/>
        <v>87236405</v>
      </c>
      <c r="AI39" s="52">
        <f>SUM(AI28,AI29:AI31,AI37,AI38)</f>
        <v>72972679</v>
      </c>
    </row>
    <row r="40" spans="1:35" ht="12.95" customHeight="1">
      <c r="A40" s="206" t="s">
        <v>145</v>
      </c>
      <c r="B40" s="225"/>
      <c r="C40" s="214" t="s">
        <v>334</v>
      </c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6"/>
      <c r="AC40" s="211" t="s">
        <v>333</v>
      </c>
      <c r="AD40" s="212"/>
      <c r="AE40" s="212"/>
      <c r="AF40" s="213"/>
      <c r="AG40" s="29">
        <v>0</v>
      </c>
      <c r="AH40" s="29">
        <v>0</v>
      </c>
      <c r="AI40" s="29">
        <v>0</v>
      </c>
    </row>
    <row r="41" spans="1:35" ht="12.95" customHeight="1">
      <c r="A41" s="206" t="s">
        <v>142</v>
      </c>
      <c r="B41" s="225"/>
      <c r="C41" s="214" t="s">
        <v>332</v>
      </c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6"/>
      <c r="AC41" s="211" t="s">
        <v>331</v>
      </c>
      <c r="AD41" s="212"/>
      <c r="AE41" s="212"/>
      <c r="AF41" s="213"/>
      <c r="AG41" s="29">
        <v>3989019</v>
      </c>
      <c r="AH41" s="29">
        <v>8000000</v>
      </c>
      <c r="AI41" s="29">
        <v>7889106</v>
      </c>
    </row>
    <row r="42" spans="1:35" ht="12.95" customHeight="1">
      <c r="A42" s="206" t="s">
        <v>139</v>
      </c>
      <c r="B42" s="225"/>
      <c r="C42" s="214" t="s">
        <v>330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6"/>
      <c r="AC42" s="211" t="s">
        <v>329</v>
      </c>
      <c r="AD42" s="212"/>
      <c r="AE42" s="212"/>
      <c r="AF42" s="213"/>
      <c r="AG42" s="29">
        <v>0</v>
      </c>
      <c r="AH42" s="29">
        <v>201045</v>
      </c>
      <c r="AI42" s="29">
        <v>121105</v>
      </c>
    </row>
    <row r="43" spans="1:35" ht="12.95" customHeight="1">
      <c r="A43" s="206" t="s">
        <v>136</v>
      </c>
      <c r="B43" s="225"/>
      <c r="C43" s="214" t="s">
        <v>328</v>
      </c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6"/>
      <c r="AC43" s="211" t="s">
        <v>327</v>
      </c>
      <c r="AD43" s="212"/>
      <c r="AE43" s="212"/>
      <c r="AF43" s="213"/>
      <c r="AG43" s="29">
        <v>6000000</v>
      </c>
      <c r="AH43" s="29">
        <v>5001440</v>
      </c>
      <c r="AI43" s="29">
        <v>5001440</v>
      </c>
    </row>
    <row r="44" spans="1:35" ht="12.95" customHeight="1">
      <c r="A44" s="206" t="s">
        <v>133</v>
      </c>
      <c r="B44" s="225"/>
      <c r="C44" s="214" t="s">
        <v>326</v>
      </c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6"/>
      <c r="AC44" s="211" t="s">
        <v>325</v>
      </c>
      <c r="AD44" s="212"/>
      <c r="AE44" s="212"/>
      <c r="AF44" s="213"/>
      <c r="AG44" s="29">
        <v>0</v>
      </c>
      <c r="AH44" s="29">
        <v>0</v>
      </c>
      <c r="AI44" s="29">
        <v>0</v>
      </c>
    </row>
    <row r="45" spans="1:35" ht="12.95" customHeight="1">
      <c r="A45" s="206" t="s">
        <v>130</v>
      </c>
      <c r="B45" s="225"/>
      <c r="C45" s="214" t="s">
        <v>324</v>
      </c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6"/>
      <c r="AC45" s="211" t="s">
        <v>323</v>
      </c>
      <c r="AD45" s="212"/>
      <c r="AE45" s="212"/>
      <c r="AF45" s="213"/>
      <c r="AG45" s="29">
        <v>0</v>
      </c>
      <c r="AH45" s="29">
        <v>0</v>
      </c>
      <c r="AI45" s="29">
        <v>0</v>
      </c>
    </row>
    <row r="46" spans="1:35" ht="12.95" customHeight="1">
      <c r="A46" s="206" t="s">
        <v>127</v>
      </c>
      <c r="B46" s="225"/>
      <c r="C46" s="214" t="s">
        <v>322</v>
      </c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6"/>
      <c r="AC46" s="211" t="s">
        <v>321</v>
      </c>
      <c r="AD46" s="212"/>
      <c r="AE46" s="212"/>
      <c r="AF46" s="213"/>
      <c r="AG46" s="29">
        <v>0</v>
      </c>
      <c r="AH46" s="29">
        <v>0</v>
      </c>
      <c r="AI46" s="29">
        <v>0</v>
      </c>
    </row>
    <row r="47" spans="1:35" ht="12.95" customHeight="1">
      <c r="A47" s="206" t="s">
        <v>124</v>
      </c>
      <c r="B47" s="207"/>
      <c r="C47" s="214" t="s">
        <v>320</v>
      </c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6"/>
      <c r="AC47" s="211" t="s">
        <v>319</v>
      </c>
      <c r="AD47" s="212"/>
      <c r="AE47" s="212"/>
      <c r="AF47" s="213"/>
      <c r="AG47" s="29">
        <v>0</v>
      </c>
      <c r="AH47" s="29">
        <v>0</v>
      </c>
      <c r="AI47" s="29">
        <v>0</v>
      </c>
    </row>
    <row r="48" spans="1:35" ht="12.95" customHeight="1">
      <c r="A48" s="206">
        <v>42</v>
      </c>
      <c r="B48" s="207"/>
      <c r="C48" s="214" t="s">
        <v>318</v>
      </c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6"/>
      <c r="AC48" s="211" t="s">
        <v>317</v>
      </c>
      <c r="AD48" s="212"/>
      <c r="AE48" s="212"/>
      <c r="AF48" s="213"/>
      <c r="AG48" s="29">
        <v>0</v>
      </c>
      <c r="AH48" s="29">
        <v>314346</v>
      </c>
      <c r="AI48" s="29">
        <v>126944</v>
      </c>
    </row>
    <row r="49" spans="1:35" ht="12.95" customHeight="1">
      <c r="A49" s="206">
        <v>43</v>
      </c>
      <c r="B49" s="207"/>
      <c r="C49" s="214" t="s">
        <v>316</v>
      </c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6"/>
      <c r="AC49" s="211" t="s">
        <v>315</v>
      </c>
      <c r="AD49" s="212"/>
      <c r="AE49" s="212"/>
      <c r="AF49" s="213"/>
      <c r="AG49" s="49">
        <v>0</v>
      </c>
      <c r="AH49" s="62">
        <v>314346</v>
      </c>
      <c r="AI49" s="115">
        <f>SUM(AI47:AI48)</f>
        <v>126944</v>
      </c>
    </row>
    <row r="50" spans="1:35" ht="12.95" customHeight="1">
      <c r="A50" s="206">
        <v>44</v>
      </c>
      <c r="B50" s="207"/>
      <c r="C50" s="214" t="s">
        <v>314</v>
      </c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6"/>
      <c r="AC50" s="211" t="s">
        <v>313</v>
      </c>
      <c r="AD50" s="212"/>
      <c r="AE50" s="212"/>
      <c r="AF50" s="213"/>
      <c r="AG50" s="29">
        <v>0</v>
      </c>
      <c r="AH50" s="29">
        <v>0</v>
      </c>
      <c r="AI50" s="29"/>
    </row>
    <row r="51" spans="1:35" ht="12.95" customHeight="1">
      <c r="A51" s="206">
        <v>45</v>
      </c>
      <c r="B51" s="207"/>
      <c r="C51" s="214" t="s">
        <v>312</v>
      </c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6"/>
      <c r="AC51" s="211" t="s">
        <v>311</v>
      </c>
      <c r="AD51" s="212"/>
      <c r="AE51" s="212"/>
      <c r="AF51" s="213"/>
      <c r="AG51" s="29">
        <v>0</v>
      </c>
      <c r="AH51" s="29">
        <v>0</v>
      </c>
      <c r="AI51" s="29"/>
    </row>
    <row r="52" spans="1:35" ht="12.95" customHeight="1">
      <c r="A52" s="206" t="s">
        <v>109</v>
      </c>
      <c r="B52" s="225"/>
      <c r="C52" s="214" t="s">
        <v>310</v>
      </c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6"/>
      <c r="AC52" s="211" t="s">
        <v>309</v>
      </c>
      <c r="AD52" s="212"/>
      <c r="AE52" s="212"/>
      <c r="AF52" s="213"/>
      <c r="AG52" s="49">
        <v>0</v>
      </c>
      <c r="AH52" s="29">
        <v>0</v>
      </c>
      <c r="AI52" s="29">
        <v>0</v>
      </c>
    </row>
    <row r="53" spans="1:35" ht="12.95" customHeight="1">
      <c r="A53" s="206" t="s">
        <v>106</v>
      </c>
      <c r="B53" s="207"/>
      <c r="C53" s="214" t="s">
        <v>308</v>
      </c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6"/>
      <c r="AC53" s="211" t="s">
        <v>307</v>
      </c>
      <c r="AD53" s="212"/>
      <c r="AE53" s="212"/>
      <c r="AF53" s="213"/>
      <c r="AG53" s="29">
        <v>0</v>
      </c>
      <c r="AH53" s="29">
        <v>0</v>
      </c>
      <c r="AI53" s="29">
        <v>0</v>
      </c>
    </row>
    <row r="54" spans="1:35" ht="12.95" customHeight="1">
      <c r="A54" s="206" t="s">
        <v>103</v>
      </c>
      <c r="B54" s="207"/>
      <c r="C54" s="214" t="s">
        <v>306</v>
      </c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215"/>
      <c r="AB54" s="216"/>
      <c r="AC54" s="211" t="s">
        <v>305</v>
      </c>
      <c r="AD54" s="212"/>
      <c r="AE54" s="212"/>
      <c r="AF54" s="213"/>
      <c r="AG54" s="29">
        <v>5000000</v>
      </c>
      <c r="AH54" s="29">
        <v>2200000</v>
      </c>
      <c r="AI54" s="29">
        <v>1081525</v>
      </c>
    </row>
    <row r="55" spans="1:35" ht="12.95" customHeight="1">
      <c r="A55" s="217" t="s">
        <v>100</v>
      </c>
      <c r="B55" s="218"/>
      <c r="C55" s="237" t="s">
        <v>573</v>
      </c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238"/>
      <c r="Z55" s="238"/>
      <c r="AA55" s="238"/>
      <c r="AB55" s="239"/>
      <c r="AC55" s="222" t="s">
        <v>304</v>
      </c>
      <c r="AD55" s="223"/>
      <c r="AE55" s="223"/>
      <c r="AF55" s="224"/>
      <c r="AG55" s="52">
        <f t="shared" ref="AG55:AH55" si="5">SUM(AG40:AG46,AG49,AG52,AG50:AG54)</f>
        <v>14989019</v>
      </c>
      <c r="AH55" s="52">
        <f t="shared" si="5"/>
        <v>15716831</v>
      </c>
      <c r="AI55" s="52">
        <f>SUM(AI40:AI46,AI49,AI52,AI50:AI54)</f>
        <v>14220120</v>
      </c>
    </row>
    <row r="56" spans="1:35" ht="12.95" customHeight="1">
      <c r="A56" s="206" t="s">
        <v>97</v>
      </c>
      <c r="B56" s="207"/>
      <c r="C56" s="214" t="s">
        <v>303</v>
      </c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6"/>
      <c r="AC56" s="211" t="s">
        <v>302</v>
      </c>
      <c r="AD56" s="212"/>
      <c r="AE56" s="212"/>
      <c r="AF56" s="213"/>
      <c r="AG56" s="29">
        <v>0</v>
      </c>
      <c r="AH56" s="29">
        <v>0</v>
      </c>
      <c r="AI56" s="29">
        <v>0</v>
      </c>
    </row>
    <row r="57" spans="1:35" ht="12.95" customHeight="1">
      <c r="A57" s="206" t="s">
        <v>94</v>
      </c>
      <c r="B57" s="207"/>
      <c r="C57" s="214" t="s">
        <v>301</v>
      </c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6"/>
      <c r="AC57" s="211" t="s">
        <v>300</v>
      </c>
      <c r="AD57" s="212"/>
      <c r="AE57" s="212"/>
      <c r="AF57" s="213"/>
      <c r="AG57" s="29">
        <v>0</v>
      </c>
      <c r="AH57" s="29">
        <v>0</v>
      </c>
      <c r="AI57" s="29">
        <v>0</v>
      </c>
    </row>
    <row r="58" spans="1:35" ht="12.95" customHeight="1">
      <c r="A58" s="206" t="s">
        <v>91</v>
      </c>
      <c r="B58" s="207"/>
      <c r="C58" s="214" t="s">
        <v>299</v>
      </c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215"/>
      <c r="AA58" s="215"/>
      <c r="AB58" s="216"/>
      <c r="AC58" s="211" t="s">
        <v>298</v>
      </c>
      <c r="AD58" s="212"/>
      <c r="AE58" s="212"/>
      <c r="AF58" s="213"/>
      <c r="AG58" s="29">
        <v>0</v>
      </c>
      <c r="AH58" s="29">
        <v>0</v>
      </c>
      <c r="AI58" s="29">
        <v>0</v>
      </c>
    </row>
    <row r="59" spans="1:35" ht="12.95" customHeight="1">
      <c r="A59" s="206" t="s">
        <v>88</v>
      </c>
      <c r="B59" s="207"/>
      <c r="C59" s="214" t="s">
        <v>297</v>
      </c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6"/>
      <c r="AC59" s="211" t="s">
        <v>296</v>
      </c>
      <c r="AD59" s="212"/>
      <c r="AE59" s="212"/>
      <c r="AF59" s="213"/>
      <c r="AG59" s="29">
        <v>0</v>
      </c>
      <c r="AH59" s="29">
        <v>0</v>
      </c>
      <c r="AI59" s="29">
        <v>0</v>
      </c>
    </row>
    <row r="60" spans="1:35" ht="12.95" customHeight="1">
      <c r="A60" s="206" t="s">
        <v>85</v>
      </c>
      <c r="B60" s="207"/>
      <c r="C60" s="214" t="s">
        <v>295</v>
      </c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6"/>
      <c r="AC60" s="211" t="s">
        <v>294</v>
      </c>
      <c r="AD60" s="212"/>
      <c r="AE60" s="212"/>
      <c r="AF60" s="213"/>
      <c r="AG60" s="29">
        <v>0</v>
      </c>
      <c r="AH60" s="29">
        <v>0</v>
      </c>
      <c r="AI60" s="29">
        <v>0</v>
      </c>
    </row>
    <row r="61" spans="1:35" ht="12.95" customHeight="1">
      <c r="A61" s="217" t="s">
        <v>82</v>
      </c>
      <c r="B61" s="218"/>
      <c r="C61" s="219" t="s">
        <v>574</v>
      </c>
      <c r="D61" s="220"/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1"/>
      <c r="AC61" s="222" t="s">
        <v>293</v>
      </c>
      <c r="AD61" s="223"/>
      <c r="AE61" s="223"/>
      <c r="AF61" s="224"/>
      <c r="AG61" s="49">
        <v>0</v>
      </c>
      <c r="AH61" s="29">
        <v>0</v>
      </c>
      <c r="AI61" s="29">
        <v>0</v>
      </c>
    </row>
    <row r="62" spans="1:35" ht="26.1" customHeight="1">
      <c r="A62" s="206" t="s">
        <v>292</v>
      </c>
      <c r="B62" s="207"/>
      <c r="C62" s="214" t="s">
        <v>291</v>
      </c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6"/>
      <c r="AC62" s="211" t="s">
        <v>290</v>
      </c>
      <c r="AD62" s="212"/>
      <c r="AE62" s="212"/>
      <c r="AF62" s="213"/>
      <c r="AG62" s="29">
        <v>0</v>
      </c>
      <c r="AH62" s="29">
        <v>0</v>
      </c>
      <c r="AI62" s="29">
        <v>0</v>
      </c>
    </row>
    <row r="63" spans="1:35" ht="26.1" customHeight="1">
      <c r="A63" s="206" t="s">
        <v>289</v>
      </c>
      <c r="B63" s="207"/>
      <c r="C63" s="214" t="s">
        <v>288</v>
      </c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6"/>
      <c r="AC63" s="211" t="s">
        <v>287</v>
      </c>
      <c r="AD63" s="212"/>
      <c r="AE63" s="212"/>
      <c r="AF63" s="213"/>
      <c r="AG63" s="29">
        <v>0</v>
      </c>
      <c r="AH63" s="29">
        <v>0</v>
      </c>
      <c r="AI63" s="29">
        <v>0</v>
      </c>
    </row>
    <row r="64" spans="1:35" ht="26.1" customHeight="1">
      <c r="A64" s="206" t="s">
        <v>286</v>
      </c>
      <c r="B64" s="207"/>
      <c r="C64" s="214" t="s">
        <v>285</v>
      </c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6"/>
      <c r="AC64" s="211" t="s">
        <v>284</v>
      </c>
      <c r="AD64" s="212"/>
      <c r="AE64" s="212"/>
      <c r="AF64" s="213"/>
      <c r="AG64" s="29">
        <v>0</v>
      </c>
      <c r="AH64" s="29">
        <v>0</v>
      </c>
      <c r="AI64" s="29">
        <v>0</v>
      </c>
    </row>
    <row r="65" spans="1:35" ht="26.1" customHeight="1">
      <c r="A65" s="206" t="s">
        <v>283</v>
      </c>
      <c r="B65" s="207"/>
      <c r="C65" s="208" t="s">
        <v>282</v>
      </c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10"/>
      <c r="AC65" s="211" t="s">
        <v>281</v>
      </c>
      <c r="AD65" s="212"/>
      <c r="AE65" s="212"/>
      <c r="AF65" s="213"/>
      <c r="AG65" s="29">
        <v>0</v>
      </c>
      <c r="AH65" s="29">
        <v>0</v>
      </c>
      <c r="AI65" s="29">
        <v>0</v>
      </c>
    </row>
    <row r="66" spans="1:35" ht="12.95" customHeight="1">
      <c r="A66" s="206" t="s">
        <v>280</v>
      </c>
      <c r="B66" s="207"/>
      <c r="C66" s="214" t="s">
        <v>279</v>
      </c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6"/>
      <c r="AC66" s="211" t="s">
        <v>278</v>
      </c>
      <c r="AD66" s="212"/>
      <c r="AE66" s="212"/>
      <c r="AF66" s="213"/>
      <c r="AG66" s="29">
        <v>1080000</v>
      </c>
      <c r="AH66" s="29">
        <v>120000</v>
      </c>
      <c r="AI66" s="29">
        <v>120000</v>
      </c>
    </row>
    <row r="67" spans="1:35" ht="12.95" customHeight="1">
      <c r="A67" s="217" t="s">
        <v>277</v>
      </c>
      <c r="B67" s="218"/>
      <c r="C67" s="219" t="s">
        <v>276</v>
      </c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1"/>
      <c r="AC67" s="222" t="s">
        <v>275</v>
      </c>
      <c r="AD67" s="223"/>
      <c r="AE67" s="223"/>
      <c r="AF67" s="224"/>
      <c r="AG67" s="29">
        <f t="shared" ref="AG67:AH67" si="6">SUM(AG62:AG66)</f>
        <v>1080000</v>
      </c>
      <c r="AH67" s="29">
        <f t="shared" si="6"/>
        <v>120000</v>
      </c>
      <c r="AI67" s="29">
        <f>SUM(AI62:AI66)</f>
        <v>120000</v>
      </c>
    </row>
    <row r="68" spans="1:35" ht="26.1" customHeight="1">
      <c r="A68" s="206" t="s">
        <v>274</v>
      </c>
      <c r="B68" s="207"/>
      <c r="C68" s="214" t="s">
        <v>273</v>
      </c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6"/>
      <c r="AC68" s="211" t="s">
        <v>272</v>
      </c>
      <c r="AD68" s="212"/>
      <c r="AE68" s="212"/>
      <c r="AF68" s="213"/>
      <c r="AG68" s="29">
        <v>0</v>
      </c>
      <c r="AH68" s="29">
        <v>0</v>
      </c>
      <c r="AI68" s="29">
        <v>0</v>
      </c>
    </row>
    <row r="69" spans="1:35" ht="26.1" customHeight="1">
      <c r="A69" s="206" t="s">
        <v>271</v>
      </c>
      <c r="B69" s="207"/>
      <c r="C69" s="208" t="s">
        <v>270</v>
      </c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10"/>
      <c r="AC69" s="211" t="s">
        <v>269</v>
      </c>
      <c r="AD69" s="212"/>
      <c r="AE69" s="212"/>
      <c r="AF69" s="213"/>
      <c r="AG69" s="29">
        <v>0</v>
      </c>
      <c r="AH69" s="29">
        <v>0</v>
      </c>
      <c r="AI69" s="29">
        <v>0</v>
      </c>
    </row>
    <row r="70" spans="1:35" ht="26.1" customHeight="1">
      <c r="A70" s="206" t="s">
        <v>268</v>
      </c>
      <c r="B70" s="207"/>
      <c r="C70" s="208" t="s">
        <v>267</v>
      </c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10"/>
      <c r="AC70" s="211" t="s">
        <v>266</v>
      </c>
      <c r="AD70" s="212"/>
      <c r="AE70" s="212"/>
      <c r="AF70" s="213"/>
      <c r="AG70" s="29">
        <v>0</v>
      </c>
      <c r="AH70" s="29">
        <v>0</v>
      </c>
      <c r="AI70" s="29">
        <v>0</v>
      </c>
    </row>
    <row r="71" spans="1:35" ht="26.1" customHeight="1">
      <c r="A71" s="206" t="s">
        <v>265</v>
      </c>
      <c r="B71" s="207"/>
      <c r="C71" s="208" t="s">
        <v>264</v>
      </c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10"/>
      <c r="AC71" s="211" t="s">
        <v>263</v>
      </c>
      <c r="AD71" s="212"/>
      <c r="AE71" s="212"/>
      <c r="AF71" s="213"/>
      <c r="AG71" s="29">
        <v>0</v>
      </c>
      <c r="AH71" s="29">
        <v>0</v>
      </c>
      <c r="AI71" s="29">
        <v>0</v>
      </c>
    </row>
    <row r="72" spans="1:35" ht="12.95" customHeight="1">
      <c r="A72" s="206" t="s">
        <v>262</v>
      </c>
      <c r="B72" s="207"/>
      <c r="C72" s="214" t="s">
        <v>261</v>
      </c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6"/>
      <c r="AC72" s="211" t="s">
        <v>260</v>
      </c>
      <c r="AD72" s="212"/>
      <c r="AE72" s="212"/>
      <c r="AF72" s="213"/>
      <c r="AG72" s="29">
        <v>25230000</v>
      </c>
      <c r="AH72" s="29">
        <v>27870000</v>
      </c>
      <c r="AI72" s="29">
        <v>25857888</v>
      </c>
    </row>
    <row r="73" spans="1:35" ht="12.95" customHeight="1">
      <c r="A73" s="217" t="s">
        <v>259</v>
      </c>
      <c r="B73" s="218"/>
      <c r="C73" s="219" t="s">
        <v>575</v>
      </c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1"/>
      <c r="AC73" s="222" t="s">
        <v>258</v>
      </c>
      <c r="AD73" s="223"/>
      <c r="AE73" s="223"/>
      <c r="AF73" s="224"/>
      <c r="AG73" s="29">
        <f t="shared" ref="AG73:AH73" si="7">SUM(AG68:AG72)</f>
        <v>25230000</v>
      </c>
      <c r="AH73" s="29">
        <f t="shared" si="7"/>
        <v>27870000</v>
      </c>
      <c r="AI73" s="29">
        <f>SUM(AI68:AI72)</f>
        <v>25857888</v>
      </c>
    </row>
    <row r="74" spans="1:35" ht="12.95" customHeight="1">
      <c r="A74" s="217" t="s">
        <v>257</v>
      </c>
      <c r="B74" s="218"/>
      <c r="C74" s="240" t="s">
        <v>256</v>
      </c>
      <c r="D74" s="241"/>
      <c r="E74" s="241"/>
      <c r="F74" s="241"/>
      <c r="G74" s="241"/>
      <c r="H74" s="241"/>
      <c r="I74" s="241"/>
      <c r="J74" s="241"/>
      <c r="K74" s="241"/>
      <c r="L74" s="241"/>
      <c r="M74" s="241"/>
      <c r="N74" s="241"/>
      <c r="O74" s="241"/>
      <c r="P74" s="241"/>
      <c r="Q74" s="241"/>
      <c r="R74" s="241"/>
      <c r="S74" s="241"/>
      <c r="T74" s="241"/>
      <c r="U74" s="241"/>
      <c r="V74" s="241"/>
      <c r="W74" s="241"/>
      <c r="X74" s="241"/>
      <c r="Y74" s="241"/>
      <c r="Z74" s="241"/>
      <c r="AA74" s="241"/>
      <c r="AB74" s="242"/>
      <c r="AC74" s="222" t="s">
        <v>255</v>
      </c>
      <c r="AD74" s="223"/>
      <c r="AE74" s="223"/>
      <c r="AF74" s="224"/>
      <c r="AG74" s="52">
        <f t="shared" ref="AG74:AH74" si="8">SUM(AG19,AG25,AG39,AG55,AG61,AG67,AG73)</f>
        <v>751954019</v>
      </c>
      <c r="AH74" s="52">
        <f t="shared" si="8"/>
        <v>815090299</v>
      </c>
      <c r="AI74" s="52">
        <f>SUM(AI19,AI25,AI39,AI55,AI61,AI67,AI73)</f>
        <v>325609942</v>
      </c>
    </row>
  </sheetData>
  <mergeCells count="214">
    <mergeCell ref="A73:B73"/>
    <mergeCell ref="C73:AB73"/>
    <mergeCell ref="AC73:AF73"/>
    <mergeCell ref="A74:B74"/>
    <mergeCell ref="C74:AB74"/>
    <mergeCell ref="AC74:AF74"/>
    <mergeCell ref="A71:B71"/>
    <mergeCell ref="C71:AB71"/>
    <mergeCell ref="AC71:AF71"/>
    <mergeCell ref="A72:B72"/>
    <mergeCell ref="C72:AB72"/>
    <mergeCell ref="AC72:AF72"/>
    <mergeCell ref="A67:B67"/>
    <mergeCell ref="C67:AB67"/>
    <mergeCell ref="AC67:AF67"/>
    <mergeCell ref="A68:B68"/>
    <mergeCell ref="C68:AB68"/>
    <mergeCell ref="AC68:AF68"/>
    <mergeCell ref="A65:B65"/>
    <mergeCell ref="C65:AB65"/>
    <mergeCell ref="AC65:AF65"/>
    <mergeCell ref="A66:B66"/>
    <mergeCell ref="C66:AB66"/>
    <mergeCell ref="AC66:AF66"/>
    <mergeCell ref="A54:B54"/>
    <mergeCell ref="C54:AB54"/>
    <mergeCell ref="AC54:AF54"/>
    <mergeCell ref="A53:B53"/>
    <mergeCell ref="C53:AB53"/>
    <mergeCell ref="AC53:AF53"/>
    <mergeCell ref="A58:B58"/>
    <mergeCell ref="C58:AB58"/>
    <mergeCell ref="AC58:AF58"/>
    <mergeCell ref="A56:B56"/>
    <mergeCell ref="C56:AB56"/>
    <mergeCell ref="AC56:AF56"/>
    <mergeCell ref="A57:B57"/>
    <mergeCell ref="C57:AB57"/>
    <mergeCell ref="AC57:AF57"/>
    <mergeCell ref="A55:B55"/>
    <mergeCell ref="C55:AB55"/>
    <mergeCell ref="AC55:AF55"/>
    <mergeCell ref="A46:B46"/>
    <mergeCell ref="C46:AB46"/>
    <mergeCell ref="AC46:AF46"/>
    <mergeCell ref="A49:B49"/>
    <mergeCell ref="C49:AB49"/>
    <mergeCell ref="AC49:AF49"/>
    <mergeCell ref="A47:B47"/>
    <mergeCell ref="C47:AB47"/>
    <mergeCell ref="A52:B52"/>
    <mergeCell ref="C52:AB52"/>
    <mergeCell ref="AC52:AF52"/>
    <mergeCell ref="A50:B50"/>
    <mergeCell ref="A51:B51"/>
    <mergeCell ref="AC50:AF50"/>
    <mergeCell ref="AC51:AF51"/>
    <mergeCell ref="C50:AB50"/>
    <mergeCell ref="C51:AB51"/>
    <mergeCell ref="AC47:AF47"/>
    <mergeCell ref="A48:B48"/>
    <mergeCell ref="C48:AB48"/>
    <mergeCell ref="AC48:AF48"/>
    <mergeCell ref="A44:B44"/>
    <mergeCell ref="C44:AB44"/>
    <mergeCell ref="AC44:AF44"/>
    <mergeCell ref="A45:B45"/>
    <mergeCell ref="C45:AB45"/>
    <mergeCell ref="AC45:AF45"/>
    <mergeCell ref="A42:B42"/>
    <mergeCell ref="C42:AB42"/>
    <mergeCell ref="AC42:AF42"/>
    <mergeCell ref="A43:B43"/>
    <mergeCell ref="C43:AB43"/>
    <mergeCell ref="AC43:AF43"/>
    <mergeCell ref="A40:B40"/>
    <mergeCell ref="C40:AB40"/>
    <mergeCell ref="AC40:AF40"/>
    <mergeCell ref="A41:B41"/>
    <mergeCell ref="C41:AB41"/>
    <mergeCell ref="AC41:AF41"/>
    <mergeCell ref="A38:B38"/>
    <mergeCell ref="C38:AB38"/>
    <mergeCell ref="AC38:AF38"/>
    <mergeCell ref="A39:B39"/>
    <mergeCell ref="C39:AB39"/>
    <mergeCell ref="AC39:AF39"/>
    <mergeCell ref="A36:B36"/>
    <mergeCell ref="C36:AB36"/>
    <mergeCell ref="AC36:AF36"/>
    <mergeCell ref="A37:B37"/>
    <mergeCell ref="C37:AB37"/>
    <mergeCell ref="AC37:AF37"/>
    <mergeCell ref="A34:B34"/>
    <mergeCell ref="C34:AB34"/>
    <mergeCell ref="AC34:AF34"/>
    <mergeCell ref="A35:B35"/>
    <mergeCell ref="C35:AB35"/>
    <mergeCell ref="AC35:AF35"/>
    <mergeCell ref="A32:B32"/>
    <mergeCell ref="C32:AB32"/>
    <mergeCell ref="AC32:AF32"/>
    <mergeCell ref="A33:B33"/>
    <mergeCell ref="C33:AB33"/>
    <mergeCell ref="AC33:AF33"/>
    <mergeCell ref="A30:B30"/>
    <mergeCell ref="C30:AB30"/>
    <mergeCell ref="AC30:AF30"/>
    <mergeCell ref="A31:B31"/>
    <mergeCell ref="C31:AB31"/>
    <mergeCell ref="AC31:AF31"/>
    <mergeCell ref="A28:B28"/>
    <mergeCell ref="C28:AB28"/>
    <mergeCell ref="AC28:AF28"/>
    <mergeCell ref="A29:B29"/>
    <mergeCell ref="C29:AB29"/>
    <mergeCell ref="AC29:AF29"/>
    <mergeCell ref="A26:B26"/>
    <mergeCell ref="C26:AB26"/>
    <mergeCell ref="AC26:AF26"/>
    <mergeCell ref="A27:B27"/>
    <mergeCell ref="C27:AB27"/>
    <mergeCell ref="AC27:AF27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0:B20"/>
    <mergeCell ref="C20:AB20"/>
    <mergeCell ref="AC20:AF20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16:B16"/>
    <mergeCell ref="C16:AB16"/>
    <mergeCell ref="AC16:AF16"/>
    <mergeCell ref="A17:B17"/>
    <mergeCell ref="C17:AB17"/>
    <mergeCell ref="AC17:AF17"/>
    <mergeCell ref="A14:B14"/>
    <mergeCell ref="C14:AB14"/>
    <mergeCell ref="AC14:AF14"/>
    <mergeCell ref="A15:B15"/>
    <mergeCell ref="C15:AB15"/>
    <mergeCell ref="AC15:AF15"/>
    <mergeCell ref="A12:B12"/>
    <mergeCell ref="C12:AB12"/>
    <mergeCell ref="AC12:AF12"/>
    <mergeCell ref="A13:B13"/>
    <mergeCell ref="C13:AB13"/>
    <mergeCell ref="AC13:AF13"/>
    <mergeCell ref="A10:B10"/>
    <mergeCell ref="C10:AB10"/>
    <mergeCell ref="AC10:AF10"/>
    <mergeCell ref="A11:B11"/>
    <mergeCell ref="C11:AB11"/>
    <mergeCell ref="AC11:AF11"/>
    <mergeCell ref="A1:AH1"/>
    <mergeCell ref="A9:B9"/>
    <mergeCell ref="C9:AB9"/>
    <mergeCell ref="AC9:AF9"/>
    <mergeCell ref="A6:B6"/>
    <mergeCell ref="C6:AB6"/>
    <mergeCell ref="AC6:AF6"/>
    <mergeCell ref="A7:B7"/>
    <mergeCell ref="C7:AB7"/>
    <mergeCell ref="AC7:AF7"/>
    <mergeCell ref="A2:AG2"/>
    <mergeCell ref="A3:AG3"/>
    <mergeCell ref="A5:B5"/>
    <mergeCell ref="C5:AB5"/>
    <mergeCell ref="AC5:AF5"/>
    <mergeCell ref="A8:B8"/>
    <mergeCell ref="C8:AB8"/>
    <mergeCell ref="AC8:AF8"/>
    <mergeCell ref="A4:AH4"/>
    <mergeCell ref="A70:B70"/>
    <mergeCell ref="C70:AB70"/>
    <mergeCell ref="AC70:AF70"/>
    <mergeCell ref="AC64:AF64"/>
    <mergeCell ref="A69:B69"/>
    <mergeCell ref="C69:AB69"/>
    <mergeCell ref="AC69:AF69"/>
    <mergeCell ref="A59:B59"/>
    <mergeCell ref="C59:AB59"/>
    <mergeCell ref="AC59:AF59"/>
    <mergeCell ref="A62:B62"/>
    <mergeCell ref="C62:AB62"/>
    <mergeCell ref="AC62:AF62"/>
    <mergeCell ref="A64:B64"/>
    <mergeCell ref="C64:AB64"/>
    <mergeCell ref="A60:B60"/>
    <mergeCell ref="C60:AB60"/>
    <mergeCell ref="AC60:AF60"/>
    <mergeCell ref="A61:B61"/>
    <mergeCell ref="C61:AB61"/>
    <mergeCell ref="AC61:AF61"/>
    <mergeCell ref="A63:B63"/>
    <mergeCell ref="C63:AB63"/>
    <mergeCell ref="AC63:AF63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1" fitToHeight="0" orientation="portrait" cellComments="asDisplayed" r:id="rId1"/>
  <headerFooter alignWithMargins="0"/>
  <ignoredErrors>
    <ignoredError sqref="A7:B7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I37"/>
  <sheetViews>
    <sheetView view="pageBreakPreview" zoomScaleNormal="100" zoomScaleSheetLayoutView="100" workbookViewId="0">
      <selection sqref="A1:AH1"/>
    </sheetView>
  </sheetViews>
  <sheetFormatPr defaultRowHeight="12.75"/>
  <cols>
    <col min="1" max="32" width="2.7109375" style="1" customWidth="1"/>
    <col min="33" max="33" width="15.140625" style="1" customWidth="1"/>
    <col min="34" max="34" width="14.85546875" style="1" customWidth="1"/>
    <col min="35" max="35" width="11.5703125" style="1" customWidth="1"/>
    <col min="36" max="16384" width="9.140625" style="1"/>
  </cols>
  <sheetData>
    <row r="1" spans="1:35" ht="23.25" customHeight="1">
      <c r="A1" s="172" t="s">
        <v>739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</row>
    <row r="2" spans="1:35" ht="19.5" customHeight="1">
      <c r="A2" s="182" t="s">
        <v>462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</row>
    <row r="3" spans="1:35" ht="15.95" customHeight="1">
      <c r="A3" s="182" t="s">
        <v>696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</row>
    <row r="4" spans="1:35" ht="15.95" customHeight="1">
      <c r="A4" s="245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8" t="s">
        <v>623</v>
      </c>
      <c r="AI4" s="248"/>
    </row>
    <row r="5" spans="1:35" ht="35.1" customHeight="1">
      <c r="A5" s="185" t="s">
        <v>251</v>
      </c>
      <c r="B5" s="186"/>
      <c r="C5" s="187" t="s">
        <v>250</v>
      </c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9" t="s">
        <v>249</v>
      </c>
      <c r="AD5" s="188"/>
      <c r="AE5" s="188"/>
      <c r="AF5" s="188"/>
      <c r="AG5" s="32" t="s">
        <v>655</v>
      </c>
      <c r="AH5" s="50" t="s">
        <v>660</v>
      </c>
      <c r="AI5" s="71" t="s">
        <v>662</v>
      </c>
    </row>
    <row r="6" spans="1:35">
      <c r="A6" s="246" t="s">
        <v>248</v>
      </c>
      <c r="B6" s="246"/>
      <c r="C6" s="247" t="s">
        <v>247</v>
      </c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 t="s">
        <v>246</v>
      </c>
      <c r="AD6" s="247"/>
      <c r="AE6" s="247"/>
      <c r="AF6" s="247"/>
      <c r="AG6" s="31" t="s">
        <v>245</v>
      </c>
      <c r="AH6" s="51" t="s">
        <v>557</v>
      </c>
      <c r="AI6" s="80" t="s">
        <v>556</v>
      </c>
    </row>
    <row r="7" spans="1:35" ht="12.95" customHeight="1">
      <c r="A7" s="243" t="s">
        <v>244</v>
      </c>
      <c r="B7" s="243"/>
      <c r="C7" s="199" t="s">
        <v>461</v>
      </c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2" t="s">
        <v>460</v>
      </c>
      <c r="AD7" s="192"/>
      <c r="AE7" s="192"/>
      <c r="AF7" s="192"/>
      <c r="AG7" s="29">
        <v>0</v>
      </c>
      <c r="AH7" s="29">
        <v>0</v>
      </c>
      <c r="AI7" s="81">
        <v>0</v>
      </c>
    </row>
    <row r="8" spans="1:35" ht="12.95" customHeight="1">
      <c r="A8" s="243" t="s">
        <v>241</v>
      </c>
      <c r="B8" s="243"/>
      <c r="C8" s="199" t="s">
        <v>459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2" t="s">
        <v>458</v>
      </c>
      <c r="AD8" s="192"/>
      <c r="AE8" s="192"/>
      <c r="AF8" s="192"/>
      <c r="AG8" s="29">
        <v>0</v>
      </c>
      <c r="AH8" s="29">
        <v>0</v>
      </c>
      <c r="AI8" s="81">
        <v>0</v>
      </c>
    </row>
    <row r="9" spans="1:35" ht="12.95" customHeight="1">
      <c r="A9" s="243" t="s">
        <v>238</v>
      </c>
      <c r="B9" s="243"/>
      <c r="C9" s="199" t="s">
        <v>457</v>
      </c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2" t="s">
        <v>456</v>
      </c>
      <c r="AD9" s="192"/>
      <c r="AE9" s="192"/>
      <c r="AF9" s="192"/>
      <c r="AG9" s="29">
        <v>0</v>
      </c>
      <c r="AH9" s="29">
        <v>0</v>
      </c>
      <c r="AI9" s="81">
        <v>0</v>
      </c>
    </row>
    <row r="10" spans="1:35" ht="12.95" customHeight="1">
      <c r="A10" s="243" t="s">
        <v>235</v>
      </c>
      <c r="B10" s="243"/>
      <c r="C10" s="199" t="s">
        <v>455</v>
      </c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2" t="s">
        <v>454</v>
      </c>
      <c r="AD10" s="192"/>
      <c r="AE10" s="192"/>
      <c r="AF10" s="192"/>
      <c r="AG10" s="49">
        <v>0</v>
      </c>
      <c r="AH10" s="29">
        <v>0</v>
      </c>
      <c r="AI10" s="81">
        <v>0</v>
      </c>
    </row>
    <row r="11" spans="1:35" s="4" customFormat="1" ht="12.95" customHeight="1">
      <c r="A11" s="243" t="s">
        <v>232</v>
      </c>
      <c r="B11" s="243"/>
      <c r="C11" s="244" t="s">
        <v>453</v>
      </c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192" t="s">
        <v>452</v>
      </c>
      <c r="AD11" s="192"/>
      <c r="AE11" s="192"/>
      <c r="AF11" s="192"/>
      <c r="AG11" s="29">
        <v>0</v>
      </c>
      <c r="AH11" s="55">
        <v>0</v>
      </c>
      <c r="AI11" s="82">
        <v>0</v>
      </c>
    </row>
    <row r="12" spans="1:35" ht="12.95" customHeight="1">
      <c r="A12" s="243" t="s">
        <v>229</v>
      </c>
      <c r="B12" s="243"/>
      <c r="C12" s="199" t="s">
        <v>451</v>
      </c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2" t="s">
        <v>450</v>
      </c>
      <c r="AD12" s="192"/>
      <c r="AE12" s="192"/>
      <c r="AF12" s="192"/>
      <c r="AG12" s="29">
        <v>0</v>
      </c>
      <c r="AH12" s="29">
        <v>0</v>
      </c>
      <c r="AI12" s="81">
        <v>0</v>
      </c>
    </row>
    <row r="13" spans="1:35" ht="12.95" customHeight="1">
      <c r="A13" s="243" t="s">
        <v>226</v>
      </c>
      <c r="B13" s="243"/>
      <c r="C13" s="199" t="s">
        <v>449</v>
      </c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2" t="s">
        <v>448</v>
      </c>
      <c r="AD13" s="192"/>
      <c r="AE13" s="192"/>
      <c r="AF13" s="192"/>
      <c r="AG13" s="29">
        <v>0</v>
      </c>
      <c r="AH13" s="29">
        <v>0</v>
      </c>
      <c r="AI13" s="81">
        <v>0</v>
      </c>
    </row>
    <row r="14" spans="1:35" ht="12.95" customHeight="1">
      <c r="A14" s="243" t="s">
        <v>223</v>
      </c>
      <c r="B14" s="243"/>
      <c r="C14" s="199" t="s">
        <v>447</v>
      </c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2" t="s">
        <v>446</v>
      </c>
      <c r="AD14" s="192"/>
      <c r="AE14" s="192"/>
      <c r="AF14" s="192"/>
      <c r="AG14" s="29">
        <v>0</v>
      </c>
      <c r="AH14" s="29">
        <v>0</v>
      </c>
      <c r="AI14" s="81">
        <v>0</v>
      </c>
    </row>
    <row r="15" spans="1:35" ht="12.95" customHeight="1">
      <c r="A15" s="243" t="s">
        <v>220</v>
      </c>
      <c r="B15" s="243"/>
      <c r="C15" s="199" t="s">
        <v>445</v>
      </c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2" t="s">
        <v>444</v>
      </c>
      <c r="AD15" s="192"/>
      <c r="AE15" s="192"/>
      <c r="AF15" s="192"/>
      <c r="AG15" s="29">
        <v>0</v>
      </c>
      <c r="AH15" s="29">
        <v>0</v>
      </c>
      <c r="AI15" s="81">
        <v>0</v>
      </c>
    </row>
    <row r="16" spans="1:35" ht="12.95" customHeight="1">
      <c r="A16" s="243">
        <v>10</v>
      </c>
      <c r="B16" s="243"/>
      <c r="C16" s="199" t="s">
        <v>443</v>
      </c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2" t="s">
        <v>442</v>
      </c>
      <c r="AD16" s="192"/>
      <c r="AE16" s="192"/>
      <c r="AF16" s="192"/>
      <c r="AG16" s="29">
        <v>0</v>
      </c>
      <c r="AH16" s="29">
        <v>0</v>
      </c>
      <c r="AI16" s="81">
        <v>0</v>
      </c>
    </row>
    <row r="17" spans="1:35" ht="12.95" customHeight="1">
      <c r="A17" s="243">
        <v>11</v>
      </c>
      <c r="B17" s="243"/>
      <c r="C17" s="244" t="s">
        <v>441</v>
      </c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192" t="s">
        <v>440</v>
      </c>
      <c r="AD17" s="192"/>
      <c r="AE17" s="192"/>
      <c r="AF17" s="192"/>
      <c r="AG17" s="49">
        <v>0</v>
      </c>
      <c r="AH17" s="29">
        <v>0</v>
      </c>
      <c r="AI17" s="81">
        <v>0</v>
      </c>
    </row>
    <row r="18" spans="1:35" ht="12.95" customHeight="1">
      <c r="A18" s="243">
        <v>12</v>
      </c>
      <c r="B18" s="243"/>
      <c r="C18" s="244" t="s">
        <v>439</v>
      </c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192" t="s">
        <v>438</v>
      </c>
      <c r="AD18" s="192"/>
      <c r="AE18" s="192"/>
      <c r="AF18" s="192"/>
      <c r="AG18" s="29">
        <v>0</v>
      </c>
      <c r="AH18" s="29">
        <v>0</v>
      </c>
      <c r="AI18" s="81">
        <v>0</v>
      </c>
    </row>
    <row r="19" spans="1:35" ht="12.95" customHeight="1">
      <c r="A19" s="243">
        <v>13</v>
      </c>
      <c r="B19" s="243"/>
      <c r="C19" s="244" t="s">
        <v>437</v>
      </c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192" t="s">
        <v>436</v>
      </c>
      <c r="AD19" s="192"/>
      <c r="AE19" s="192"/>
      <c r="AF19" s="192"/>
      <c r="AG19" s="29">
        <v>5026221</v>
      </c>
      <c r="AH19" s="29">
        <v>5026265</v>
      </c>
      <c r="AI19" s="81">
        <v>5026265</v>
      </c>
    </row>
    <row r="20" spans="1:35" ht="12.95" customHeight="1">
      <c r="A20" s="243">
        <v>14</v>
      </c>
      <c r="B20" s="243"/>
      <c r="C20" s="244" t="s">
        <v>435</v>
      </c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192" t="s">
        <v>434</v>
      </c>
      <c r="AD20" s="192"/>
      <c r="AE20" s="192"/>
      <c r="AF20" s="192"/>
      <c r="AG20" s="29">
        <v>59127779</v>
      </c>
      <c r="AH20" s="29">
        <v>59127779</v>
      </c>
      <c r="AI20" s="81">
        <v>57683034</v>
      </c>
    </row>
    <row r="21" spans="1:35" ht="12.95" customHeight="1">
      <c r="A21" s="243">
        <v>15</v>
      </c>
      <c r="B21" s="243"/>
      <c r="C21" s="244" t="s">
        <v>433</v>
      </c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192" t="s">
        <v>432</v>
      </c>
      <c r="AD21" s="192"/>
      <c r="AE21" s="192"/>
      <c r="AF21" s="192"/>
      <c r="AG21" s="29">
        <v>0</v>
      </c>
      <c r="AH21" s="29">
        <v>0</v>
      </c>
      <c r="AI21" s="81">
        <v>0</v>
      </c>
    </row>
    <row r="22" spans="1:35" ht="12.95" customHeight="1">
      <c r="A22" s="243">
        <v>16</v>
      </c>
      <c r="B22" s="243"/>
      <c r="C22" s="244" t="s">
        <v>431</v>
      </c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192" t="s">
        <v>430</v>
      </c>
      <c r="AD22" s="192"/>
      <c r="AE22" s="192"/>
      <c r="AF22" s="192"/>
      <c r="AG22" s="29">
        <v>0</v>
      </c>
      <c r="AH22" s="29">
        <v>0</v>
      </c>
      <c r="AI22" s="81">
        <v>0</v>
      </c>
    </row>
    <row r="23" spans="1:35" ht="12.95" customHeight="1">
      <c r="A23" s="243">
        <v>17</v>
      </c>
      <c r="B23" s="243"/>
      <c r="C23" s="244" t="s">
        <v>429</v>
      </c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192" t="s">
        <v>428</v>
      </c>
      <c r="AD23" s="192"/>
      <c r="AE23" s="192"/>
      <c r="AF23" s="192"/>
      <c r="AG23" s="29">
        <v>0</v>
      </c>
      <c r="AH23" s="29">
        <v>0</v>
      </c>
      <c r="AI23" s="81">
        <v>0</v>
      </c>
    </row>
    <row r="24" spans="1:35" ht="12.95" customHeight="1">
      <c r="A24" s="243">
        <v>18</v>
      </c>
      <c r="B24" s="243"/>
      <c r="C24" s="244" t="s">
        <v>427</v>
      </c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192" t="s">
        <v>426</v>
      </c>
      <c r="AD24" s="192"/>
      <c r="AE24" s="192"/>
      <c r="AF24" s="192"/>
      <c r="AG24" s="29">
        <v>0</v>
      </c>
      <c r="AH24" s="29">
        <v>0</v>
      </c>
      <c r="AI24" s="81">
        <v>0</v>
      </c>
    </row>
    <row r="25" spans="1:35" ht="12.95" customHeight="1">
      <c r="A25" s="243">
        <v>19</v>
      </c>
      <c r="B25" s="243"/>
      <c r="C25" s="244" t="s">
        <v>425</v>
      </c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192" t="s">
        <v>424</v>
      </c>
      <c r="AD25" s="192"/>
      <c r="AE25" s="192"/>
      <c r="AF25" s="192"/>
      <c r="AG25" s="29">
        <v>0</v>
      </c>
      <c r="AH25" s="29">
        <v>0</v>
      </c>
      <c r="AI25" s="81">
        <v>0</v>
      </c>
    </row>
    <row r="26" spans="1:35" ht="12.95" customHeight="1">
      <c r="A26" s="243">
        <v>20</v>
      </c>
      <c r="B26" s="243"/>
      <c r="C26" s="244" t="s">
        <v>423</v>
      </c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192" t="s">
        <v>422</v>
      </c>
      <c r="AD26" s="192"/>
      <c r="AE26" s="192"/>
      <c r="AF26" s="192"/>
      <c r="AG26" s="49">
        <v>0</v>
      </c>
      <c r="AH26" s="29">
        <v>0</v>
      </c>
      <c r="AI26" s="81">
        <v>0</v>
      </c>
    </row>
    <row r="27" spans="1:35" ht="12.95" customHeight="1">
      <c r="A27" s="243">
        <v>21</v>
      </c>
      <c r="B27" s="243"/>
      <c r="C27" s="244" t="s">
        <v>421</v>
      </c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192" t="s">
        <v>420</v>
      </c>
      <c r="AD27" s="192"/>
      <c r="AE27" s="192"/>
      <c r="AF27" s="192"/>
      <c r="AG27" s="52">
        <f t="shared" ref="AG27:AI27" si="0">SUM(AG10,AG17,AG18:AG23,AG26)</f>
        <v>64154000</v>
      </c>
      <c r="AH27" s="52">
        <f t="shared" si="0"/>
        <v>64154044</v>
      </c>
      <c r="AI27" s="52">
        <f t="shared" si="0"/>
        <v>62709299</v>
      </c>
    </row>
    <row r="28" spans="1:35" ht="12.95" customHeight="1">
      <c r="A28" s="243">
        <v>22</v>
      </c>
      <c r="B28" s="243"/>
      <c r="C28" s="244" t="s">
        <v>419</v>
      </c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192" t="s">
        <v>418</v>
      </c>
      <c r="AD28" s="192"/>
      <c r="AE28" s="192"/>
      <c r="AF28" s="192"/>
      <c r="AG28" s="29">
        <v>0</v>
      </c>
      <c r="AH28" s="29">
        <v>0</v>
      </c>
      <c r="AI28" s="81"/>
    </row>
    <row r="29" spans="1:35" ht="12.95" customHeight="1">
      <c r="A29" s="243">
        <v>23</v>
      </c>
      <c r="B29" s="243"/>
      <c r="C29" s="199" t="s">
        <v>417</v>
      </c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2" t="s">
        <v>416</v>
      </c>
      <c r="AD29" s="192"/>
      <c r="AE29" s="192"/>
      <c r="AF29" s="192"/>
      <c r="AG29" s="29">
        <v>0</v>
      </c>
      <c r="AH29" s="29">
        <v>0</v>
      </c>
      <c r="AI29" s="81"/>
    </row>
    <row r="30" spans="1:35" ht="12.95" customHeight="1">
      <c r="A30" s="243">
        <v>24</v>
      </c>
      <c r="B30" s="243"/>
      <c r="C30" s="244" t="s">
        <v>415</v>
      </c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192" t="s">
        <v>414</v>
      </c>
      <c r="AD30" s="192"/>
      <c r="AE30" s="192"/>
      <c r="AF30" s="192"/>
      <c r="AG30" s="29">
        <v>0</v>
      </c>
      <c r="AH30" s="29">
        <v>0</v>
      </c>
      <c r="AI30" s="81"/>
    </row>
    <row r="31" spans="1:35" ht="12.95" customHeight="1">
      <c r="A31" s="243">
        <v>25</v>
      </c>
      <c r="B31" s="243"/>
      <c r="C31" s="244" t="s">
        <v>413</v>
      </c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192" t="s">
        <v>412</v>
      </c>
      <c r="AD31" s="192"/>
      <c r="AE31" s="192"/>
      <c r="AF31" s="192"/>
      <c r="AG31" s="29">
        <v>0</v>
      </c>
      <c r="AH31" s="29">
        <v>0</v>
      </c>
      <c r="AI31" s="81"/>
    </row>
    <row r="32" spans="1:35" ht="12.95" customHeight="1">
      <c r="A32" s="243">
        <v>26</v>
      </c>
      <c r="B32" s="243"/>
      <c r="C32" s="244" t="s">
        <v>411</v>
      </c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192" t="s">
        <v>410</v>
      </c>
      <c r="AD32" s="192"/>
      <c r="AE32" s="192"/>
      <c r="AF32" s="192"/>
      <c r="AG32" s="29">
        <v>0</v>
      </c>
      <c r="AH32" s="29">
        <v>0</v>
      </c>
      <c r="AI32" s="81"/>
    </row>
    <row r="33" spans="1:35" ht="12.95" customHeight="1">
      <c r="A33" s="243">
        <v>27</v>
      </c>
      <c r="B33" s="243"/>
      <c r="C33" s="244" t="s">
        <v>409</v>
      </c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192" t="s">
        <v>408</v>
      </c>
      <c r="AD33" s="192"/>
      <c r="AE33" s="192"/>
      <c r="AF33" s="192"/>
      <c r="AG33" s="49">
        <v>0</v>
      </c>
      <c r="AH33" s="29">
        <v>0</v>
      </c>
      <c r="AI33" s="81"/>
    </row>
    <row r="34" spans="1:35" ht="12.95" customHeight="1">
      <c r="A34" s="243">
        <v>28</v>
      </c>
      <c r="B34" s="243"/>
      <c r="C34" s="199" t="s">
        <v>407</v>
      </c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2" t="s">
        <v>406</v>
      </c>
      <c r="AD34" s="192"/>
      <c r="AE34" s="192"/>
      <c r="AF34" s="192"/>
      <c r="AG34" s="29">
        <v>0</v>
      </c>
      <c r="AH34" s="29">
        <v>0</v>
      </c>
      <c r="AI34" s="81"/>
    </row>
    <row r="35" spans="1:35" ht="12.95" customHeight="1">
      <c r="A35" s="243">
        <v>29</v>
      </c>
      <c r="B35" s="243"/>
      <c r="C35" s="199" t="s">
        <v>405</v>
      </c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2" t="s">
        <v>404</v>
      </c>
      <c r="AD35" s="192"/>
      <c r="AE35" s="192"/>
      <c r="AF35" s="192"/>
      <c r="AG35" s="29">
        <v>0</v>
      </c>
      <c r="AH35" s="29">
        <v>0</v>
      </c>
      <c r="AI35" s="81"/>
    </row>
    <row r="36" spans="1:35" ht="12.95" customHeight="1">
      <c r="A36" s="249">
        <v>30</v>
      </c>
      <c r="B36" s="249"/>
      <c r="C36" s="250" t="s">
        <v>403</v>
      </c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197" t="s">
        <v>402</v>
      </c>
      <c r="AD36" s="197"/>
      <c r="AE36" s="197"/>
      <c r="AF36" s="197"/>
      <c r="AG36" s="52">
        <f t="shared" ref="AG36:AH36" si="1">SUM(AG27,AG33,AG34,AG35)</f>
        <v>64154000</v>
      </c>
      <c r="AH36" s="52">
        <f t="shared" si="1"/>
        <v>64154044</v>
      </c>
      <c r="AI36" s="52">
        <f>SUM(AI27,AI33,AI34,AI35)</f>
        <v>62709299</v>
      </c>
    </row>
    <row r="37" spans="1:35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</sheetData>
  <mergeCells count="101">
    <mergeCell ref="AH4:AI4"/>
    <mergeCell ref="A34:B34"/>
    <mergeCell ref="C34:AB34"/>
    <mergeCell ref="AC34:AF34"/>
    <mergeCell ref="A36:B36"/>
    <mergeCell ref="C36:AB36"/>
    <mergeCell ref="AC36:AF36"/>
    <mergeCell ref="A35:B35"/>
    <mergeCell ref="C35:AB35"/>
    <mergeCell ref="AC35:AF35"/>
    <mergeCell ref="A33:B33"/>
    <mergeCell ref="C33:AB33"/>
    <mergeCell ref="AC33:AF33"/>
    <mergeCell ref="A29:B29"/>
    <mergeCell ref="C29:AB29"/>
    <mergeCell ref="AC29:AF29"/>
    <mergeCell ref="A30:B30"/>
    <mergeCell ref="C30:AB30"/>
    <mergeCell ref="AC30:AF30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A9:B9"/>
    <mergeCell ref="C9:AB9"/>
    <mergeCell ref="AC9:AF9"/>
    <mergeCell ref="A10:B10"/>
    <mergeCell ref="C10:AB10"/>
    <mergeCell ref="AC10:AF10"/>
    <mergeCell ref="A17:B17"/>
    <mergeCell ref="C17:AB17"/>
    <mergeCell ref="AC17:AF17"/>
    <mergeCell ref="A12:B12"/>
    <mergeCell ref="AC12:AF12"/>
    <mergeCell ref="A13:B13"/>
    <mergeCell ref="C12:AB12"/>
    <mergeCell ref="AC13:AF13"/>
    <mergeCell ref="C13:AB13"/>
    <mergeCell ref="A14:B14"/>
    <mergeCell ref="C14:AB14"/>
    <mergeCell ref="AC14:AF14"/>
    <mergeCell ref="A16:B16"/>
    <mergeCell ref="C16:AB16"/>
    <mergeCell ref="AC16:AF16"/>
    <mergeCell ref="A15:B15"/>
    <mergeCell ref="C15:AB15"/>
    <mergeCell ref="A3:AG3"/>
    <mergeCell ref="A5:B5"/>
    <mergeCell ref="C5:AB5"/>
    <mergeCell ref="AC5:AF5"/>
    <mergeCell ref="A4:AG4"/>
    <mergeCell ref="A6:B6"/>
    <mergeCell ref="C6:AB6"/>
    <mergeCell ref="AC6:AF6"/>
    <mergeCell ref="A8:B8"/>
    <mergeCell ref="C8:AB8"/>
    <mergeCell ref="AC8:AF8"/>
    <mergeCell ref="A1:AH1"/>
    <mergeCell ref="A26:B26"/>
    <mergeCell ref="C26:AB26"/>
    <mergeCell ref="AC26:AF26"/>
    <mergeCell ref="A32:B32"/>
    <mergeCell ref="C32:AB32"/>
    <mergeCell ref="AC32:AF32"/>
    <mergeCell ref="A27:B27"/>
    <mergeCell ref="C27:AB27"/>
    <mergeCell ref="AC27:AF27"/>
    <mergeCell ref="A28:B28"/>
    <mergeCell ref="C28:AB28"/>
    <mergeCell ref="AC28:AF28"/>
    <mergeCell ref="A31:B31"/>
    <mergeCell ref="C31:AB31"/>
    <mergeCell ref="AC31:AF31"/>
    <mergeCell ref="A11:B11"/>
    <mergeCell ref="C11:AB11"/>
    <mergeCell ref="AC11:AF11"/>
    <mergeCell ref="AC15:AF15"/>
    <mergeCell ref="A7:B7"/>
    <mergeCell ref="C7:AB7"/>
    <mergeCell ref="AC7:AF7"/>
    <mergeCell ref="A2:AG2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6" fitToHeight="0" orientation="portrait" cellComments="asDisplayed" r:id="rId1"/>
  <headerFooter alignWithMargins="0"/>
  <ignoredErrors>
    <ignoredError sqref="A7:B3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AI39"/>
  <sheetViews>
    <sheetView view="pageBreakPreview" zoomScaleNormal="100" zoomScaleSheetLayoutView="100" workbookViewId="0">
      <selection sqref="A1:AH1"/>
    </sheetView>
  </sheetViews>
  <sheetFormatPr defaultRowHeight="12.75"/>
  <cols>
    <col min="1" max="32" width="2.7109375" style="1" customWidth="1"/>
    <col min="33" max="33" width="12.85546875" style="1" customWidth="1"/>
    <col min="34" max="34" width="12" style="1" customWidth="1"/>
    <col min="35" max="35" width="10.140625" style="1" customWidth="1"/>
    <col min="36" max="16384" width="9.140625" style="1"/>
  </cols>
  <sheetData>
    <row r="1" spans="1:35" ht="24" customHeight="1">
      <c r="A1" s="172" t="s">
        <v>740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</row>
    <row r="2" spans="1:35" ht="17.25" customHeight="1">
      <c r="A2" s="182" t="s">
        <v>577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</row>
    <row r="3" spans="1:35" ht="19.5" hidden="1" customHeight="1">
      <c r="A3" s="182" t="s">
        <v>697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</row>
    <row r="4" spans="1:35" ht="19.5" hidden="1" customHeight="1">
      <c r="A4" s="172" t="s">
        <v>576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</row>
    <row r="5" spans="1:35" ht="19.5" hidden="1" customHeight="1">
      <c r="A5" s="182" t="s">
        <v>462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</row>
    <row r="6" spans="1:35" ht="19.5" customHeight="1">
      <c r="A6" s="182" t="s">
        <v>698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</row>
    <row r="7" spans="1:35" ht="15.95" customHeight="1">
      <c r="A7" s="251" t="s">
        <v>623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</row>
    <row r="8" spans="1:35" ht="35.1" customHeight="1">
      <c r="A8" s="185" t="s">
        <v>251</v>
      </c>
      <c r="B8" s="186"/>
      <c r="C8" s="187" t="s">
        <v>250</v>
      </c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9" t="s">
        <v>249</v>
      </c>
      <c r="AD8" s="188"/>
      <c r="AE8" s="188"/>
      <c r="AF8" s="188"/>
      <c r="AG8" s="32" t="s">
        <v>655</v>
      </c>
      <c r="AH8" s="50" t="s">
        <v>660</v>
      </c>
      <c r="AI8" s="71" t="s">
        <v>662</v>
      </c>
    </row>
    <row r="9" spans="1:35">
      <c r="A9" s="246" t="s">
        <v>248</v>
      </c>
      <c r="B9" s="246"/>
      <c r="C9" s="247" t="s">
        <v>247</v>
      </c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 t="s">
        <v>246</v>
      </c>
      <c r="AD9" s="247"/>
      <c r="AE9" s="247"/>
      <c r="AF9" s="247"/>
      <c r="AG9" s="31" t="s">
        <v>245</v>
      </c>
      <c r="AH9" s="51" t="s">
        <v>557</v>
      </c>
      <c r="AI9" s="80" t="s">
        <v>556</v>
      </c>
    </row>
    <row r="10" spans="1:35" ht="12.95" customHeight="1">
      <c r="A10" s="243" t="s">
        <v>244</v>
      </c>
      <c r="B10" s="243"/>
      <c r="C10" s="244" t="s">
        <v>522</v>
      </c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192" t="s">
        <v>521</v>
      </c>
      <c r="AD10" s="192"/>
      <c r="AE10" s="192"/>
      <c r="AF10" s="192"/>
      <c r="AG10" s="29">
        <v>100000000</v>
      </c>
      <c r="AH10" s="29">
        <v>0</v>
      </c>
      <c r="AI10" s="78">
        <v>0</v>
      </c>
    </row>
    <row r="11" spans="1:35" ht="12.95" customHeight="1">
      <c r="A11" s="243" t="s">
        <v>241</v>
      </c>
      <c r="B11" s="243"/>
      <c r="C11" s="199" t="s">
        <v>520</v>
      </c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2" t="s">
        <v>519</v>
      </c>
      <c r="AD11" s="192"/>
      <c r="AE11" s="192"/>
      <c r="AF11" s="192"/>
      <c r="AG11" s="29">
        <v>0</v>
      </c>
      <c r="AH11" s="29">
        <v>100000000</v>
      </c>
      <c r="AI11" s="78">
        <v>0</v>
      </c>
    </row>
    <row r="12" spans="1:35" ht="12.95" customHeight="1">
      <c r="A12" s="243" t="s">
        <v>238</v>
      </c>
      <c r="B12" s="243"/>
      <c r="C12" s="244" t="s">
        <v>518</v>
      </c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192" t="s">
        <v>517</v>
      </c>
      <c r="AD12" s="192"/>
      <c r="AE12" s="192"/>
      <c r="AF12" s="192"/>
      <c r="AG12" s="29">
        <v>0</v>
      </c>
      <c r="AH12" s="29">
        <v>0</v>
      </c>
      <c r="AI12" s="78">
        <v>0</v>
      </c>
    </row>
    <row r="13" spans="1:35" ht="12.95" customHeight="1">
      <c r="A13" s="243" t="s">
        <v>235</v>
      </c>
      <c r="B13" s="243"/>
      <c r="C13" s="199" t="s">
        <v>516</v>
      </c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2" t="s">
        <v>515</v>
      </c>
      <c r="AD13" s="192"/>
      <c r="AE13" s="192"/>
      <c r="AF13" s="192"/>
      <c r="AG13" s="78">
        <f t="shared" ref="AG13:AH13" si="0">SUM(AG10:AG12)</f>
        <v>100000000</v>
      </c>
      <c r="AH13" s="78">
        <f t="shared" si="0"/>
        <v>100000000</v>
      </c>
      <c r="AI13" s="78">
        <f>SUM(AI10:AI12)</f>
        <v>0</v>
      </c>
    </row>
    <row r="14" spans="1:35" ht="12.95" customHeight="1">
      <c r="A14" s="243" t="s">
        <v>232</v>
      </c>
      <c r="B14" s="243"/>
      <c r="C14" s="199" t="s">
        <v>514</v>
      </c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2" t="s">
        <v>513</v>
      </c>
      <c r="AD14" s="192"/>
      <c r="AE14" s="192"/>
      <c r="AF14" s="192"/>
      <c r="AG14" s="29">
        <v>0</v>
      </c>
      <c r="AH14" s="29">
        <v>0</v>
      </c>
      <c r="AI14" s="78">
        <v>0</v>
      </c>
    </row>
    <row r="15" spans="1:35" ht="12.95" customHeight="1">
      <c r="A15" s="243" t="s">
        <v>229</v>
      </c>
      <c r="B15" s="243"/>
      <c r="C15" s="244" t="s">
        <v>512</v>
      </c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192" t="s">
        <v>511</v>
      </c>
      <c r="AD15" s="192"/>
      <c r="AE15" s="192"/>
      <c r="AF15" s="192"/>
      <c r="AG15" s="29">
        <v>0</v>
      </c>
      <c r="AH15" s="29">
        <v>0</v>
      </c>
      <c r="AI15" s="78">
        <v>0</v>
      </c>
    </row>
    <row r="16" spans="1:35" ht="12.95" customHeight="1">
      <c r="A16" s="243" t="s">
        <v>226</v>
      </c>
      <c r="B16" s="243"/>
      <c r="C16" s="199" t="s">
        <v>510</v>
      </c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2" t="s">
        <v>509</v>
      </c>
      <c r="AD16" s="192"/>
      <c r="AE16" s="192"/>
      <c r="AF16" s="192"/>
      <c r="AG16" s="29">
        <v>0</v>
      </c>
      <c r="AH16" s="29">
        <v>0</v>
      </c>
      <c r="AI16" s="78">
        <v>0</v>
      </c>
    </row>
    <row r="17" spans="1:35" ht="12.95" customHeight="1">
      <c r="A17" s="243" t="s">
        <v>223</v>
      </c>
      <c r="B17" s="243"/>
      <c r="C17" s="244" t="s">
        <v>508</v>
      </c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192" t="s">
        <v>507</v>
      </c>
      <c r="AD17" s="192"/>
      <c r="AE17" s="192"/>
      <c r="AF17" s="192"/>
      <c r="AG17" s="29">
        <v>0</v>
      </c>
      <c r="AH17" s="29">
        <v>0</v>
      </c>
      <c r="AI17" s="78">
        <v>0</v>
      </c>
    </row>
    <row r="18" spans="1:35" s="4" customFormat="1" ht="12.95" customHeight="1">
      <c r="A18" s="243" t="s">
        <v>220</v>
      </c>
      <c r="B18" s="243"/>
      <c r="C18" s="244" t="s">
        <v>506</v>
      </c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192" t="s">
        <v>505</v>
      </c>
      <c r="AD18" s="192"/>
      <c r="AE18" s="192"/>
      <c r="AF18" s="192"/>
      <c r="AG18" s="49">
        <v>0</v>
      </c>
      <c r="AH18" s="49">
        <v>0</v>
      </c>
      <c r="AI18" s="79">
        <v>0</v>
      </c>
    </row>
    <row r="19" spans="1:35" s="4" customFormat="1" ht="12.95" customHeight="1">
      <c r="A19" s="243" t="s">
        <v>217</v>
      </c>
      <c r="B19" s="243"/>
      <c r="C19" s="192" t="s">
        <v>504</v>
      </c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 t="s">
        <v>503</v>
      </c>
      <c r="AD19" s="192"/>
      <c r="AE19" s="192"/>
      <c r="AF19" s="192"/>
      <c r="AG19" s="29">
        <v>22545981</v>
      </c>
      <c r="AH19" s="60">
        <v>22545981</v>
      </c>
      <c r="AI19" s="78">
        <v>7652000</v>
      </c>
    </row>
    <row r="20" spans="1:35" s="4" customFormat="1" ht="12.95" customHeight="1">
      <c r="A20" s="243" t="s">
        <v>214</v>
      </c>
      <c r="B20" s="243"/>
      <c r="C20" s="192" t="s">
        <v>502</v>
      </c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 t="s">
        <v>501</v>
      </c>
      <c r="AD20" s="192"/>
      <c r="AE20" s="192"/>
      <c r="AF20" s="192"/>
      <c r="AG20" s="29"/>
      <c r="AH20" s="59"/>
      <c r="AI20" s="79">
        <v>0</v>
      </c>
    </row>
    <row r="21" spans="1:35" s="4" customFormat="1" ht="12.95" customHeight="1">
      <c r="A21" s="243" t="s">
        <v>211</v>
      </c>
      <c r="B21" s="243"/>
      <c r="C21" s="192" t="s">
        <v>500</v>
      </c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 t="s">
        <v>499</v>
      </c>
      <c r="AD21" s="192"/>
      <c r="AE21" s="192"/>
      <c r="AF21" s="192"/>
      <c r="AG21" s="52">
        <f t="shared" ref="AG21:AH21" si="1">SUM(AG19:AG20)</f>
        <v>22545981</v>
      </c>
      <c r="AH21" s="52">
        <f t="shared" si="1"/>
        <v>22545981</v>
      </c>
      <c r="AI21" s="52">
        <f>SUM(AI19:AI20)</f>
        <v>7652000</v>
      </c>
    </row>
    <row r="22" spans="1:35" s="4" customFormat="1" ht="12.95" customHeight="1">
      <c r="A22" s="243" t="s">
        <v>208</v>
      </c>
      <c r="B22" s="243"/>
      <c r="C22" s="244" t="s">
        <v>498</v>
      </c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192" t="s">
        <v>497</v>
      </c>
      <c r="AD22" s="192"/>
      <c r="AE22" s="192"/>
      <c r="AF22" s="192"/>
      <c r="AG22" s="29">
        <v>0</v>
      </c>
      <c r="AH22" s="60">
        <v>4980146</v>
      </c>
      <c r="AI22" s="78">
        <v>4980146</v>
      </c>
    </row>
    <row r="23" spans="1:35" ht="12.95" customHeight="1">
      <c r="A23" s="243" t="s">
        <v>205</v>
      </c>
      <c r="B23" s="243"/>
      <c r="C23" s="244" t="s">
        <v>496</v>
      </c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192" t="s">
        <v>495</v>
      </c>
      <c r="AD23" s="192"/>
      <c r="AE23" s="192"/>
      <c r="AF23" s="192"/>
      <c r="AG23" s="29">
        <v>0</v>
      </c>
      <c r="AH23" s="60">
        <v>0</v>
      </c>
      <c r="AI23" s="78">
        <v>0</v>
      </c>
    </row>
    <row r="24" spans="1:35" s="5" customFormat="1" ht="12.95" customHeight="1">
      <c r="A24" s="243" t="s">
        <v>202</v>
      </c>
      <c r="B24" s="243"/>
      <c r="C24" s="244" t="s">
        <v>494</v>
      </c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192" t="s">
        <v>493</v>
      </c>
      <c r="AD24" s="192"/>
      <c r="AE24" s="192"/>
      <c r="AF24" s="192"/>
      <c r="AG24" s="29">
        <v>0</v>
      </c>
      <c r="AH24" s="60">
        <v>0</v>
      </c>
      <c r="AI24" s="78">
        <v>0</v>
      </c>
    </row>
    <row r="25" spans="1:35" s="5" customFormat="1" ht="12.95" customHeight="1">
      <c r="A25" s="243" t="s">
        <v>199</v>
      </c>
      <c r="B25" s="243"/>
      <c r="C25" s="244" t="s">
        <v>492</v>
      </c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192" t="s">
        <v>491</v>
      </c>
      <c r="AD25" s="192"/>
      <c r="AE25" s="192"/>
      <c r="AF25" s="192"/>
      <c r="AG25" s="29">
        <v>0</v>
      </c>
      <c r="AH25" s="60">
        <v>0</v>
      </c>
      <c r="AI25" s="78">
        <v>0</v>
      </c>
    </row>
    <row r="26" spans="1:35" ht="12.95" customHeight="1">
      <c r="A26" s="243" t="s">
        <v>196</v>
      </c>
      <c r="B26" s="243"/>
      <c r="C26" s="199" t="s">
        <v>490</v>
      </c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2" t="s">
        <v>489</v>
      </c>
      <c r="AD26" s="192"/>
      <c r="AE26" s="192"/>
      <c r="AF26" s="192"/>
      <c r="AG26" s="29">
        <v>0</v>
      </c>
      <c r="AH26" s="60">
        <v>0</v>
      </c>
      <c r="AI26" s="78">
        <v>0</v>
      </c>
    </row>
    <row r="27" spans="1:35" ht="12.95" customHeight="1">
      <c r="A27" s="243">
        <v>18</v>
      </c>
      <c r="B27" s="243"/>
      <c r="C27" s="199" t="s">
        <v>488</v>
      </c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2" t="s">
        <v>487</v>
      </c>
      <c r="AD27" s="192"/>
      <c r="AE27" s="192"/>
      <c r="AF27" s="192"/>
      <c r="AG27" s="29">
        <v>0</v>
      </c>
      <c r="AH27" s="60">
        <v>0</v>
      </c>
      <c r="AI27" s="78">
        <v>0</v>
      </c>
    </row>
    <row r="28" spans="1:35" ht="12.95" customHeight="1">
      <c r="A28" s="243">
        <v>19</v>
      </c>
      <c r="B28" s="243"/>
      <c r="C28" s="199" t="s">
        <v>486</v>
      </c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2" t="s">
        <v>485</v>
      </c>
      <c r="AD28" s="192"/>
      <c r="AE28" s="192"/>
      <c r="AF28" s="192"/>
      <c r="AG28" s="29">
        <v>0</v>
      </c>
      <c r="AH28" s="60">
        <v>0</v>
      </c>
      <c r="AI28" s="78">
        <v>0</v>
      </c>
    </row>
    <row r="29" spans="1:35" ht="12.95" customHeight="1">
      <c r="A29" s="243">
        <v>20</v>
      </c>
      <c r="B29" s="243"/>
      <c r="C29" s="199" t="s">
        <v>484</v>
      </c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2" t="s">
        <v>483</v>
      </c>
      <c r="AD29" s="192"/>
      <c r="AE29" s="192"/>
      <c r="AF29" s="192"/>
      <c r="AG29" s="49">
        <v>0</v>
      </c>
      <c r="AH29" s="60">
        <v>0</v>
      </c>
      <c r="AI29" s="78">
        <v>0</v>
      </c>
    </row>
    <row r="30" spans="1:35" ht="12.95" customHeight="1">
      <c r="A30" s="243">
        <v>21</v>
      </c>
      <c r="B30" s="243"/>
      <c r="C30" s="199" t="s">
        <v>482</v>
      </c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2" t="s">
        <v>481</v>
      </c>
      <c r="AD30" s="192"/>
      <c r="AE30" s="192"/>
      <c r="AF30" s="192"/>
      <c r="AG30" s="52">
        <f t="shared" ref="AG30:AH30" si="2">SUM(AG13,AG18,AG21,AG22:AG26,AG28)</f>
        <v>122545981</v>
      </c>
      <c r="AH30" s="52">
        <f t="shared" si="2"/>
        <v>127526127</v>
      </c>
      <c r="AI30" s="52">
        <f>SUM(AI13,AI18,AI21,AI22:AI26,AI28)</f>
        <v>12632146</v>
      </c>
    </row>
    <row r="31" spans="1:35" ht="12.95" customHeight="1">
      <c r="A31" s="243">
        <v>22</v>
      </c>
      <c r="B31" s="243"/>
      <c r="C31" s="199" t="s">
        <v>480</v>
      </c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2" t="s">
        <v>479</v>
      </c>
      <c r="AD31" s="192"/>
      <c r="AE31" s="192"/>
      <c r="AF31" s="192"/>
      <c r="AG31" s="29">
        <v>0</v>
      </c>
      <c r="AH31" s="60"/>
      <c r="AI31" s="78">
        <v>0</v>
      </c>
    </row>
    <row r="32" spans="1:35" ht="12.95" customHeight="1">
      <c r="A32" s="243">
        <v>23</v>
      </c>
      <c r="B32" s="243"/>
      <c r="C32" s="199" t="s">
        <v>478</v>
      </c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2" t="s">
        <v>477</v>
      </c>
      <c r="AD32" s="192"/>
      <c r="AE32" s="192"/>
      <c r="AF32" s="192"/>
      <c r="AG32" s="29">
        <v>0</v>
      </c>
      <c r="AH32" s="60"/>
      <c r="AI32" s="78">
        <v>0</v>
      </c>
    </row>
    <row r="33" spans="1:35" ht="12.95" customHeight="1">
      <c r="A33" s="243">
        <v>24</v>
      </c>
      <c r="B33" s="243"/>
      <c r="C33" s="244" t="s">
        <v>476</v>
      </c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192" t="s">
        <v>475</v>
      </c>
      <c r="AD33" s="192"/>
      <c r="AE33" s="192"/>
      <c r="AF33" s="192"/>
      <c r="AG33" s="29">
        <v>0</v>
      </c>
      <c r="AH33" s="60"/>
      <c r="AI33" s="78">
        <v>0</v>
      </c>
    </row>
    <row r="34" spans="1:35" s="4" customFormat="1" ht="12.95" customHeight="1">
      <c r="A34" s="243">
        <v>25</v>
      </c>
      <c r="B34" s="243"/>
      <c r="C34" s="244" t="s">
        <v>474</v>
      </c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192" t="s">
        <v>473</v>
      </c>
      <c r="AD34" s="192"/>
      <c r="AE34" s="192"/>
      <c r="AF34" s="192"/>
      <c r="AG34" s="29">
        <v>0</v>
      </c>
      <c r="AH34" s="59"/>
      <c r="AI34" s="79">
        <v>0</v>
      </c>
    </row>
    <row r="35" spans="1:35" s="4" customFormat="1" ht="12.95" customHeight="1">
      <c r="A35" s="243">
        <v>26</v>
      </c>
      <c r="B35" s="243"/>
      <c r="C35" s="244" t="s">
        <v>472</v>
      </c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192" t="s">
        <v>471</v>
      </c>
      <c r="AD35" s="192"/>
      <c r="AE35" s="192"/>
      <c r="AF35" s="192"/>
      <c r="AG35" s="29">
        <v>0</v>
      </c>
      <c r="AH35" s="59"/>
      <c r="AI35" s="79">
        <v>0</v>
      </c>
    </row>
    <row r="36" spans="1:35" ht="12.95" customHeight="1">
      <c r="A36" s="243">
        <v>27</v>
      </c>
      <c r="B36" s="243"/>
      <c r="C36" s="244" t="s">
        <v>470</v>
      </c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192" t="s">
        <v>469</v>
      </c>
      <c r="AD36" s="192"/>
      <c r="AE36" s="192"/>
      <c r="AF36" s="192"/>
      <c r="AG36" s="49">
        <v>0</v>
      </c>
      <c r="AH36" s="60"/>
      <c r="AI36" s="78">
        <v>0</v>
      </c>
    </row>
    <row r="37" spans="1:35" ht="12.95" customHeight="1">
      <c r="A37" s="243">
        <v>28</v>
      </c>
      <c r="B37" s="243"/>
      <c r="C37" s="199" t="s">
        <v>468</v>
      </c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2" t="s">
        <v>467</v>
      </c>
      <c r="AD37" s="192"/>
      <c r="AE37" s="192"/>
      <c r="AF37" s="192"/>
      <c r="AG37" s="29">
        <v>0</v>
      </c>
      <c r="AH37" s="60"/>
      <c r="AI37" s="78">
        <v>0</v>
      </c>
    </row>
    <row r="38" spans="1:35" ht="12.95" customHeight="1">
      <c r="A38" s="243">
        <v>29</v>
      </c>
      <c r="B38" s="243"/>
      <c r="C38" s="199" t="s">
        <v>466</v>
      </c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2" t="s">
        <v>465</v>
      </c>
      <c r="AD38" s="192"/>
      <c r="AE38" s="192"/>
      <c r="AF38" s="192"/>
      <c r="AG38" s="29">
        <v>0</v>
      </c>
      <c r="AH38" s="60"/>
      <c r="AI38" s="78">
        <v>0</v>
      </c>
    </row>
    <row r="39" spans="1:35" s="4" customFormat="1" ht="12.95" customHeight="1">
      <c r="A39" s="249">
        <v>30</v>
      </c>
      <c r="B39" s="249"/>
      <c r="C39" s="250" t="s">
        <v>464</v>
      </c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  <c r="AA39" s="250"/>
      <c r="AB39" s="250"/>
      <c r="AC39" s="197" t="s">
        <v>463</v>
      </c>
      <c r="AD39" s="197"/>
      <c r="AE39" s="197"/>
      <c r="AF39" s="197"/>
      <c r="AG39" s="52">
        <f t="shared" ref="AG39:AH39" si="3">SUM(AG30,AG36,AG37:AG38)</f>
        <v>122545981</v>
      </c>
      <c r="AH39" s="52">
        <f t="shared" si="3"/>
        <v>127526127</v>
      </c>
      <c r="AI39" s="52">
        <f>SUM(AI30,AI36,AI37:AI38)</f>
        <v>12632146</v>
      </c>
    </row>
  </sheetData>
  <mergeCells count="103">
    <mergeCell ref="A7:AH7"/>
    <mergeCell ref="AC38:AF38"/>
    <mergeCell ref="A29:B29"/>
    <mergeCell ref="C29:AB29"/>
    <mergeCell ref="AC29:AF29"/>
    <mergeCell ref="A35:B35"/>
    <mergeCell ref="C35:AB35"/>
    <mergeCell ref="AC35:AF35"/>
    <mergeCell ref="A30:B30"/>
    <mergeCell ref="C30:AB30"/>
    <mergeCell ref="AC30:AF30"/>
    <mergeCell ref="A31:B31"/>
    <mergeCell ref="C31:AB31"/>
    <mergeCell ref="AC31:AF31"/>
    <mergeCell ref="A32:B32"/>
    <mergeCell ref="C32:AB32"/>
    <mergeCell ref="AC32:AF32"/>
    <mergeCell ref="A33:B33"/>
    <mergeCell ref="C33:AB33"/>
    <mergeCell ref="AC13:AF13"/>
    <mergeCell ref="A14:B14"/>
    <mergeCell ref="C14:AB14"/>
    <mergeCell ref="AC14:AF14"/>
    <mergeCell ref="A15:B15"/>
    <mergeCell ref="A6:AG6"/>
    <mergeCell ref="A8:B8"/>
    <mergeCell ref="C8:AB8"/>
    <mergeCell ref="AC8:AF8"/>
    <mergeCell ref="A27:B27"/>
    <mergeCell ref="C27:AB27"/>
    <mergeCell ref="AC27:AF27"/>
    <mergeCell ref="A28:B28"/>
    <mergeCell ref="C28:AB28"/>
    <mergeCell ref="AC28:AF2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12:B12"/>
    <mergeCell ref="C12:AB12"/>
    <mergeCell ref="AC12:AF12"/>
    <mergeCell ref="A13:B13"/>
    <mergeCell ref="C13:AB13"/>
    <mergeCell ref="C15:AB15"/>
    <mergeCell ref="AC15:AF15"/>
    <mergeCell ref="A16:B16"/>
    <mergeCell ref="C16:AB16"/>
    <mergeCell ref="AC16:AF16"/>
    <mergeCell ref="A17:B17"/>
    <mergeCell ref="C17:AB17"/>
    <mergeCell ref="AC17:AF17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C25:AB25"/>
    <mergeCell ref="AC25:AF25"/>
    <mergeCell ref="A26:B26"/>
    <mergeCell ref="C26:AB26"/>
    <mergeCell ref="AC26:AF26"/>
    <mergeCell ref="A21:B21"/>
    <mergeCell ref="C21:AB21"/>
    <mergeCell ref="AC21:AF21"/>
    <mergeCell ref="A22:B22"/>
    <mergeCell ref="C22:AB22"/>
    <mergeCell ref="AC22:AF22"/>
    <mergeCell ref="A23:B23"/>
    <mergeCell ref="C23:AB23"/>
    <mergeCell ref="AC23:AF23"/>
    <mergeCell ref="A1:AH1"/>
    <mergeCell ref="A2:AG2"/>
    <mergeCell ref="A3:AG3"/>
    <mergeCell ref="A4:AG4"/>
    <mergeCell ref="A5:AG5"/>
    <mergeCell ref="A37:B37"/>
    <mergeCell ref="C37:AB37"/>
    <mergeCell ref="AC37:AF37"/>
    <mergeCell ref="A39:B39"/>
    <mergeCell ref="C39:AB39"/>
    <mergeCell ref="AC39:AF39"/>
    <mergeCell ref="A38:B38"/>
    <mergeCell ref="C38:AB38"/>
    <mergeCell ref="AC33:AF33"/>
    <mergeCell ref="A34:B34"/>
    <mergeCell ref="C34:AB34"/>
    <mergeCell ref="AC34:AF34"/>
    <mergeCell ref="A36:B36"/>
    <mergeCell ref="C36:AB36"/>
    <mergeCell ref="AC36:AF36"/>
    <mergeCell ref="A24:B24"/>
    <mergeCell ref="C24:AB24"/>
    <mergeCell ref="AC24:AF24"/>
    <mergeCell ref="A25:B2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4" fitToHeight="0" orientation="portrait" cellComments="asDisplayed" r:id="rId1"/>
  <headerFooter alignWithMargins="0"/>
  <ignoredErrors>
    <ignoredError sqref="A10:B3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BS42"/>
  <sheetViews>
    <sheetView view="pageBreakPreview" zoomScale="90" zoomScaleNormal="80" zoomScaleSheetLayoutView="90" zoomScalePageLayoutView="80" workbookViewId="0">
      <selection sqref="A1:BR1"/>
    </sheetView>
  </sheetViews>
  <sheetFormatPr defaultRowHeight="12.75"/>
  <cols>
    <col min="1" max="65" width="2.7109375" style="7" customWidth="1"/>
    <col min="66" max="66" width="2.7109375" style="11" customWidth="1"/>
    <col min="67" max="70" width="2.7109375" style="33" customWidth="1"/>
    <col min="71" max="71" width="3.28515625" style="8" customWidth="1"/>
    <col min="72" max="114" width="2.7109375" style="7" customWidth="1"/>
    <col min="115" max="16384" width="9.140625" style="7"/>
  </cols>
  <sheetData>
    <row r="1" spans="1:71" s="11" customFormat="1" ht="26.25" customHeight="1">
      <c r="A1" s="252" t="s">
        <v>741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12"/>
    </row>
    <row r="2" spans="1:71" s="11" customFormat="1" ht="26.25" customHeight="1">
      <c r="A2" s="253" t="s">
        <v>699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12"/>
    </row>
    <row r="3" spans="1:71" s="12" customFormat="1" ht="12.95" customHeight="1">
      <c r="A3" s="258"/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59"/>
      <c r="BA3" s="259"/>
      <c r="BB3" s="259"/>
      <c r="BC3" s="259"/>
      <c r="BD3" s="259"/>
      <c r="BE3" s="259"/>
      <c r="BF3" s="259"/>
      <c r="BG3" s="259"/>
      <c r="BH3" s="259"/>
      <c r="BI3" s="259"/>
      <c r="BJ3" s="259"/>
      <c r="BK3" s="259"/>
      <c r="BL3" s="259"/>
      <c r="BM3" s="259"/>
      <c r="BN3" s="259"/>
      <c r="BO3" s="259"/>
      <c r="BP3" s="259"/>
      <c r="BQ3" s="259"/>
      <c r="BR3" s="259"/>
    </row>
    <row r="4" spans="1:71" ht="12.95" customHeight="1">
      <c r="A4" s="260" t="s">
        <v>623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2"/>
    </row>
    <row r="5" spans="1:71" ht="120.75" customHeight="1">
      <c r="A5" s="265" t="s">
        <v>567</v>
      </c>
      <c r="B5" s="265"/>
      <c r="C5" s="269" t="s">
        <v>566</v>
      </c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5" t="s">
        <v>569</v>
      </c>
      <c r="AF5" s="265"/>
      <c r="AG5" s="265"/>
      <c r="AH5" s="265"/>
      <c r="AI5" s="265" t="s">
        <v>565</v>
      </c>
      <c r="AJ5" s="265"/>
      <c r="AK5" s="265"/>
      <c r="AL5" s="265"/>
      <c r="AM5" s="265" t="s">
        <v>564</v>
      </c>
      <c r="AN5" s="265"/>
      <c r="AO5" s="265"/>
      <c r="AP5" s="265"/>
      <c r="AQ5" s="265" t="s">
        <v>563</v>
      </c>
      <c r="AR5" s="265"/>
      <c r="AS5" s="265"/>
      <c r="AT5" s="265"/>
      <c r="AU5" s="265" t="s">
        <v>562</v>
      </c>
      <c r="AV5" s="265"/>
      <c r="AW5" s="265"/>
      <c r="AX5" s="265"/>
      <c r="AY5" s="265" t="s">
        <v>225</v>
      </c>
      <c r="AZ5" s="265"/>
      <c r="BA5" s="265"/>
      <c r="BB5" s="265"/>
      <c r="BC5" s="265" t="s">
        <v>561</v>
      </c>
      <c r="BD5" s="265"/>
      <c r="BE5" s="265"/>
      <c r="BF5" s="265"/>
      <c r="BG5" s="265" t="s">
        <v>560</v>
      </c>
      <c r="BH5" s="265"/>
      <c r="BI5" s="265"/>
      <c r="BJ5" s="265"/>
      <c r="BK5" s="265" t="s">
        <v>559</v>
      </c>
      <c r="BL5" s="265"/>
      <c r="BM5" s="265"/>
      <c r="BN5" s="265"/>
      <c r="BO5" s="265" t="s">
        <v>558</v>
      </c>
      <c r="BP5" s="265"/>
      <c r="BQ5" s="265"/>
      <c r="BR5" s="265"/>
    </row>
    <row r="6" spans="1:71" ht="12.95" customHeight="1">
      <c r="A6" s="256" t="s">
        <v>248</v>
      </c>
      <c r="B6" s="256"/>
      <c r="C6" s="268" t="s">
        <v>247</v>
      </c>
      <c r="D6" s="268"/>
      <c r="E6" s="268"/>
      <c r="F6" s="268"/>
      <c r="G6" s="268"/>
      <c r="H6" s="268"/>
      <c r="I6" s="268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56" t="s">
        <v>246</v>
      </c>
      <c r="AF6" s="256"/>
      <c r="AG6" s="256"/>
      <c r="AH6" s="256"/>
      <c r="AI6" s="256" t="s">
        <v>245</v>
      </c>
      <c r="AJ6" s="256"/>
      <c r="AK6" s="256"/>
      <c r="AL6" s="256"/>
      <c r="AM6" s="256" t="s">
        <v>557</v>
      </c>
      <c r="AN6" s="266"/>
      <c r="AO6" s="266"/>
      <c r="AP6" s="266"/>
      <c r="AQ6" s="256" t="s">
        <v>556</v>
      </c>
      <c r="AR6" s="266"/>
      <c r="AS6" s="266"/>
      <c r="AT6" s="266"/>
      <c r="AU6" s="256" t="s">
        <v>555</v>
      </c>
      <c r="AV6" s="266"/>
      <c r="AW6" s="266"/>
      <c r="AX6" s="266"/>
      <c r="AY6" s="256" t="s">
        <v>554</v>
      </c>
      <c r="AZ6" s="266"/>
      <c r="BA6" s="266"/>
      <c r="BB6" s="266"/>
      <c r="BC6" s="256" t="s">
        <v>553</v>
      </c>
      <c r="BD6" s="256"/>
      <c r="BE6" s="256"/>
      <c r="BF6" s="256"/>
      <c r="BG6" s="256" t="s">
        <v>552</v>
      </c>
      <c r="BH6" s="256"/>
      <c r="BI6" s="256"/>
      <c r="BJ6" s="256"/>
      <c r="BK6" s="256" t="s">
        <v>551</v>
      </c>
      <c r="BL6" s="256"/>
      <c r="BM6" s="256"/>
      <c r="BN6" s="256"/>
      <c r="BO6" s="256" t="s">
        <v>550</v>
      </c>
      <c r="BP6" s="256"/>
      <c r="BQ6" s="256"/>
      <c r="BR6" s="256"/>
    </row>
    <row r="7" spans="1:71" ht="12.95" customHeight="1">
      <c r="A7" s="256" t="s">
        <v>248</v>
      </c>
      <c r="B7" s="256"/>
      <c r="C7" s="257" t="s">
        <v>549</v>
      </c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5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5"/>
      <c r="AR7" s="255"/>
      <c r="AS7" s="255"/>
      <c r="AT7" s="255"/>
      <c r="AU7" s="255"/>
      <c r="AV7" s="255"/>
      <c r="AW7" s="255"/>
      <c r="AX7" s="255"/>
      <c r="AY7" s="255"/>
      <c r="AZ7" s="255"/>
      <c r="BA7" s="255"/>
      <c r="BB7" s="255"/>
      <c r="BC7" s="255"/>
      <c r="BD7" s="255"/>
      <c r="BE7" s="255"/>
      <c r="BF7" s="255"/>
      <c r="BG7" s="255"/>
      <c r="BH7" s="255"/>
      <c r="BI7" s="255"/>
      <c r="BJ7" s="255"/>
      <c r="BK7" s="255"/>
      <c r="BL7" s="255"/>
      <c r="BM7" s="255"/>
      <c r="BN7" s="255"/>
      <c r="BO7" s="254"/>
      <c r="BP7" s="254"/>
      <c r="BQ7" s="254"/>
      <c r="BR7" s="254"/>
    </row>
    <row r="8" spans="1:71" ht="26.1" customHeight="1">
      <c r="A8" s="256" t="s">
        <v>247</v>
      </c>
      <c r="B8" s="256"/>
      <c r="C8" s="257" t="s">
        <v>548</v>
      </c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/>
      <c r="AT8" s="255"/>
      <c r="AU8" s="255"/>
      <c r="AV8" s="255"/>
      <c r="AW8" s="255"/>
      <c r="AX8" s="255"/>
      <c r="AY8" s="255"/>
      <c r="AZ8" s="255"/>
      <c r="BA8" s="255"/>
      <c r="BB8" s="255"/>
      <c r="BC8" s="255"/>
      <c r="BD8" s="255"/>
      <c r="BE8" s="255"/>
      <c r="BF8" s="255"/>
      <c r="BG8" s="255"/>
      <c r="BH8" s="255"/>
      <c r="BI8" s="255"/>
      <c r="BJ8" s="255"/>
      <c r="BK8" s="255"/>
      <c r="BL8" s="255"/>
      <c r="BM8" s="255"/>
      <c r="BN8" s="255"/>
      <c r="BO8" s="254"/>
      <c r="BP8" s="254"/>
      <c r="BQ8" s="254"/>
      <c r="BR8" s="254"/>
    </row>
    <row r="9" spans="1:71" ht="12.95" customHeight="1">
      <c r="A9" s="256" t="s">
        <v>246</v>
      </c>
      <c r="B9" s="256"/>
      <c r="C9" s="257" t="s">
        <v>547</v>
      </c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5"/>
      <c r="BI9" s="255"/>
      <c r="BJ9" s="255"/>
      <c r="BK9" s="255"/>
      <c r="BL9" s="255"/>
      <c r="BM9" s="255"/>
      <c r="BN9" s="255"/>
      <c r="BO9" s="254"/>
      <c r="BP9" s="254"/>
      <c r="BQ9" s="254"/>
      <c r="BR9" s="254"/>
    </row>
    <row r="10" spans="1:71" ht="12.95" customHeight="1">
      <c r="A10" s="256" t="s">
        <v>245</v>
      </c>
      <c r="B10" s="256"/>
      <c r="C10" s="257" t="s">
        <v>546</v>
      </c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5">
        <v>1</v>
      </c>
      <c r="AF10" s="255"/>
      <c r="AG10" s="255"/>
      <c r="AH10" s="255"/>
      <c r="AI10" s="255">
        <v>2484000</v>
      </c>
      <c r="AJ10" s="255"/>
      <c r="AK10" s="255"/>
      <c r="AL10" s="255"/>
      <c r="AM10" s="255">
        <v>212000</v>
      </c>
      <c r="AN10" s="255"/>
      <c r="AO10" s="255"/>
      <c r="AP10" s="255"/>
      <c r="AQ10" s="255"/>
      <c r="AR10" s="255"/>
      <c r="AS10" s="255"/>
      <c r="AT10" s="255"/>
      <c r="AU10" s="255"/>
      <c r="AV10" s="255"/>
      <c r="AW10" s="255"/>
      <c r="AX10" s="255"/>
      <c r="AY10" s="255">
        <v>148688</v>
      </c>
      <c r="AZ10" s="255"/>
      <c r="BA10" s="255"/>
      <c r="BB10" s="255"/>
      <c r="BC10" s="255">
        <v>893455</v>
      </c>
      <c r="BD10" s="255"/>
      <c r="BE10" s="255"/>
      <c r="BF10" s="255"/>
      <c r="BG10" s="255"/>
      <c r="BH10" s="255"/>
      <c r="BI10" s="255"/>
      <c r="BJ10" s="255"/>
      <c r="BK10" s="255"/>
      <c r="BL10" s="255"/>
      <c r="BM10" s="255"/>
      <c r="BN10" s="255"/>
      <c r="BO10" s="254"/>
      <c r="BP10" s="254"/>
      <c r="BQ10" s="254"/>
      <c r="BR10" s="254"/>
    </row>
    <row r="11" spans="1:71" ht="12.95" customHeight="1">
      <c r="A11" s="256" t="s">
        <v>557</v>
      </c>
      <c r="B11" s="256"/>
      <c r="C11" s="257" t="s">
        <v>545</v>
      </c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55"/>
      <c r="BG11" s="255"/>
      <c r="BH11" s="255"/>
      <c r="BI11" s="255"/>
      <c r="BJ11" s="255"/>
      <c r="BK11" s="255"/>
      <c r="BL11" s="255"/>
      <c r="BM11" s="255"/>
      <c r="BN11" s="255"/>
      <c r="BO11" s="254"/>
      <c r="BP11" s="254"/>
      <c r="BQ11" s="254"/>
      <c r="BR11" s="254"/>
    </row>
    <row r="12" spans="1:71" ht="12.95" customHeight="1">
      <c r="A12" s="256" t="s">
        <v>556</v>
      </c>
      <c r="B12" s="256"/>
      <c r="C12" s="257" t="s">
        <v>544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5">
        <v>2</v>
      </c>
      <c r="AF12" s="255"/>
      <c r="AG12" s="255"/>
      <c r="AH12" s="255"/>
      <c r="AI12" s="255">
        <v>5189000</v>
      </c>
      <c r="AJ12" s="255"/>
      <c r="AK12" s="255"/>
      <c r="AL12" s="255"/>
      <c r="AM12" s="255">
        <v>305000</v>
      </c>
      <c r="AN12" s="255"/>
      <c r="AO12" s="255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>
        <v>297376</v>
      </c>
      <c r="AZ12" s="255"/>
      <c r="BA12" s="255"/>
      <c r="BB12" s="255"/>
      <c r="BC12" s="255">
        <v>77797</v>
      </c>
      <c r="BD12" s="255"/>
      <c r="BE12" s="255"/>
      <c r="BF12" s="255"/>
      <c r="BG12" s="255"/>
      <c r="BH12" s="255"/>
      <c r="BI12" s="255"/>
      <c r="BJ12" s="255"/>
      <c r="BK12" s="255"/>
      <c r="BL12" s="255"/>
      <c r="BM12" s="255"/>
      <c r="BN12" s="255"/>
      <c r="BO12" s="254"/>
      <c r="BP12" s="254"/>
      <c r="BQ12" s="254"/>
      <c r="BR12" s="254"/>
    </row>
    <row r="13" spans="1:71" ht="12.95" customHeight="1">
      <c r="A13" s="256" t="s">
        <v>555</v>
      </c>
      <c r="B13" s="256"/>
      <c r="C13" s="257" t="s">
        <v>543</v>
      </c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5"/>
      <c r="AF13" s="255"/>
      <c r="AG13" s="255"/>
      <c r="AH13" s="255"/>
      <c r="AI13" s="255"/>
      <c r="AJ13" s="255"/>
      <c r="AK13" s="255"/>
      <c r="AL13" s="255"/>
      <c r="AM13" s="255"/>
      <c r="AN13" s="255"/>
      <c r="AO13" s="255"/>
      <c r="AP13" s="255"/>
      <c r="AQ13" s="255"/>
      <c r="AR13" s="255"/>
      <c r="AS13" s="255"/>
      <c r="AT13" s="255"/>
      <c r="AU13" s="255"/>
      <c r="AV13" s="255"/>
      <c r="AW13" s="255"/>
      <c r="AX13" s="255"/>
      <c r="AY13" s="255"/>
      <c r="AZ13" s="255"/>
      <c r="BA13" s="255"/>
      <c r="BB13" s="255"/>
      <c r="BC13" s="255"/>
      <c r="BD13" s="255"/>
      <c r="BE13" s="255"/>
      <c r="BF13" s="255"/>
      <c r="BG13" s="255"/>
      <c r="BH13" s="255"/>
      <c r="BI13" s="255"/>
      <c r="BJ13" s="255"/>
      <c r="BK13" s="255"/>
      <c r="BL13" s="255"/>
      <c r="BM13" s="255"/>
      <c r="BN13" s="255"/>
      <c r="BO13" s="254"/>
      <c r="BP13" s="254"/>
      <c r="BQ13" s="254"/>
      <c r="BR13" s="254"/>
    </row>
    <row r="14" spans="1:71" ht="12.95" customHeight="1">
      <c r="A14" s="256" t="s">
        <v>554</v>
      </c>
      <c r="B14" s="256"/>
      <c r="C14" s="257" t="s">
        <v>542</v>
      </c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 t="s">
        <v>121</v>
      </c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255"/>
      <c r="AX14" s="255"/>
      <c r="AY14" s="255"/>
      <c r="AZ14" s="255"/>
      <c r="BA14" s="255"/>
      <c r="BB14" s="255"/>
      <c r="BC14" s="255"/>
      <c r="BD14" s="255"/>
      <c r="BE14" s="255"/>
      <c r="BF14" s="255"/>
      <c r="BG14" s="255"/>
      <c r="BH14" s="255"/>
      <c r="BI14" s="255"/>
      <c r="BJ14" s="255"/>
      <c r="BK14" s="255"/>
      <c r="BL14" s="255"/>
      <c r="BM14" s="255"/>
      <c r="BN14" s="255"/>
      <c r="BO14" s="254"/>
      <c r="BP14" s="254"/>
      <c r="BQ14" s="254"/>
      <c r="BR14" s="254"/>
    </row>
    <row r="15" spans="1:71" ht="12.95" customHeight="1">
      <c r="A15" s="256" t="s">
        <v>553</v>
      </c>
      <c r="B15" s="256"/>
      <c r="C15" s="257" t="s">
        <v>541</v>
      </c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 t="s">
        <v>118</v>
      </c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5"/>
      <c r="AF15" s="255"/>
      <c r="AG15" s="255"/>
      <c r="AH15" s="255"/>
      <c r="AI15" s="255"/>
      <c r="AJ15" s="255"/>
      <c r="AK15" s="255"/>
      <c r="AL15" s="255"/>
      <c r="AM15" s="255"/>
      <c r="AN15" s="255"/>
      <c r="AO15" s="255"/>
      <c r="AP15" s="255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55"/>
      <c r="BC15" s="255"/>
      <c r="BD15" s="255"/>
      <c r="BE15" s="255"/>
      <c r="BF15" s="255"/>
      <c r="BG15" s="255"/>
      <c r="BH15" s="255"/>
      <c r="BI15" s="255"/>
      <c r="BJ15" s="255"/>
      <c r="BK15" s="255"/>
      <c r="BL15" s="255"/>
      <c r="BM15" s="255"/>
      <c r="BN15" s="255"/>
      <c r="BO15" s="254"/>
      <c r="BP15" s="254"/>
      <c r="BQ15" s="254"/>
      <c r="BR15" s="254"/>
    </row>
    <row r="16" spans="1:71" ht="12.95" customHeight="1">
      <c r="A16" s="256" t="s">
        <v>552</v>
      </c>
      <c r="B16" s="256"/>
      <c r="C16" s="257" t="s">
        <v>540</v>
      </c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 t="s">
        <v>115</v>
      </c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/>
      <c r="BJ16" s="255"/>
      <c r="BK16" s="255"/>
      <c r="BL16" s="255"/>
      <c r="BM16" s="255"/>
      <c r="BN16" s="255"/>
      <c r="BO16" s="254"/>
      <c r="BP16" s="254"/>
      <c r="BQ16" s="254"/>
      <c r="BR16" s="254"/>
    </row>
    <row r="17" spans="1:71" ht="12.95" customHeight="1">
      <c r="A17" s="256" t="s">
        <v>551</v>
      </c>
      <c r="B17" s="256"/>
      <c r="C17" s="257" t="s">
        <v>539</v>
      </c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 t="s">
        <v>112</v>
      </c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5"/>
      <c r="AF17" s="255"/>
      <c r="AG17" s="255"/>
      <c r="AH17" s="255"/>
      <c r="AI17" s="255"/>
      <c r="AJ17" s="255"/>
      <c r="AK17" s="255"/>
      <c r="AL17" s="255"/>
      <c r="AM17" s="255"/>
      <c r="AN17" s="255"/>
      <c r="AO17" s="255"/>
      <c r="AP17" s="255"/>
      <c r="AQ17" s="255"/>
      <c r="AR17" s="255"/>
      <c r="AS17" s="255"/>
      <c r="AT17" s="255"/>
      <c r="AU17" s="255"/>
      <c r="AV17" s="255"/>
      <c r="AW17" s="255"/>
      <c r="AX17" s="255"/>
      <c r="AY17" s="255"/>
      <c r="AZ17" s="255"/>
      <c r="BA17" s="255"/>
      <c r="BB17" s="255"/>
      <c r="BC17" s="255"/>
      <c r="BD17" s="255"/>
      <c r="BE17" s="255"/>
      <c r="BF17" s="255"/>
      <c r="BG17" s="255"/>
      <c r="BH17" s="255"/>
      <c r="BI17" s="255"/>
      <c r="BJ17" s="255"/>
      <c r="BK17" s="255"/>
      <c r="BL17" s="255"/>
      <c r="BM17" s="255"/>
      <c r="BN17" s="255"/>
      <c r="BO17" s="254"/>
      <c r="BP17" s="254"/>
      <c r="BQ17" s="254"/>
      <c r="BR17" s="254"/>
    </row>
    <row r="18" spans="1:71" ht="12.95" customHeight="1">
      <c r="A18" s="256" t="s">
        <v>550</v>
      </c>
      <c r="B18" s="256"/>
      <c r="C18" s="257" t="s">
        <v>538</v>
      </c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 t="s">
        <v>109</v>
      </c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55"/>
      <c r="BG18" s="255"/>
      <c r="BH18" s="255"/>
      <c r="BI18" s="255"/>
      <c r="BJ18" s="255"/>
      <c r="BK18" s="255"/>
      <c r="BL18" s="255"/>
      <c r="BM18" s="255"/>
      <c r="BN18" s="255"/>
      <c r="BO18" s="254"/>
      <c r="BP18" s="254"/>
      <c r="BQ18" s="254"/>
      <c r="BR18" s="254"/>
    </row>
    <row r="19" spans="1:71" ht="12.95" customHeight="1">
      <c r="A19" s="256" t="s">
        <v>596</v>
      </c>
      <c r="B19" s="256"/>
      <c r="C19" s="257" t="s">
        <v>537</v>
      </c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 t="s">
        <v>106</v>
      </c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5"/>
      <c r="AF19" s="255"/>
      <c r="AG19" s="255"/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W19" s="255"/>
      <c r="AX19" s="255"/>
      <c r="AY19" s="255"/>
      <c r="AZ19" s="255"/>
      <c r="BA19" s="255"/>
      <c r="BB19" s="255"/>
      <c r="BC19" s="255"/>
      <c r="BD19" s="255"/>
      <c r="BE19" s="255"/>
      <c r="BF19" s="255"/>
      <c r="BG19" s="255"/>
      <c r="BH19" s="255"/>
      <c r="BI19" s="255"/>
      <c r="BJ19" s="255"/>
      <c r="BK19" s="255"/>
      <c r="BL19" s="255"/>
      <c r="BM19" s="255"/>
      <c r="BN19" s="255"/>
      <c r="BO19" s="254"/>
      <c r="BP19" s="254"/>
      <c r="BQ19" s="254"/>
      <c r="BR19" s="254"/>
    </row>
    <row r="20" spans="1:71" s="11" customFormat="1" ht="12.95" customHeight="1">
      <c r="A20" s="270">
        <v>14</v>
      </c>
      <c r="B20" s="265"/>
      <c r="C20" s="267" t="s">
        <v>647</v>
      </c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3">
        <f>SUM(AE7:AH19)</f>
        <v>3</v>
      </c>
      <c r="AF20" s="264"/>
      <c r="AG20" s="264"/>
      <c r="AH20" s="264"/>
      <c r="AI20" s="263">
        <f t="shared" ref="AI20" si="0">SUM(AI7:AL19)</f>
        <v>7673000</v>
      </c>
      <c r="AJ20" s="264"/>
      <c r="AK20" s="264"/>
      <c r="AL20" s="264"/>
      <c r="AM20" s="263">
        <f t="shared" ref="AM20" si="1">SUM(AM7:AP19)</f>
        <v>517000</v>
      </c>
      <c r="AN20" s="264"/>
      <c r="AO20" s="264"/>
      <c r="AP20" s="264"/>
      <c r="AQ20" s="263">
        <f t="shared" ref="AQ20" si="2">SUM(AQ7:AT19)</f>
        <v>0</v>
      </c>
      <c r="AR20" s="264"/>
      <c r="AS20" s="264"/>
      <c r="AT20" s="264"/>
      <c r="AU20" s="263">
        <f t="shared" ref="AU20" si="3">SUM(AU7:AX19)</f>
        <v>0</v>
      </c>
      <c r="AV20" s="264"/>
      <c r="AW20" s="264"/>
      <c r="AX20" s="264"/>
      <c r="AY20" s="263">
        <f t="shared" ref="AY20" si="4">SUM(AY7:BB19)</f>
        <v>446064</v>
      </c>
      <c r="AZ20" s="264"/>
      <c r="BA20" s="264"/>
      <c r="BB20" s="264"/>
      <c r="BC20" s="263">
        <f t="shared" ref="BC20" si="5">SUM(BC7:BF19)</f>
        <v>971252</v>
      </c>
      <c r="BD20" s="264"/>
      <c r="BE20" s="264"/>
      <c r="BF20" s="264"/>
      <c r="BG20" s="263">
        <f t="shared" ref="BG20" si="6">SUM(BG7:BJ19)</f>
        <v>0</v>
      </c>
      <c r="BH20" s="264"/>
      <c r="BI20" s="264"/>
      <c r="BJ20" s="264"/>
      <c r="BK20" s="263">
        <f t="shared" ref="BK20" si="7">SUM(BK7:BN19)</f>
        <v>0</v>
      </c>
      <c r="BL20" s="264"/>
      <c r="BM20" s="264"/>
      <c r="BN20" s="264"/>
      <c r="BO20" s="263">
        <f t="shared" ref="BO20" si="8">SUM(BO7:BR19)</f>
        <v>0</v>
      </c>
      <c r="BP20" s="264"/>
      <c r="BQ20" s="264"/>
      <c r="BR20" s="264"/>
      <c r="BS20" s="33"/>
    </row>
    <row r="21" spans="1:71" s="11" customFormat="1" ht="26.1" customHeight="1">
      <c r="A21" s="256" t="s">
        <v>600</v>
      </c>
      <c r="B21" s="256"/>
      <c r="C21" s="257" t="s">
        <v>536</v>
      </c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55"/>
      <c r="BG21" s="255"/>
      <c r="BH21" s="255"/>
      <c r="BI21" s="255"/>
      <c r="BJ21" s="255"/>
      <c r="BK21" s="255"/>
      <c r="BL21" s="255"/>
      <c r="BM21" s="255"/>
      <c r="BN21" s="255"/>
      <c r="BO21" s="254"/>
      <c r="BP21" s="254"/>
      <c r="BQ21" s="254"/>
      <c r="BR21" s="254"/>
      <c r="BS21" s="33"/>
    </row>
    <row r="22" spans="1:71" s="11" customFormat="1" ht="26.1" customHeight="1">
      <c r="A22" s="256" t="s">
        <v>602</v>
      </c>
      <c r="B22" s="256"/>
      <c r="C22" s="257" t="s">
        <v>570</v>
      </c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5">
        <v>1</v>
      </c>
      <c r="AF22" s="255"/>
      <c r="AG22" s="255"/>
      <c r="AH22" s="255"/>
      <c r="AI22" s="255">
        <v>2100000</v>
      </c>
      <c r="AJ22" s="255"/>
      <c r="AK22" s="255"/>
      <c r="AL22" s="255"/>
      <c r="AM22" s="255">
        <v>187000</v>
      </c>
      <c r="AN22" s="255"/>
      <c r="AO22" s="255"/>
      <c r="AP22" s="255"/>
      <c r="AQ22" s="255"/>
      <c r="AR22" s="255"/>
      <c r="AS22" s="255"/>
      <c r="AT22" s="255"/>
      <c r="AU22" s="255"/>
      <c r="AV22" s="255"/>
      <c r="AW22" s="255"/>
      <c r="AX22" s="255"/>
      <c r="AY22" s="255">
        <v>148688</v>
      </c>
      <c r="AZ22" s="255"/>
      <c r="BA22" s="255"/>
      <c r="BB22" s="255"/>
      <c r="BC22" s="255">
        <v>13000</v>
      </c>
      <c r="BD22" s="255"/>
      <c r="BE22" s="255"/>
      <c r="BF22" s="255"/>
      <c r="BG22" s="255"/>
      <c r="BH22" s="255"/>
      <c r="BI22" s="255"/>
      <c r="BJ22" s="255"/>
      <c r="BK22" s="255"/>
      <c r="BL22" s="255"/>
      <c r="BM22" s="255"/>
      <c r="BN22" s="255"/>
      <c r="BO22" s="254"/>
      <c r="BP22" s="254"/>
      <c r="BQ22" s="254"/>
      <c r="BR22" s="254"/>
      <c r="BS22" s="33"/>
    </row>
    <row r="23" spans="1:71" s="11" customFormat="1" ht="26.1" customHeight="1">
      <c r="A23" s="256" t="s">
        <v>604</v>
      </c>
      <c r="B23" s="256"/>
      <c r="C23" s="257" t="s">
        <v>571</v>
      </c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5">
        <v>2</v>
      </c>
      <c r="AF23" s="255"/>
      <c r="AG23" s="255"/>
      <c r="AH23" s="255"/>
      <c r="AI23" s="255">
        <v>2972000</v>
      </c>
      <c r="AJ23" s="255"/>
      <c r="AK23" s="255"/>
      <c r="AL23" s="255"/>
      <c r="AM23" s="255">
        <v>440000</v>
      </c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>
        <v>446064</v>
      </c>
      <c r="AZ23" s="255"/>
      <c r="BA23" s="255"/>
      <c r="BB23" s="255"/>
      <c r="BC23" s="255">
        <v>205984</v>
      </c>
      <c r="BD23" s="255"/>
      <c r="BE23" s="255"/>
      <c r="BF23" s="255"/>
      <c r="BG23" s="255"/>
      <c r="BH23" s="255"/>
      <c r="BI23" s="255"/>
      <c r="BJ23" s="255"/>
      <c r="BK23" s="255"/>
      <c r="BL23" s="255"/>
      <c r="BM23" s="255"/>
      <c r="BN23" s="255"/>
      <c r="BO23" s="254"/>
      <c r="BP23" s="254"/>
      <c r="BQ23" s="254"/>
      <c r="BR23" s="254"/>
      <c r="BS23" s="33"/>
    </row>
    <row r="24" spans="1:71" s="11" customFormat="1" ht="26.1" customHeight="1">
      <c r="A24" s="256" t="s">
        <v>606</v>
      </c>
      <c r="B24" s="256"/>
      <c r="C24" s="257" t="s">
        <v>572</v>
      </c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5">
        <v>4</v>
      </c>
      <c r="AF24" s="255"/>
      <c r="AG24" s="255"/>
      <c r="AH24" s="255"/>
      <c r="AI24" s="255">
        <v>6855000</v>
      </c>
      <c r="AJ24" s="255"/>
      <c r="AK24" s="255"/>
      <c r="AL24" s="255"/>
      <c r="AM24" s="255">
        <v>820000</v>
      </c>
      <c r="AN24" s="255"/>
      <c r="AO24" s="255"/>
      <c r="AP24" s="255"/>
      <c r="AQ24" s="255"/>
      <c r="AR24" s="255"/>
      <c r="AS24" s="255"/>
      <c r="AT24" s="255"/>
      <c r="AU24" s="255"/>
      <c r="AV24" s="255"/>
      <c r="AW24" s="255"/>
      <c r="AX24" s="255"/>
      <c r="AY24" s="255">
        <v>508301</v>
      </c>
      <c r="AZ24" s="255"/>
      <c r="BA24" s="255"/>
      <c r="BB24" s="255"/>
      <c r="BC24" s="255">
        <v>122484</v>
      </c>
      <c r="BD24" s="255"/>
      <c r="BE24" s="255"/>
      <c r="BF24" s="255"/>
      <c r="BG24" s="255"/>
      <c r="BH24" s="255"/>
      <c r="BI24" s="255"/>
      <c r="BJ24" s="255"/>
      <c r="BK24" s="255"/>
      <c r="BL24" s="255"/>
      <c r="BM24" s="255"/>
      <c r="BN24" s="255"/>
      <c r="BO24" s="254"/>
      <c r="BP24" s="254"/>
      <c r="BQ24" s="254"/>
      <c r="BR24" s="254"/>
      <c r="BS24" s="33"/>
    </row>
    <row r="25" spans="1:71" s="11" customFormat="1" ht="12.95" customHeight="1">
      <c r="A25" s="256" t="s">
        <v>608</v>
      </c>
      <c r="B25" s="256"/>
      <c r="C25" s="257" t="s">
        <v>535</v>
      </c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5"/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  <c r="AU25" s="255"/>
      <c r="AV25" s="255"/>
      <c r="AW25" s="255"/>
      <c r="AX25" s="255"/>
      <c r="AY25" s="255"/>
      <c r="AZ25" s="255"/>
      <c r="BA25" s="255"/>
      <c r="BB25" s="255"/>
      <c r="BC25" s="255"/>
      <c r="BD25" s="255"/>
      <c r="BE25" s="255"/>
      <c r="BF25" s="255"/>
      <c r="BG25" s="255"/>
      <c r="BH25" s="255"/>
      <c r="BI25" s="255"/>
      <c r="BJ25" s="255"/>
      <c r="BK25" s="255"/>
      <c r="BL25" s="255"/>
      <c r="BM25" s="255"/>
      <c r="BN25" s="255"/>
      <c r="BO25" s="254"/>
      <c r="BP25" s="254"/>
      <c r="BQ25" s="254"/>
      <c r="BR25" s="254"/>
      <c r="BS25" s="33"/>
    </row>
    <row r="26" spans="1:71" s="11" customFormat="1" ht="12.95" customHeight="1">
      <c r="A26" s="256" t="s">
        <v>610</v>
      </c>
      <c r="B26" s="256"/>
      <c r="C26" s="257" t="s">
        <v>534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5">
        <v>16</v>
      </c>
      <c r="AF26" s="255"/>
      <c r="AG26" s="255"/>
      <c r="AH26" s="255"/>
      <c r="AI26" s="255">
        <v>18815949</v>
      </c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  <c r="AT26" s="255"/>
      <c r="AU26" s="255"/>
      <c r="AV26" s="255"/>
      <c r="AW26" s="255"/>
      <c r="AX26" s="255"/>
      <c r="AY26" s="255"/>
      <c r="AZ26" s="255"/>
      <c r="BA26" s="255"/>
      <c r="BB26" s="255"/>
      <c r="BC26" s="255"/>
      <c r="BD26" s="255"/>
      <c r="BE26" s="255"/>
      <c r="BF26" s="255"/>
      <c r="BG26" s="255"/>
      <c r="BH26" s="255"/>
      <c r="BI26" s="255"/>
      <c r="BJ26" s="255"/>
      <c r="BK26" s="255">
        <v>275406</v>
      </c>
      <c r="BL26" s="255"/>
      <c r="BM26" s="255"/>
      <c r="BN26" s="255"/>
      <c r="BO26" s="254"/>
      <c r="BP26" s="254"/>
      <c r="BQ26" s="254"/>
      <c r="BR26" s="254"/>
      <c r="BS26" s="33"/>
    </row>
    <row r="27" spans="1:71" s="11" customFormat="1" ht="12.95" customHeight="1">
      <c r="A27" s="256" t="s">
        <v>612</v>
      </c>
      <c r="B27" s="256"/>
      <c r="C27" s="257" t="s">
        <v>533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255"/>
      <c r="BD27" s="255"/>
      <c r="BE27" s="255"/>
      <c r="BF27" s="255"/>
      <c r="BG27" s="255"/>
      <c r="BH27" s="255"/>
      <c r="BI27" s="255"/>
      <c r="BJ27" s="255"/>
      <c r="BK27" s="255"/>
      <c r="BL27" s="255"/>
      <c r="BM27" s="255"/>
      <c r="BN27" s="255"/>
      <c r="BO27" s="254"/>
      <c r="BP27" s="254"/>
      <c r="BQ27" s="254"/>
      <c r="BR27" s="254"/>
      <c r="BS27" s="33"/>
    </row>
    <row r="28" spans="1:71" s="11" customFormat="1" ht="12.95" customHeight="1">
      <c r="A28" s="256" t="s">
        <v>614</v>
      </c>
      <c r="B28" s="256"/>
      <c r="C28" s="267" t="s">
        <v>648</v>
      </c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3">
        <f>SUM(AE21:AH27)</f>
        <v>23</v>
      </c>
      <c r="AF28" s="264"/>
      <c r="AG28" s="264"/>
      <c r="AH28" s="264"/>
      <c r="AI28" s="263">
        <f t="shared" ref="AI28" si="9">SUM(AI21:AL27)</f>
        <v>30742949</v>
      </c>
      <c r="AJ28" s="264"/>
      <c r="AK28" s="264"/>
      <c r="AL28" s="264"/>
      <c r="AM28" s="263">
        <f t="shared" ref="AM28" si="10">SUM(AM21:AP27)</f>
        <v>1447000</v>
      </c>
      <c r="AN28" s="264"/>
      <c r="AO28" s="264"/>
      <c r="AP28" s="264"/>
      <c r="AQ28" s="263">
        <f t="shared" ref="AQ28" si="11">SUM(AQ21:AT27)</f>
        <v>0</v>
      </c>
      <c r="AR28" s="264"/>
      <c r="AS28" s="264"/>
      <c r="AT28" s="264"/>
      <c r="AU28" s="263">
        <f t="shared" ref="AU28" si="12">SUM(AU21:AX27)</f>
        <v>0</v>
      </c>
      <c r="AV28" s="264"/>
      <c r="AW28" s="264"/>
      <c r="AX28" s="264"/>
      <c r="AY28" s="263">
        <f t="shared" ref="AY28" si="13">SUM(AY21:BB27)</f>
        <v>1103053</v>
      </c>
      <c r="AZ28" s="264"/>
      <c r="BA28" s="264"/>
      <c r="BB28" s="264"/>
      <c r="BC28" s="263">
        <f t="shared" ref="BC28" si="14">SUM(BC21:BF27)</f>
        <v>341468</v>
      </c>
      <c r="BD28" s="264"/>
      <c r="BE28" s="264"/>
      <c r="BF28" s="264"/>
      <c r="BG28" s="263">
        <f t="shared" ref="BG28" si="15">SUM(BG21:BJ27)</f>
        <v>0</v>
      </c>
      <c r="BH28" s="264"/>
      <c r="BI28" s="264"/>
      <c r="BJ28" s="264"/>
      <c r="BK28" s="263">
        <f t="shared" ref="BK28" si="16">SUM(BK21:BN27)</f>
        <v>275406</v>
      </c>
      <c r="BL28" s="264"/>
      <c r="BM28" s="264"/>
      <c r="BN28" s="264"/>
      <c r="BO28" s="263">
        <f t="shared" ref="BO28" si="17">SUM(BO21:BR27)</f>
        <v>0</v>
      </c>
      <c r="BP28" s="264"/>
      <c r="BQ28" s="264"/>
      <c r="BR28" s="264"/>
      <c r="BS28" s="33"/>
    </row>
    <row r="29" spans="1:71" s="11" customFormat="1" ht="12.95" customHeight="1">
      <c r="A29" s="256" t="s">
        <v>649</v>
      </c>
      <c r="B29" s="256"/>
      <c r="C29" s="257" t="s">
        <v>532</v>
      </c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5">
        <v>1</v>
      </c>
      <c r="AF29" s="255"/>
      <c r="AG29" s="255"/>
      <c r="AH29" s="255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AU29" s="254"/>
      <c r="AV29" s="254"/>
      <c r="AW29" s="254"/>
      <c r="AX29" s="254"/>
      <c r="AY29" s="254"/>
      <c r="AZ29" s="254"/>
      <c r="BA29" s="254"/>
      <c r="BB29" s="254"/>
      <c r="BC29" s="254">
        <v>0</v>
      </c>
      <c r="BD29" s="254"/>
      <c r="BE29" s="254"/>
      <c r="BF29" s="254"/>
      <c r="BG29" s="254"/>
      <c r="BH29" s="254"/>
      <c r="BI29" s="254"/>
      <c r="BJ29" s="254"/>
      <c r="BK29" s="255"/>
      <c r="BL29" s="255"/>
      <c r="BM29" s="255"/>
      <c r="BN29" s="255"/>
      <c r="BO29" s="255">
        <v>6205000</v>
      </c>
      <c r="BP29" s="255"/>
      <c r="BQ29" s="255"/>
      <c r="BR29" s="255"/>
      <c r="BS29" s="33"/>
    </row>
    <row r="30" spans="1:71" s="11" customFormat="1" ht="12.95" customHeight="1">
      <c r="A30" s="256" t="s">
        <v>650</v>
      </c>
      <c r="B30" s="256"/>
      <c r="C30" s="257" t="s">
        <v>531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5">
        <v>9</v>
      </c>
      <c r="AF30" s="255"/>
      <c r="AG30" s="255"/>
      <c r="AH30" s="255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AU30" s="254"/>
      <c r="AV30" s="254"/>
      <c r="AW30" s="254"/>
      <c r="AX30" s="254"/>
      <c r="AY30" s="254"/>
      <c r="AZ30" s="254"/>
      <c r="BA30" s="254"/>
      <c r="BB30" s="254"/>
      <c r="BC30" s="254">
        <v>0</v>
      </c>
      <c r="BD30" s="254"/>
      <c r="BE30" s="254"/>
      <c r="BF30" s="254"/>
      <c r="BG30" s="254"/>
      <c r="BH30" s="254"/>
      <c r="BI30" s="254"/>
      <c r="BJ30" s="254"/>
      <c r="BK30" s="255"/>
      <c r="BL30" s="255"/>
      <c r="BM30" s="255"/>
      <c r="BN30" s="255"/>
      <c r="BO30" s="255">
        <v>5200427</v>
      </c>
      <c r="BP30" s="255"/>
      <c r="BQ30" s="255"/>
      <c r="BR30" s="255"/>
      <c r="BS30" s="33"/>
    </row>
    <row r="31" spans="1:71" s="11" customFormat="1" ht="26.1" customHeight="1">
      <c r="A31" s="256" t="s">
        <v>651</v>
      </c>
      <c r="B31" s="256"/>
      <c r="C31" s="257" t="s">
        <v>530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5">
        <v>1</v>
      </c>
      <c r="AF31" s="255"/>
      <c r="AG31" s="255"/>
      <c r="AH31" s="255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55"/>
      <c r="BL31" s="255"/>
      <c r="BM31" s="255"/>
      <c r="BN31" s="255"/>
      <c r="BO31" s="255">
        <v>2478000</v>
      </c>
      <c r="BP31" s="255"/>
      <c r="BQ31" s="255"/>
      <c r="BR31" s="255"/>
      <c r="BS31" s="33"/>
    </row>
    <row r="32" spans="1:71" s="11" customFormat="1" ht="12.95" customHeight="1">
      <c r="A32" s="256" t="s">
        <v>652</v>
      </c>
      <c r="B32" s="256"/>
      <c r="C32" s="267" t="s">
        <v>654</v>
      </c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3">
        <f>SUM(AE29:AH31)</f>
        <v>11</v>
      </c>
      <c r="AF32" s="264"/>
      <c r="AG32" s="264"/>
      <c r="AH32" s="264"/>
      <c r="AI32" s="263">
        <f t="shared" ref="AI32" si="18">SUM(AI29:AL31)</f>
        <v>0</v>
      </c>
      <c r="AJ32" s="264"/>
      <c r="AK32" s="264"/>
      <c r="AL32" s="264"/>
      <c r="AM32" s="263">
        <f t="shared" ref="AM32" si="19">SUM(AM29:AP31)</f>
        <v>0</v>
      </c>
      <c r="AN32" s="264"/>
      <c r="AO32" s="264"/>
      <c r="AP32" s="264"/>
      <c r="AQ32" s="263">
        <f t="shared" ref="AQ32" si="20">SUM(AQ29:AT31)</f>
        <v>0</v>
      </c>
      <c r="AR32" s="264"/>
      <c r="AS32" s="264"/>
      <c r="AT32" s="264"/>
      <c r="AU32" s="263">
        <f t="shared" ref="AU32" si="21">SUM(AU29:AX31)</f>
        <v>0</v>
      </c>
      <c r="AV32" s="264"/>
      <c r="AW32" s="264"/>
      <c r="AX32" s="264"/>
      <c r="AY32" s="263">
        <f t="shared" ref="AY32" si="22">SUM(AY29:BB31)</f>
        <v>0</v>
      </c>
      <c r="AZ32" s="264"/>
      <c r="BA32" s="264"/>
      <c r="BB32" s="264"/>
      <c r="BC32" s="263">
        <f t="shared" ref="BC32" si="23">SUM(BC29:BF31)</f>
        <v>0</v>
      </c>
      <c r="BD32" s="264"/>
      <c r="BE32" s="264"/>
      <c r="BF32" s="264"/>
      <c r="BG32" s="263">
        <f t="shared" ref="BG32" si="24">SUM(BG29:BJ31)</f>
        <v>0</v>
      </c>
      <c r="BH32" s="264"/>
      <c r="BI32" s="264"/>
      <c r="BJ32" s="264"/>
      <c r="BK32" s="263">
        <f t="shared" ref="BK32" si="25">SUM(BK29:BN31)</f>
        <v>0</v>
      </c>
      <c r="BL32" s="264"/>
      <c r="BM32" s="264"/>
      <c r="BN32" s="264"/>
      <c r="BO32" s="263">
        <f t="shared" ref="BO32" si="26">SUM(BO29:BR31)</f>
        <v>13883427</v>
      </c>
      <c r="BP32" s="264"/>
      <c r="BQ32" s="264"/>
      <c r="BR32" s="264"/>
      <c r="BS32" s="33"/>
    </row>
    <row r="33" spans="1:71" s="11" customFormat="1" ht="12.95" customHeight="1">
      <c r="A33" s="256" t="s">
        <v>653</v>
      </c>
      <c r="B33" s="256"/>
      <c r="C33" s="267" t="s">
        <v>529</v>
      </c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3">
        <f>SUM(AE32,AE28,AE20)</f>
        <v>37</v>
      </c>
      <c r="AF33" s="264"/>
      <c r="AG33" s="264"/>
      <c r="AH33" s="264"/>
      <c r="AI33" s="263">
        <f t="shared" ref="AI33" si="27">SUM(AI32,AI28,AI20)</f>
        <v>38415949</v>
      </c>
      <c r="AJ33" s="264"/>
      <c r="AK33" s="264"/>
      <c r="AL33" s="264"/>
      <c r="AM33" s="263">
        <f t="shared" ref="AM33" si="28">SUM(AM32,AM28,AM20)</f>
        <v>1964000</v>
      </c>
      <c r="AN33" s="264"/>
      <c r="AO33" s="264"/>
      <c r="AP33" s="264"/>
      <c r="AQ33" s="263">
        <f t="shared" ref="AQ33" si="29">SUM(AQ32,AQ28,AQ20)</f>
        <v>0</v>
      </c>
      <c r="AR33" s="264"/>
      <c r="AS33" s="264"/>
      <c r="AT33" s="264"/>
      <c r="AU33" s="263">
        <f t="shared" ref="AU33" si="30">SUM(AU32,AU28,AU20)</f>
        <v>0</v>
      </c>
      <c r="AV33" s="264"/>
      <c r="AW33" s="264"/>
      <c r="AX33" s="264"/>
      <c r="AY33" s="263">
        <f t="shared" ref="AY33" si="31">SUM(AY32,AY28,AY20)</f>
        <v>1549117</v>
      </c>
      <c r="AZ33" s="264"/>
      <c r="BA33" s="264"/>
      <c r="BB33" s="264"/>
      <c r="BC33" s="263">
        <f t="shared" ref="BC33" si="32">SUM(BC32,BC28,BC20)</f>
        <v>1312720</v>
      </c>
      <c r="BD33" s="264"/>
      <c r="BE33" s="264"/>
      <c r="BF33" s="264"/>
      <c r="BG33" s="263">
        <f t="shared" ref="BG33" si="33">SUM(BG32,BG28,BG20)</f>
        <v>0</v>
      </c>
      <c r="BH33" s="264"/>
      <c r="BI33" s="264"/>
      <c r="BJ33" s="264"/>
      <c r="BK33" s="263">
        <f t="shared" ref="BK33" si="34">SUM(BK32,BK28,BK20)</f>
        <v>275406</v>
      </c>
      <c r="BL33" s="264"/>
      <c r="BM33" s="264"/>
      <c r="BN33" s="264"/>
      <c r="BO33" s="263">
        <f t="shared" ref="BO33" si="35">SUM(BO32,BO28,BO20)</f>
        <v>13883427</v>
      </c>
      <c r="BP33" s="264"/>
      <c r="BQ33" s="264"/>
      <c r="BR33" s="264"/>
      <c r="BS33" s="33"/>
    </row>
    <row r="34" spans="1:71" s="11" customFormat="1" ht="26.1" customHeight="1">
      <c r="A34" s="256">
        <v>79</v>
      </c>
      <c r="B34" s="256"/>
      <c r="C34" s="257" t="s">
        <v>528</v>
      </c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5">
        <v>37</v>
      </c>
      <c r="AF34" s="255"/>
      <c r="AG34" s="255"/>
      <c r="AH34" s="255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4"/>
      <c r="BI34" s="254"/>
      <c r="BJ34" s="254"/>
      <c r="BK34" s="255"/>
      <c r="BL34" s="255"/>
      <c r="BM34" s="255"/>
      <c r="BN34" s="255"/>
      <c r="BO34" s="254"/>
      <c r="BP34" s="254"/>
      <c r="BQ34" s="254"/>
      <c r="BR34" s="254"/>
      <c r="BS34" s="33"/>
    </row>
    <row r="35" spans="1:71" s="11" customFormat="1" ht="12.95" customHeight="1">
      <c r="A35" s="256">
        <v>80</v>
      </c>
      <c r="B35" s="256"/>
      <c r="C35" s="257" t="s">
        <v>527</v>
      </c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5">
        <v>37</v>
      </c>
      <c r="AF35" s="255"/>
      <c r="AG35" s="255"/>
      <c r="AH35" s="255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5"/>
      <c r="BL35" s="255"/>
      <c r="BM35" s="255"/>
      <c r="BN35" s="255"/>
      <c r="BO35" s="254"/>
      <c r="BP35" s="254"/>
      <c r="BQ35" s="254"/>
      <c r="BR35" s="254"/>
      <c r="BS35" s="33"/>
    </row>
    <row r="36" spans="1:71" s="11" customFormat="1" ht="12.95" customHeight="1">
      <c r="A36" s="256">
        <v>81</v>
      </c>
      <c r="B36" s="256"/>
      <c r="C36" s="257" t="s">
        <v>526</v>
      </c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5">
        <v>0</v>
      </c>
      <c r="AF36" s="255"/>
      <c r="AG36" s="255"/>
      <c r="AH36" s="255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5"/>
      <c r="BL36" s="255"/>
      <c r="BM36" s="255"/>
      <c r="BN36" s="255"/>
      <c r="BO36" s="254"/>
      <c r="BP36" s="254"/>
      <c r="BQ36" s="254"/>
      <c r="BR36" s="254"/>
      <c r="BS36" s="33"/>
    </row>
    <row r="37" spans="1:71" s="11" customFormat="1" ht="12.95" customHeight="1">
      <c r="A37" s="256">
        <v>82</v>
      </c>
      <c r="B37" s="256"/>
      <c r="C37" s="257" t="s">
        <v>525</v>
      </c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5">
        <v>0</v>
      </c>
      <c r="AF37" s="255"/>
      <c r="AG37" s="255"/>
      <c r="AH37" s="255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5"/>
      <c r="BL37" s="255"/>
      <c r="BM37" s="255"/>
      <c r="BN37" s="255"/>
      <c r="BO37" s="254"/>
      <c r="BP37" s="254"/>
      <c r="BQ37" s="254"/>
      <c r="BR37" s="254"/>
      <c r="BS37" s="33"/>
    </row>
    <row r="38" spans="1:71" s="11" customFormat="1" ht="26.1" customHeight="1">
      <c r="A38" s="256">
        <v>83</v>
      </c>
      <c r="B38" s="256"/>
      <c r="C38" s="257" t="s">
        <v>524</v>
      </c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5">
        <v>37</v>
      </c>
      <c r="AF38" s="255"/>
      <c r="AG38" s="255"/>
      <c r="AH38" s="255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5"/>
      <c r="BL38" s="255"/>
      <c r="BM38" s="255"/>
      <c r="BN38" s="255"/>
      <c r="BO38" s="254"/>
      <c r="BP38" s="254"/>
      <c r="BQ38" s="254"/>
      <c r="BR38" s="254"/>
      <c r="BS38" s="33"/>
    </row>
    <row r="40" spans="1:71">
      <c r="A40" s="9"/>
      <c r="B40" s="9"/>
      <c r="C40" s="9"/>
      <c r="D40" s="9"/>
      <c r="E40" s="9"/>
      <c r="F40" s="9"/>
      <c r="G40" s="9"/>
    </row>
    <row r="42" spans="1:71">
      <c r="A42" s="7" t="s">
        <v>523</v>
      </c>
    </row>
  </sheetData>
  <mergeCells count="412">
    <mergeCell ref="AI7:AL7"/>
    <mergeCell ref="AE12:AH12"/>
    <mergeCell ref="AE13:AH13"/>
    <mergeCell ref="AE20:AH20"/>
    <mergeCell ref="AI14:AL14"/>
    <mergeCell ref="AI11:AL11"/>
    <mergeCell ref="AU20:AX20"/>
    <mergeCell ref="AI17:AL17"/>
    <mergeCell ref="AI23:AL23"/>
    <mergeCell ref="AI21:AL21"/>
    <mergeCell ref="AE21:AH21"/>
    <mergeCell ref="AQ13:AT13"/>
    <mergeCell ref="AQ7:AT7"/>
    <mergeCell ref="AU11:AX11"/>
    <mergeCell ref="AQ9:AT9"/>
    <mergeCell ref="AE10:AH10"/>
    <mergeCell ref="AQ12:AT12"/>
    <mergeCell ref="AU12:AX12"/>
    <mergeCell ref="AU13:AX13"/>
    <mergeCell ref="BC13:BF13"/>
    <mergeCell ref="BC11:BF11"/>
    <mergeCell ref="AY10:BB10"/>
    <mergeCell ref="AY11:BB11"/>
    <mergeCell ref="BK20:BN20"/>
    <mergeCell ref="BG15:BJ15"/>
    <mergeCell ref="BG16:BJ16"/>
    <mergeCell ref="BG18:BJ18"/>
    <mergeCell ref="AY15:BB15"/>
    <mergeCell ref="AY16:BB16"/>
    <mergeCell ref="BC12:BF12"/>
    <mergeCell ref="BC16:BF16"/>
    <mergeCell ref="BC17:BF17"/>
    <mergeCell ref="AY13:BB13"/>
    <mergeCell ref="AY12:BB12"/>
    <mergeCell ref="BG13:BJ13"/>
    <mergeCell ref="BG14:BJ14"/>
    <mergeCell ref="BG10:BJ10"/>
    <mergeCell ref="BG12:BJ12"/>
    <mergeCell ref="BG11:BJ11"/>
    <mergeCell ref="AY17:BB17"/>
    <mergeCell ref="AY18:BB18"/>
    <mergeCell ref="AY19:BB19"/>
    <mergeCell ref="BG31:BJ31"/>
    <mergeCell ref="BG30:BJ30"/>
    <mergeCell ref="BG29:BJ29"/>
    <mergeCell ref="BK30:BN30"/>
    <mergeCell ref="BC24:BF24"/>
    <mergeCell ref="BC25:BF25"/>
    <mergeCell ref="BC26:BF26"/>
    <mergeCell ref="BC29:BF29"/>
    <mergeCell ref="BC15:BF15"/>
    <mergeCell ref="BG19:BJ19"/>
    <mergeCell ref="BK18:BN18"/>
    <mergeCell ref="BK23:BN23"/>
    <mergeCell ref="BG20:BJ20"/>
    <mergeCell ref="BK22:BN22"/>
    <mergeCell ref="BC18:BF18"/>
    <mergeCell ref="BC19:BF19"/>
    <mergeCell ref="BG17:BJ17"/>
    <mergeCell ref="BG27:BJ27"/>
    <mergeCell ref="BG33:BJ33"/>
    <mergeCell ref="BG24:BJ24"/>
    <mergeCell ref="BG25:BJ25"/>
    <mergeCell ref="AU27:AX27"/>
    <mergeCell ref="BC32:BF32"/>
    <mergeCell ref="BG21:BJ21"/>
    <mergeCell ref="BC30:BF30"/>
    <mergeCell ref="BC31:BF31"/>
    <mergeCell ref="BC21:BF21"/>
    <mergeCell ref="AY28:BB28"/>
    <mergeCell ref="BC28:BF28"/>
    <mergeCell ref="BG32:BJ32"/>
    <mergeCell ref="BG28:BJ28"/>
    <mergeCell ref="BC33:BF33"/>
    <mergeCell ref="AY32:BB32"/>
    <mergeCell ref="AY22:BB22"/>
    <mergeCell ref="AY31:BB31"/>
    <mergeCell ref="BC27:BF27"/>
    <mergeCell ref="AY26:BB26"/>
    <mergeCell ref="AY25:BB25"/>
    <mergeCell ref="BC23:BF23"/>
    <mergeCell ref="BG22:BJ22"/>
    <mergeCell ref="BG26:BJ26"/>
    <mergeCell ref="BG23:BJ23"/>
    <mergeCell ref="C18:AD18"/>
    <mergeCell ref="C17:AD17"/>
    <mergeCell ref="AQ24:AT24"/>
    <mergeCell ref="AY23:BB23"/>
    <mergeCell ref="BC22:BF22"/>
    <mergeCell ref="AY21:BB21"/>
    <mergeCell ref="AY27:BB27"/>
    <mergeCell ref="AY24:BB24"/>
    <mergeCell ref="AU22:AX22"/>
    <mergeCell ref="AI20:AL20"/>
    <mergeCell ref="AE18:AH18"/>
    <mergeCell ref="AI18:AL18"/>
    <mergeCell ref="AU17:AX17"/>
    <mergeCell ref="AU18:AX18"/>
    <mergeCell ref="AI25:AL25"/>
    <mergeCell ref="AI26:AL26"/>
    <mergeCell ref="AE24:AH24"/>
    <mergeCell ref="AQ21:AT21"/>
    <mergeCell ref="AQ18:AT18"/>
    <mergeCell ref="AQ19:AT19"/>
    <mergeCell ref="AQ22:AT22"/>
    <mergeCell ref="AU24:AX24"/>
    <mergeCell ref="C7:AD7"/>
    <mergeCell ref="AE11:AH11"/>
    <mergeCell ref="AE15:AH15"/>
    <mergeCell ref="C9:AD9"/>
    <mergeCell ref="C8:AD8"/>
    <mergeCell ref="AE5:AH5"/>
    <mergeCell ref="AM32:AP32"/>
    <mergeCell ref="AE30:AH30"/>
    <mergeCell ref="AE17:AH17"/>
    <mergeCell ref="AE7:AH7"/>
    <mergeCell ref="C27:AD27"/>
    <mergeCell ref="C23:AD23"/>
    <mergeCell ref="C10:AD10"/>
    <mergeCell ref="C11:AD11"/>
    <mergeCell ref="C12:AD12"/>
    <mergeCell ref="C19:AD19"/>
    <mergeCell ref="AI28:AL28"/>
    <mergeCell ref="C24:AD24"/>
    <mergeCell ref="AE26:AH26"/>
    <mergeCell ref="AE28:AH28"/>
    <mergeCell ref="AE23:AH23"/>
    <mergeCell ref="AI22:AL22"/>
    <mergeCell ref="AI24:AL24"/>
    <mergeCell ref="AI27:AL27"/>
    <mergeCell ref="BC7:BF7"/>
    <mergeCell ref="BC8:BF8"/>
    <mergeCell ref="AY7:BB7"/>
    <mergeCell ref="BK16:BN16"/>
    <mergeCell ref="BK7:BN7"/>
    <mergeCell ref="BC9:BF9"/>
    <mergeCell ref="AM9:AP9"/>
    <mergeCell ref="BG8:BJ8"/>
    <mergeCell ref="AQ8:AT8"/>
    <mergeCell ref="AU8:AX8"/>
    <mergeCell ref="AM8:AP8"/>
    <mergeCell ref="AM10:AP10"/>
    <mergeCell ref="AY9:BB9"/>
    <mergeCell ref="BG9:BJ9"/>
    <mergeCell ref="AU10:AX10"/>
    <mergeCell ref="AQ10:AT10"/>
    <mergeCell ref="AU7:AX7"/>
    <mergeCell ref="BG7:BJ7"/>
    <mergeCell ref="AY14:BB14"/>
    <mergeCell ref="BC14:BF14"/>
    <mergeCell ref="AU16:AX16"/>
    <mergeCell ref="AU15:AX15"/>
    <mergeCell ref="AU14:AX14"/>
    <mergeCell ref="BC10:BF10"/>
    <mergeCell ref="AI29:AL29"/>
    <mergeCell ref="AE25:AH25"/>
    <mergeCell ref="AM19:AP19"/>
    <mergeCell ref="AM21:AP21"/>
    <mergeCell ref="AM27:AP27"/>
    <mergeCell ref="AM23:AP23"/>
    <mergeCell ref="AM24:AP24"/>
    <mergeCell ref="AE27:AH27"/>
    <mergeCell ref="AY8:BB8"/>
    <mergeCell ref="AE8:AH8"/>
    <mergeCell ref="AY29:BB29"/>
    <mergeCell ref="AU9:AX9"/>
    <mergeCell ref="AU28:AX28"/>
    <mergeCell ref="AQ25:AT25"/>
    <mergeCell ref="AQ17:AT17"/>
    <mergeCell ref="AQ20:AT20"/>
    <mergeCell ref="AQ15:AT15"/>
    <mergeCell ref="AQ16:AT16"/>
    <mergeCell ref="AQ11:AT11"/>
    <mergeCell ref="AQ14:AT14"/>
    <mergeCell ref="AU21:AX21"/>
    <mergeCell ref="AU25:AX25"/>
    <mergeCell ref="AU23:AX23"/>
    <mergeCell ref="AQ23:AT23"/>
    <mergeCell ref="A10:B10"/>
    <mergeCell ref="A13:B13"/>
    <mergeCell ref="A15:B15"/>
    <mergeCell ref="A20:B20"/>
    <mergeCell ref="A7:B7"/>
    <mergeCell ref="AU34:AX34"/>
    <mergeCell ref="AY33:BB33"/>
    <mergeCell ref="AU31:AX31"/>
    <mergeCell ref="AM17:AP17"/>
    <mergeCell ref="AM11:AP11"/>
    <mergeCell ref="A9:B9"/>
    <mergeCell ref="AI8:AL8"/>
    <mergeCell ref="AE9:AH9"/>
    <mergeCell ref="AI10:AL10"/>
    <mergeCell ref="AM12:AP12"/>
    <mergeCell ref="AM14:AP14"/>
    <mergeCell ref="AM20:AP20"/>
    <mergeCell ref="AI12:AL12"/>
    <mergeCell ref="AM15:AP15"/>
    <mergeCell ref="AI9:AL9"/>
    <mergeCell ref="AI13:AL13"/>
    <mergeCell ref="AM7:AP7"/>
    <mergeCell ref="AI15:AL15"/>
    <mergeCell ref="AQ34:AT34"/>
    <mergeCell ref="AY30:BB30"/>
    <mergeCell ref="AM5:AP5"/>
    <mergeCell ref="AQ30:AT30"/>
    <mergeCell ref="AY34:BB34"/>
    <mergeCell ref="A8:B8"/>
    <mergeCell ref="AI6:AL6"/>
    <mergeCell ref="AE6:AH6"/>
    <mergeCell ref="C6:AD6"/>
    <mergeCell ref="A12:B12"/>
    <mergeCell ref="A6:B6"/>
    <mergeCell ref="AI5:AL5"/>
    <mergeCell ref="A11:B11"/>
    <mergeCell ref="C5:AD5"/>
    <mergeCell ref="A5:B5"/>
    <mergeCell ref="A18:B18"/>
    <mergeCell ref="C14:AD14"/>
    <mergeCell ref="AE14:AH14"/>
    <mergeCell ref="C20:AD20"/>
    <mergeCell ref="C15:AD15"/>
    <mergeCell ref="A14:B14"/>
    <mergeCell ref="AM13:AP13"/>
    <mergeCell ref="A33:B33"/>
    <mergeCell ref="C13:AD13"/>
    <mergeCell ref="A24:B24"/>
    <mergeCell ref="AY38:BB38"/>
    <mergeCell ref="AY35:BB35"/>
    <mergeCell ref="AU36:AX36"/>
    <mergeCell ref="AU35:AX35"/>
    <mergeCell ref="BC38:BF38"/>
    <mergeCell ref="BG37:BJ37"/>
    <mergeCell ref="AU38:AX38"/>
    <mergeCell ref="AU37:AX37"/>
    <mergeCell ref="AI38:AL38"/>
    <mergeCell ref="AI36:AL36"/>
    <mergeCell ref="AQ37:AT37"/>
    <mergeCell ref="AM35:AP35"/>
    <mergeCell ref="AQ38:AT38"/>
    <mergeCell ref="AY37:BB37"/>
    <mergeCell ref="AM37:AP37"/>
    <mergeCell ref="AI35:AL35"/>
    <mergeCell ref="AY36:BB36"/>
    <mergeCell ref="BG35:BJ35"/>
    <mergeCell ref="A21:B21"/>
    <mergeCell ref="A26:B26"/>
    <mergeCell ref="C32:AD32"/>
    <mergeCell ref="A31:B31"/>
    <mergeCell ref="A23:B23"/>
    <mergeCell ref="AU32:AX32"/>
    <mergeCell ref="AU30:AX30"/>
    <mergeCell ref="AM34:AP34"/>
    <mergeCell ref="AI34:AL34"/>
    <mergeCell ref="AM30:AP30"/>
    <mergeCell ref="AM22:AP22"/>
    <mergeCell ref="AQ33:AT33"/>
    <mergeCell ref="AU33:AX33"/>
    <mergeCell ref="A22:B22"/>
    <mergeCell ref="A28:B28"/>
    <mergeCell ref="AQ32:AT32"/>
    <mergeCell ref="AM26:AP26"/>
    <mergeCell ref="AU29:AX29"/>
    <mergeCell ref="AQ29:AT29"/>
    <mergeCell ref="AQ26:AT26"/>
    <mergeCell ref="AU26:AX26"/>
    <mergeCell ref="AE22:AH22"/>
    <mergeCell ref="AQ28:AT28"/>
    <mergeCell ref="AM25:AP25"/>
    <mergeCell ref="BK38:BN38"/>
    <mergeCell ref="BG38:BJ38"/>
    <mergeCell ref="BC34:BF34"/>
    <mergeCell ref="BG34:BJ34"/>
    <mergeCell ref="BC36:BF36"/>
    <mergeCell ref="BG36:BJ36"/>
    <mergeCell ref="BC35:BF35"/>
    <mergeCell ref="BC37:BF37"/>
    <mergeCell ref="BK35:BN35"/>
    <mergeCell ref="BK34:BN34"/>
    <mergeCell ref="BK36:BN36"/>
    <mergeCell ref="BK37:BN37"/>
    <mergeCell ref="C38:AD38"/>
    <mergeCell ref="C37:AD37"/>
    <mergeCell ref="C31:AD31"/>
    <mergeCell ref="C30:AD30"/>
    <mergeCell ref="C29:AD29"/>
    <mergeCell ref="C28:AD28"/>
    <mergeCell ref="C21:AD21"/>
    <mergeCell ref="C33:AD33"/>
    <mergeCell ref="A30:B30"/>
    <mergeCell ref="A34:B34"/>
    <mergeCell ref="C26:AD26"/>
    <mergeCell ref="C22:AD22"/>
    <mergeCell ref="A32:B32"/>
    <mergeCell ref="A25:B25"/>
    <mergeCell ref="C25:AD25"/>
    <mergeCell ref="C34:AD34"/>
    <mergeCell ref="A38:B38"/>
    <mergeCell ref="A36:B36"/>
    <mergeCell ref="C36:AD36"/>
    <mergeCell ref="C35:AD35"/>
    <mergeCell ref="A35:B35"/>
    <mergeCell ref="A37:B37"/>
    <mergeCell ref="A29:B29"/>
    <mergeCell ref="A27:B27"/>
    <mergeCell ref="AE38:AH38"/>
    <mergeCell ref="AE36:AH36"/>
    <mergeCell ref="AQ31:AT31"/>
    <mergeCell ref="AM29:AP29"/>
    <mergeCell ref="AQ27:AT27"/>
    <mergeCell ref="AE37:AH37"/>
    <mergeCell ref="AE35:AH35"/>
    <mergeCell ref="AI31:AL31"/>
    <mergeCell ref="AI30:AL30"/>
    <mergeCell ref="AM31:AP31"/>
    <mergeCell ref="AE34:AH34"/>
    <mergeCell ref="AM38:AP38"/>
    <mergeCell ref="AM36:AP36"/>
    <mergeCell ref="AQ36:AT36"/>
    <mergeCell ref="AI37:AL37"/>
    <mergeCell ref="AQ35:AT35"/>
    <mergeCell ref="AM28:AP28"/>
    <mergeCell ref="AM33:AP33"/>
    <mergeCell ref="AI32:AL32"/>
    <mergeCell ref="AE33:AH33"/>
    <mergeCell ref="AI33:AL33"/>
    <mergeCell ref="AE29:AH29"/>
    <mergeCell ref="AE31:AH31"/>
    <mergeCell ref="AE32:AH32"/>
    <mergeCell ref="AQ5:AT5"/>
    <mergeCell ref="BG6:BJ6"/>
    <mergeCell ref="BC6:BF6"/>
    <mergeCell ref="AM6:AP6"/>
    <mergeCell ref="AQ6:AT6"/>
    <mergeCell ref="AU6:AX6"/>
    <mergeCell ref="AY6:BB6"/>
    <mergeCell ref="BK6:BN6"/>
    <mergeCell ref="AU5:AX5"/>
    <mergeCell ref="BK5:BN5"/>
    <mergeCell ref="AY5:BB5"/>
    <mergeCell ref="BG5:BJ5"/>
    <mergeCell ref="BC5:BF5"/>
    <mergeCell ref="BO5:BR5"/>
    <mergeCell ref="BO6:BR6"/>
    <mergeCell ref="BK19:BN19"/>
    <mergeCell ref="BK8:BN8"/>
    <mergeCell ref="BK11:BN11"/>
    <mergeCell ref="BK14:BN14"/>
    <mergeCell ref="BK13:BN13"/>
    <mergeCell ref="BK12:BN12"/>
    <mergeCell ref="BO37:BR37"/>
    <mergeCell ref="BO34:BR34"/>
    <mergeCell ref="BO35:BR35"/>
    <mergeCell ref="BK28:BN28"/>
    <mergeCell ref="BK15:BN15"/>
    <mergeCell ref="BK24:BN24"/>
    <mergeCell ref="BK17:BN17"/>
    <mergeCell ref="BK26:BN26"/>
    <mergeCell ref="BK25:BN25"/>
    <mergeCell ref="BK27:BN27"/>
    <mergeCell ref="BK10:BN10"/>
    <mergeCell ref="BK32:BN32"/>
    <mergeCell ref="BK33:BN33"/>
    <mergeCell ref="BK31:BN31"/>
    <mergeCell ref="BK29:BN29"/>
    <mergeCell ref="BO38:BR38"/>
    <mergeCell ref="BO27:BR27"/>
    <mergeCell ref="BO28:BR28"/>
    <mergeCell ref="BO17:BR17"/>
    <mergeCell ref="BO19:BR19"/>
    <mergeCell ref="BO20:BR20"/>
    <mergeCell ref="BO7:BR7"/>
    <mergeCell ref="BO14:BR14"/>
    <mergeCell ref="BO15:BR15"/>
    <mergeCell ref="BO8:BR8"/>
    <mergeCell ref="BO9:BR9"/>
    <mergeCell ref="BO10:BR10"/>
    <mergeCell ref="BO11:BR11"/>
    <mergeCell ref="BO16:BR16"/>
    <mergeCell ref="BO18:BR18"/>
    <mergeCell ref="BO29:BR29"/>
    <mergeCell ref="BO30:BR30"/>
    <mergeCell ref="BO33:BR33"/>
    <mergeCell ref="BO21:BR21"/>
    <mergeCell ref="BO22:BR22"/>
    <mergeCell ref="BO23:BR23"/>
    <mergeCell ref="BO31:BR31"/>
    <mergeCell ref="BO32:BR32"/>
    <mergeCell ref="BO36:BR36"/>
    <mergeCell ref="A1:BR1"/>
    <mergeCell ref="A2:BR2"/>
    <mergeCell ref="BO24:BR24"/>
    <mergeCell ref="BO25:BR25"/>
    <mergeCell ref="BO26:BR26"/>
    <mergeCell ref="AM18:AP18"/>
    <mergeCell ref="A17:B17"/>
    <mergeCell ref="AI16:AL16"/>
    <mergeCell ref="C16:AD16"/>
    <mergeCell ref="A19:B19"/>
    <mergeCell ref="AE19:AH19"/>
    <mergeCell ref="AI19:AL19"/>
    <mergeCell ref="A3:BR3"/>
    <mergeCell ref="A16:B16"/>
    <mergeCell ref="AE16:AH16"/>
    <mergeCell ref="AM16:AP16"/>
    <mergeCell ref="BO12:BR12"/>
    <mergeCell ref="BO13:BR13"/>
    <mergeCell ref="AU19:AX19"/>
    <mergeCell ref="A4:BR4"/>
    <mergeCell ref="BK21:BN21"/>
    <mergeCell ref="AY20:BB20"/>
    <mergeCell ref="BC20:BF20"/>
    <mergeCell ref="BK9:BN9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7" fitToHeight="8" orientation="landscape" r:id="rId1"/>
  <headerFooter alignWithMargins="0"/>
  <ignoredErrors>
    <ignoredError sqref="A34:B38 B7 B20 B21 B2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U30"/>
  <sheetViews>
    <sheetView view="pageBreakPreview" zoomScaleNormal="100" zoomScaleSheetLayoutView="100" workbookViewId="0">
      <selection sqref="A1:U1"/>
    </sheetView>
  </sheetViews>
  <sheetFormatPr defaultRowHeight="12.75"/>
  <cols>
    <col min="1" max="1" width="4.28515625" style="85" customWidth="1"/>
    <col min="2" max="2" width="4.7109375" style="85" customWidth="1"/>
    <col min="3" max="3" width="4.85546875" style="85" customWidth="1"/>
    <col min="4" max="8" width="4.7109375" style="85" customWidth="1"/>
    <col min="9" max="9" width="5.28515625" style="85" customWidth="1"/>
    <col min="10" max="10" width="4.7109375" style="85" customWidth="1"/>
    <col min="11" max="11" width="3.85546875" style="85" customWidth="1"/>
    <col min="12" max="12" width="4.7109375" style="85" hidden="1" customWidth="1"/>
    <col min="13" max="13" width="4.5703125" style="85" hidden="1" customWidth="1"/>
    <col min="14" max="17" width="4.7109375" style="85" customWidth="1"/>
    <col min="18" max="18" width="5.7109375" style="85" customWidth="1"/>
    <col min="19" max="19" width="3.140625" style="85" hidden="1" customWidth="1"/>
    <col min="20" max="20" width="15.7109375" style="85" customWidth="1"/>
    <col min="21" max="21" width="11.28515625" style="85" customWidth="1"/>
    <col min="22" max="248" width="9.140625" style="85"/>
    <col min="249" max="249" width="4.7109375" style="85" customWidth="1"/>
    <col min="250" max="250" width="4.85546875" style="85" customWidth="1"/>
    <col min="251" max="255" width="4.7109375" style="85" customWidth="1"/>
    <col min="256" max="256" width="5.28515625" style="85" customWidth="1"/>
    <col min="257" max="259" width="4.7109375" style="85" customWidth="1"/>
    <col min="260" max="260" width="4.5703125" style="85" customWidth="1"/>
    <col min="261" max="267" width="4.7109375" style="85" customWidth="1"/>
    <col min="268" max="268" width="4.5703125" style="85" customWidth="1"/>
    <col min="269" max="272" width="4.7109375" style="85" customWidth="1"/>
    <col min="273" max="273" width="4.85546875" style="85" customWidth="1"/>
    <col min="274" max="274" width="6.140625" style="85" customWidth="1"/>
    <col min="275" max="504" width="9.140625" style="85"/>
    <col min="505" max="505" width="4.7109375" style="85" customWidth="1"/>
    <col min="506" max="506" width="4.85546875" style="85" customWidth="1"/>
    <col min="507" max="511" width="4.7109375" style="85" customWidth="1"/>
    <col min="512" max="512" width="5.28515625" style="85" customWidth="1"/>
    <col min="513" max="515" width="4.7109375" style="85" customWidth="1"/>
    <col min="516" max="516" width="4.5703125" style="85" customWidth="1"/>
    <col min="517" max="523" width="4.7109375" style="85" customWidth="1"/>
    <col min="524" max="524" width="4.5703125" style="85" customWidth="1"/>
    <col min="525" max="528" width="4.7109375" style="85" customWidth="1"/>
    <col min="529" max="529" width="4.85546875" style="85" customWidth="1"/>
    <col min="530" max="530" width="6.140625" style="85" customWidth="1"/>
    <col min="531" max="760" width="9.140625" style="85"/>
    <col min="761" max="761" width="4.7109375" style="85" customWidth="1"/>
    <col min="762" max="762" width="4.85546875" style="85" customWidth="1"/>
    <col min="763" max="767" width="4.7109375" style="85" customWidth="1"/>
    <col min="768" max="768" width="5.28515625" style="85" customWidth="1"/>
    <col min="769" max="771" width="4.7109375" style="85" customWidth="1"/>
    <col min="772" max="772" width="4.5703125" style="85" customWidth="1"/>
    <col min="773" max="779" width="4.7109375" style="85" customWidth="1"/>
    <col min="780" max="780" width="4.5703125" style="85" customWidth="1"/>
    <col min="781" max="784" width="4.7109375" style="85" customWidth="1"/>
    <col min="785" max="785" width="4.85546875" style="85" customWidth="1"/>
    <col min="786" max="786" width="6.140625" style="85" customWidth="1"/>
    <col min="787" max="1016" width="9.140625" style="85"/>
    <col min="1017" max="1017" width="4.7109375" style="85" customWidth="1"/>
    <col min="1018" max="1018" width="4.85546875" style="85" customWidth="1"/>
    <col min="1019" max="1023" width="4.7109375" style="85" customWidth="1"/>
    <col min="1024" max="1024" width="5.28515625" style="85" customWidth="1"/>
    <col min="1025" max="1027" width="4.7109375" style="85" customWidth="1"/>
    <col min="1028" max="1028" width="4.5703125" style="85" customWidth="1"/>
    <col min="1029" max="1035" width="4.7109375" style="85" customWidth="1"/>
    <col min="1036" max="1036" width="4.5703125" style="85" customWidth="1"/>
    <col min="1037" max="1040" width="4.7109375" style="85" customWidth="1"/>
    <col min="1041" max="1041" width="4.85546875" style="85" customWidth="1"/>
    <col min="1042" max="1042" width="6.140625" style="85" customWidth="1"/>
    <col min="1043" max="1272" width="9.140625" style="85"/>
    <col min="1273" max="1273" width="4.7109375" style="85" customWidth="1"/>
    <col min="1274" max="1274" width="4.85546875" style="85" customWidth="1"/>
    <col min="1275" max="1279" width="4.7109375" style="85" customWidth="1"/>
    <col min="1280" max="1280" width="5.28515625" style="85" customWidth="1"/>
    <col min="1281" max="1283" width="4.7109375" style="85" customWidth="1"/>
    <col min="1284" max="1284" width="4.5703125" style="85" customWidth="1"/>
    <col min="1285" max="1291" width="4.7109375" style="85" customWidth="1"/>
    <col min="1292" max="1292" width="4.5703125" style="85" customWidth="1"/>
    <col min="1293" max="1296" width="4.7109375" style="85" customWidth="1"/>
    <col min="1297" max="1297" width="4.85546875" style="85" customWidth="1"/>
    <col min="1298" max="1298" width="6.140625" style="85" customWidth="1"/>
    <col min="1299" max="1528" width="9.140625" style="85"/>
    <col min="1529" max="1529" width="4.7109375" style="85" customWidth="1"/>
    <col min="1530" max="1530" width="4.85546875" style="85" customWidth="1"/>
    <col min="1531" max="1535" width="4.7109375" style="85" customWidth="1"/>
    <col min="1536" max="1536" width="5.28515625" style="85" customWidth="1"/>
    <col min="1537" max="1539" width="4.7109375" style="85" customWidth="1"/>
    <col min="1540" max="1540" width="4.5703125" style="85" customWidth="1"/>
    <col min="1541" max="1547" width="4.7109375" style="85" customWidth="1"/>
    <col min="1548" max="1548" width="4.5703125" style="85" customWidth="1"/>
    <col min="1549" max="1552" width="4.7109375" style="85" customWidth="1"/>
    <col min="1553" max="1553" width="4.85546875" style="85" customWidth="1"/>
    <col min="1554" max="1554" width="6.140625" style="85" customWidth="1"/>
    <col min="1555" max="1784" width="9.140625" style="85"/>
    <col min="1785" max="1785" width="4.7109375" style="85" customWidth="1"/>
    <col min="1786" max="1786" width="4.85546875" style="85" customWidth="1"/>
    <col min="1787" max="1791" width="4.7109375" style="85" customWidth="1"/>
    <col min="1792" max="1792" width="5.28515625" style="85" customWidth="1"/>
    <col min="1793" max="1795" width="4.7109375" style="85" customWidth="1"/>
    <col min="1796" max="1796" width="4.5703125" style="85" customWidth="1"/>
    <col min="1797" max="1803" width="4.7109375" style="85" customWidth="1"/>
    <col min="1804" max="1804" width="4.5703125" style="85" customWidth="1"/>
    <col min="1805" max="1808" width="4.7109375" style="85" customWidth="1"/>
    <col min="1809" max="1809" width="4.85546875" style="85" customWidth="1"/>
    <col min="1810" max="1810" width="6.140625" style="85" customWidth="1"/>
    <col min="1811" max="2040" width="9.140625" style="85"/>
    <col min="2041" max="2041" width="4.7109375" style="85" customWidth="1"/>
    <col min="2042" max="2042" width="4.85546875" style="85" customWidth="1"/>
    <col min="2043" max="2047" width="4.7109375" style="85" customWidth="1"/>
    <col min="2048" max="2048" width="5.28515625" style="85" customWidth="1"/>
    <col min="2049" max="2051" width="4.7109375" style="85" customWidth="1"/>
    <col min="2052" max="2052" width="4.5703125" style="85" customWidth="1"/>
    <col min="2053" max="2059" width="4.7109375" style="85" customWidth="1"/>
    <col min="2060" max="2060" width="4.5703125" style="85" customWidth="1"/>
    <col min="2061" max="2064" width="4.7109375" style="85" customWidth="1"/>
    <col min="2065" max="2065" width="4.85546875" style="85" customWidth="1"/>
    <col min="2066" max="2066" width="6.140625" style="85" customWidth="1"/>
    <col min="2067" max="2296" width="9.140625" style="85"/>
    <col min="2297" max="2297" width="4.7109375" style="85" customWidth="1"/>
    <col min="2298" max="2298" width="4.85546875" style="85" customWidth="1"/>
    <col min="2299" max="2303" width="4.7109375" style="85" customWidth="1"/>
    <col min="2304" max="2304" width="5.28515625" style="85" customWidth="1"/>
    <col min="2305" max="2307" width="4.7109375" style="85" customWidth="1"/>
    <col min="2308" max="2308" width="4.5703125" style="85" customWidth="1"/>
    <col min="2309" max="2315" width="4.7109375" style="85" customWidth="1"/>
    <col min="2316" max="2316" width="4.5703125" style="85" customWidth="1"/>
    <col min="2317" max="2320" width="4.7109375" style="85" customWidth="1"/>
    <col min="2321" max="2321" width="4.85546875" style="85" customWidth="1"/>
    <col min="2322" max="2322" width="6.140625" style="85" customWidth="1"/>
    <col min="2323" max="2552" width="9.140625" style="85"/>
    <col min="2553" max="2553" width="4.7109375" style="85" customWidth="1"/>
    <col min="2554" max="2554" width="4.85546875" style="85" customWidth="1"/>
    <col min="2555" max="2559" width="4.7109375" style="85" customWidth="1"/>
    <col min="2560" max="2560" width="5.28515625" style="85" customWidth="1"/>
    <col min="2561" max="2563" width="4.7109375" style="85" customWidth="1"/>
    <col min="2564" max="2564" width="4.5703125" style="85" customWidth="1"/>
    <col min="2565" max="2571" width="4.7109375" style="85" customWidth="1"/>
    <col min="2572" max="2572" width="4.5703125" style="85" customWidth="1"/>
    <col min="2573" max="2576" width="4.7109375" style="85" customWidth="1"/>
    <col min="2577" max="2577" width="4.85546875" style="85" customWidth="1"/>
    <col min="2578" max="2578" width="6.140625" style="85" customWidth="1"/>
    <col min="2579" max="2808" width="9.140625" style="85"/>
    <col min="2809" max="2809" width="4.7109375" style="85" customWidth="1"/>
    <col min="2810" max="2810" width="4.85546875" style="85" customWidth="1"/>
    <col min="2811" max="2815" width="4.7109375" style="85" customWidth="1"/>
    <col min="2816" max="2816" width="5.28515625" style="85" customWidth="1"/>
    <col min="2817" max="2819" width="4.7109375" style="85" customWidth="1"/>
    <col min="2820" max="2820" width="4.5703125" style="85" customWidth="1"/>
    <col min="2821" max="2827" width="4.7109375" style="85" customWidth="1"/>
    <col min="2828" max="2828" width="4.5703125" style="85" customWidth="1"/>
    <col min="2829" max="2832" width="4.7109375" style="85" customWidth="1"/>
    <col min="2833" max="2833" width="4.85546875" style="85" customWidth="1"/>
    <col min="2834" max="2834" width="6.140625" style="85" customWidth="1"/>
    <col min="2835" max="3064" width="9.140625" style="85"/>
    <col min="3065" max="3065" width="4.7109375" style="85" customWidth="1"/>
    <col min="3066" max="3066" width="4.85546875" style="85" customWidth="1"/>
    <col min="3067" max="3071" width="4.7109375" style="85" customWidth="1"/>
    <col min="3072" max="3072" width="5.28515625" style="85" customWidth="1"/>
    <col min="3073" max="3075" width="4.7109375" style="85" customWidth="1"/>
    <col min="3076" max="3076" width="4.5703125" style="85" customWidth="1"/>
    <col min="3077" max="3083" width="4.7109375" style="85" customWidth="1"/>
    <col min="3084" max="3084" width="4.5703125" style="85" customWidth="1"/>
    <col min="3085" max="3088" width="4.7109375" style="85" customWidth="1"/>
    <col min="3089" max="3089" width="4.85546875" style="85" customWidth="1"/>
    <col min="3090" max="3090" width="6.140625" style="85" customWidth="1"/>
    <col min="3091" max="3320" width="9.140625" style="85"/>
    <col min="3321" max="3321" width="4.7109375" style="85" customWidth="1"/>
    <col min="3322" max="3322" width="4.85546875" style="85" customWidth="1"/>
    <col min="3323" max="3327" width="4.7109375" style="85" customWidth="1"/>
    <col min="3328" max="3328" width="5.28515625" style="85" customWidth="1"/>
    <col min="3329" max="3331" width="4.7109375" style="85" customWidth="1"/>
    <col min="3332" max="3332" width="4.5703125" style="85" customWidth="1"/>
    <col min="3333" max="3339" width="4.7109375" style="85" customWidth="1"/>
    <col min="3340" max="3340" width="4.5703125" style="85" customWidth="1"/>
    <col min="3341" max="3344" width="4.7109375" style="85" customWidth="1"/>
    <col min="3345" max="3345" width="4.85546875" style="85" customWidth="1"/>
    <col min="3346" max="3346" width="6.140625" style="85" customWidth="1"/>
    <col min="3347" max="3576" width="9.140625" style="85"/>
    <col min="3577" max="3577" width="4.7109375" style="85" customWidth="1"/>
    <col min="3578" max="3578" width="4.85546875" style="85" customWidth="1"/>
    <col min="3579" max="3583" width="4.7109375" style="85" customWidth="1"/>
    <col min="3584" max="3584" width="5.28515625" style="85" customWidth="1"/>
    <col min="3585" max="3587" width="4.7109375" style="85" customWidth="1"/>
    <col min="3588" max="3588" width="4.5703125" style="85" customWidth="1"/>
    <col min="3589" max="3595" width="4.7109375" style="85" customWidth="1"/>
    <col min="3596" max="3596" width="4.5703125" style="85" customWidth="1"/>
    <col min="3597" max="3600" width="4.7109375" style="85" customWidth="1"/>
    <col min="3601" max="3601" width="4.85546875" style="85" customWidth="1"/>
    <col min="3602" max="3602" width="6.140625" style="85" customWidth="1"/>
    <col min="3603" max="3832" width="9.140625" style="85"/>
    <col min="3833" max="3833" width="4.7109375" style="85" customWidth="1"/>
    <col min="3834" max="3834" width="4.85546875" style="85" customWidth="1"/>
    <col min="3835" max="3839" width="4.7109375" style="85" customWidth="1"/>
    <col min="3840" max="3840" width="5.28515625" style="85" customWidth="1"/>
    <col min="3841" max="3843" width="4.7109375" style="85" customWidth="1"/>
    <col min="3844" max="3844" width="4.5703125" style="85" customWidth="1"/>
    <col min="3845" max="3851" width="4.7109375" style="85" customWidth="1"/>
    <col min="3852" max="3852" width="4.5703125" style="85" customWidth="1"/>
    <col min="3853" max="3856" width="4.7109375" style="85" customWidth="1"/>
    <col min="3857" max="3857" width="4.85546875" style="85" customWidth="1"/>
    <col min="3858" max="3858" width="6.140625" style="85" customWidth="1"/>
    <col min="3859" max="4088" width="9.140625" style="85"/>
    <col min="4089" max="4089" width="4.7109375" style="85" customWidth="1"/>
    <col min="4090" max="4090" width="4.85546875" style="85" customWidth="1"/>
    <col min="4091" max="4095" width="4.7109375" style="85" customWidth="1"/>
    <col min="4096" max="4096" width="5.28515625" style="85" customWidth="1"/>
    <col min="4097" max="4099" width="4.7109375" style="85" customWidth="1"/>
    <col min="4100" max="4100" width="4.5703125" style="85" customWidth="1"/>
    <col min="4101" max="4107" width="4.7109375" style="85" customWidth="1"/>
    <col min="4108" max="4108" width="4.5703125" style="85" customWidth="1"/>
    <col min="4109" max="4112" width="4.7109375" style="85" customWidth="1"/>
    <col min="4113" max="4113" width="4.85546875" style="85" customWidth="1"/>
    <col min="4114" max="4114" width="6.140625" style="85" customWidth="1"/>
    <col min="4115" max="4344" width="9.140625" style="85"/>
    <col min="4345" max="4345" width="4.7109375" style="85" customWidth="1"/>
    <col min="4346" max="4346" width="4.85546875" style="85" customWidth="1"/>
    <col min="4347" max="4351" width="4.7109375" style="85" customWidth="1"/>
    <col min="4352" max="4352" width="5.28515625" style="85" customWidth="1"/>
    <col min="4353" max="4355" width="4.7109375" style="85" customWidth="1"/>
    <col min="4356" max="4356" width="4.5703125" style="85" customWidth="1"/>
    <col min="4357" max="4363" width="4.7109375" style="85" customWidth="1"/>
    <col min="4364" max="4364" width="4.5703125" style="85" customWidth="1"/>
    <col min="4365" max="4368" width="4.7109375" style="85" customWidth="1"/>
    <col min="4369" max="4369" width="4.85546875" style="85" customWidth="1"/>
    <col min="4370" max="4370" width="6.140625" style="85" customWidth="1"/>
    <col min="4371" max="4600" width="9.140625" style="85"/>
    <col min="4601" max="4601" width="4.7109375" style="85" customWidth="1"/>
    <col min="4602" max="4602" width="4.85546875" style="85" customWidth="1"/>
    <col min="4603" max="4607" width="4.7109375" style="85" customWidth="1"/>
    <col min="4608" max="4608" width="5.28515625" style="85" customWidth="1"/>
    <col min="4609" max="4611" width="4.7109375" style="85" customWidth="1"/>
    <col min="4612" max="4612" width="4.5703125" style="85" customWidth="1"/>
    <col min="4613" max="4619" width="4.7109375" style="85" customWidth="1"/>
    <col min="4620" max="4620" width="4.5703125" style="85" customWidth="1"/>
    <col min="4621" max="4624" width="4.7109375" style="85" customWidth="1"/>
    <col min="4625" max="4625" width="4.85546875" style="85" customWidth="1"/>
    <col min="4626" max="4626" width="6.140625" style="85" customWidth="1"/>
    <col min="4627" max="4856" width="9.140625" style="85"/>
    <col min="4857" max="4857" width="4.7109375" style="85" customWidth="1"/>
    <col min="4858" max="4858" width="4.85546875" style="85" customWidth="1"/>
    <col min="4859" max="4863" width="4.7109375" style="85" customWidth="1"/>
    <col min="4864" max="4864" width="5.28515625" style="85" customWidth="1"/>
    <col min="4865" max="4867" width="4.7109375" style="85" customWidth="1"/>
    <col min="4868" max="4868" width="4.5703125" style="85" customWidth="1"/>
    <col min="4869" max="4875" width="4.7109375" style="85" customWidth="1"/>
    <col min="4876" max="4876" width="4.5703125" style="85" customWidth="1"/>
    <col min="4877" max="4880" width="4.7109375" style="85" customWidth="1"/>
    <col min="4881" max="4881" width="4.85546875" style="85" customWidth="1"/>
    <col min="4882" max="4882" width="6.140625" style="85" customWidth="1"/>
    <col min="4883" max="5112" width="9.140625" style="85"/>
    <col min="5113" max="5113" width="4.7109375" style="85" customWidth="1"/>
    <col min="5114" max="5114" width="4.85546875" style="85" customWidth="1"/>
    <col min="5115" max="5119" width="4.7109375" style="85" customWidth="1"/>
    <col min="5120" max="5120" width="5.28515625" style="85" customWidth="1"/>
    <col min="5121" max="5123" width="4.7109375" style="85" customWidth="1"/>
    <col min="5124" max="5124" width="4.5703125" style="85" customWidth="1"/>
    <col min="5125" max="5131" width="4.7109375" style="85" customWidth="1"/>
    <col min="5132" max="5132" width="4.5703125" style="85" customWidth="1"/>
    <col min="5133" max="5136" width="4.7109375" style="85" customWidth="1"/>
    <col min="5137" max="5137" width="4.85546875" style="85" customWidth="1"/>
    <col min="5138" max="5138" width="6.140625" style="85" customWidth="1"/>
    <col min="5139" max="5368" width="9.140625" style="85"/>
    <col min="5369" max="5369" width="4.7109375" style="85" customWidth="1"/>
    <col min="5370" max="5370" width="4.85546875" style="85" customWidth="1"/>
    <col min="5371" max="5375" width="4.7109375" style="85" customWidth="1"/>
    <col min="5376" max="5376" width="5.28515625" style="85" customWidth="1"/>
    <col min="5377" max="5379" width="4.7109375" style="85" customWidth="1"/>
    <col min="5380" max="5380" width="4.5703125" style="85" customWidth="1"/>
    <col min="5381" max="5387" width="4.7109375" style="85" customWidth="1"/>
    <col min="5388" max="5388" width="4.5703125" style="85" customWidth="1"/>
    <col min="5389" max="5392" width="4.7109375" style="85" customWidth="1"/>
    <col min="5393" max="5393" width="4.85546875" style="85" customWidth="1"/>
    <col min="5394" max="5394" width="6.140625" style="85" customWidth="1"/>
    <col min="5395" max="5624" width="9.140625" style="85"/>
    <col min="5625" max="5625" width="4.7109375" style="85" customWidth="1"/>
    <col min="5626" max="5626" width="4.85546875" style="85" customWidth="1"/>
    <col min="5627" max="5631" width="4.7109375" style="85" customWidth="1"/>
    <col min="5632" max="5632" width="5.28515625" style="85" customWidth="1"/>
    <col min="5633" max="5635" width="4.7109375" style="85" customWidth="1"/>
    <col min="5636" max="5636" width="4.5703125" style="85" customWidth="1"/>
    <col min="5637" max="5643" width="4.7109375" style="85" customWidth="1"/>
    <col min="5644" max="5644" width="4.5703125" style="85" customWidth="1"/>
    <col min="5645" max="5648" width="4.7109375" style="85" customWidth="1"/>
    <col min="5649" max="5649" width="4.85546875" style="85" customWidth="1"/>
    <col min="5650" max="5650" width="6.140625" style="85" customWidth="1"/>
    <col min="5651" max="5880" width="9.140625" style="85"/>
    <col min="5881" max="5881" width="4.7109375" style="85" customWidth="1"/>
    <col min="5882" max="5882" width="4.85546875" style="85" customWidth="1"/>
    <col min="5883" max="5887" width="4.7109375" style="85" customWidth="1"/>
    <col min="5888" max="5888" width="5.28515625" style="85" customWidth="1"/>
    <col min="5889" max="5891" width="4.7109375" style="85" customWidth="1"/>
    <col min="5892" max="5892" width="4.5703125" style="85" customWidth="1"/>
    <col min="5893" max="5899" width="4.7109375" style="85" customWidth="1"/>
    <col min="5900" max="5900" width="4.5703125" style="85" customWidth="1"/>
    <col min="5901" max="5904" width="4.7109375" style="85" customWidth="1"/>
    <col min="5905" max="5905" width="4.85546875" style="85" customWidth="1"/>
    <col min="5906" max="5906" width="6.140625" style="85" customWidth="1"/>
    <col min="5907" max="6136" width="9.140625" style="85"/>
    <col min="6137" max="6137" width="4.7109375" style="85" customWidth="1"/>
    <col min="6138" max="6138" width="4.85546875" style="85" customWidth="1"/>
    <col min="6139" max="6143" width="4.7109375" style="85" customWidth="1"/>
    <col min="6144" max="6144" width="5.28515625" style="85" customWidth="1"/>
    <col min="6145" max="6147" width="4.7109375" style="85" customWidth="1"/>
    <col min="6148" max="6148" width="4.5703125" style="85" customWidth="1"/>
    <col min="6149" max="6155" width="4.7109375" style="85" customWidth="1"/>
    <col min="6156" max="6156" width="4.5703125" style="85" customWidth="1"/>
    <col min="6157" max="6160" width="4.7109375" style="85" customWidth="1"/>
    <col min="6161" max="6161" width="4.85546875" style="85" customWidth="1"/>
    <col min="6162" max="6162" width="6.140625" style="85" customWidth="1"/>
    <col min="6163" max="6392" width="9.140625" style="85"/>
    <col min="6393" max="6393" width="4.7109375" style="85" customWidth="1"/>
    <col min="6394" max="6394" width="4.85546875" style="85" customWidth="1"/>
    <col min="6395" max="6399" width="4.7109375" style="85" customWidth="1"/>
    <col min="6400" max="6400" width="5.28515625" style="85" customWidth="1"/>
    <col min="6401" max="6403" width="4.7109375" style="85" customWidth="1"/>
    <col min="6404" max="6404" width="4.5703125" style="85" customWidth="1"/>
    <col min="6405" max="6411" width="4.7109375" style="85" customWidth="1"/>
    <col min="6412" max="6412" width="4.5703125" style="85" customWidth="1"/>
    <col min="6413" max="6416" width="4.7109375" style="85" customWidth="1"/>
    <col min="6417" max="6417" width="4.85546875" style="85" customWidth="1"/>
    <col min="6418" max="6418" width="6.140625" style="85" customWidth="1"/>
    <col min="6419" max="6648" width="9.140625" style="85"/>
    <col min="6649" max="6649" width="4.7109375" style="85" customWidth="1"/>
    <col min="6650" max="6650" width="4.85546875" style="85" customWidth="1"/>
    <col min="6651" max="6655" width="4.7109375" style="85" customWidth="1"/>
    <col min="6656" max="6656" width="5.28515625" style="85" customWidth="1"/>
    <col min="6657" max="6659" width="4.7109375" style="85" customWidth="1"/>
    <col min="6660" max="6660" width="4.5703125" style="85" customWidth="1"/>
    <col min="6661" max="6667" width="4.7109375" style="85" customWidth="1"/>
    <col min="6668" max="6668" width="4.5703125" style="85" customWidth="1"/>
    <col min="6669" max="6672" width="4.7109375" style="85" customWidth="1"/>
    <col min="6673" max="6673" width="4.85546875" style="85" customWidth="1"/>
    <col min="6674" max="6674" width="6.140625" style="85" customWidth="1"/>
    <col min="6675" max="6904" width="9.140625" style="85"/>
    <col min="6905" max="6905" width="4.7109375" style="85" customWidth="1"/>
    <col min="6906" max="6906" width="4.85546875" style="85" customWidth="1"/>
    <col min="6907" max="6911" width="4.7109375" style="85" customWidth="1"/>
    <col min="6912" max="6912" width="5.28515625" style="85" customWidth="1"/>
    <col min="6913" max="6915" width="4.7109375" style="85" customWidth="1"/>
    <col min="6916" max="6916" width="4.5703125" style="85" customWidth="1"/>
    <col min="6917" max="6923" width="4.7109375" style="85" customWidth="1"/>
    <col min="6924" max="6924" width="4.5703125" style="85" customWidth="1"/>
    <col min="6925" max="6928" width="4.7109375" style="85" customWidth="1"/>
    <col min="6929" max="6929" width="4.85546875" style="85" customWidth="1"/>
    <col min="6930" max="6930" width="6.140625" style="85" customWidth="1"/>
    <col min="6931" max="7160" width="9.140625" style="85"/>
    <col min="7161" max="7161" width="4.7109375" style="85" customWidth="1"/>
    <col min="7162" max="7162" width="4.85546875" style="85" customWidth="1"/>
    <col min="7163" max="7167" width="4.7109375" style="85" customWidth="1"/>
    <col min="7168" max="7168" width="5.28515625" style="85" customWidth="1"/>
    <col min="7169" max="7171" width="4.7109375" style="85" customWidth="1"/>
    <col min="7172" max="7172" width="4.5703125" style="85" customWidth="1"/>
    <col min="7173" max="7179" width="4.7109375" style="85" customWidth="1"/>
    <col min="7180" max="7180" width="4.5703125" style="85" customWidth="1"/>
    <col min="7181" max="7184" width="4.7109375" style="85" customWidth="1"/>
    <col min="7185" max="7185" width="4.85546875" style="85" customWidth="1"/>
    <col min="7186" max="7186" width="6.140625" style="85" customWidth="1"/>
    <col min="7187" max="7416" width="9.140625" style="85"/>
    <col min="7417" max="7417" width="4.7109375" style="85" customWidth="1"/>
    <col min="7418" max="7418" width="4.85546875" style="85" customWidth="1"/>
    <col min="7419" max="7423" width="4.7109375" style="85" customWidth="1"/>
    <col min="7424" max="7424" width="5.28515625" style="85" customWidth="1"/>
    <col min="7425" max="7427" width="4.7109375" style="85" customWidth="1"/>
    <col min="7428" max="7428" width="4.5703125" style="85" customWidth="1"/>
    <col min="7429" max="7435" width="4.7109375" style="85" customWidth="1"/>
    <col min="7436" max="7436" width="4.5703125" style="85" customWidth="1"/>
    <col min="7437" max="7440" width="4.7109375" style="85" customWidth="1"/>
    <col min="7441" max="7441" width="4.85546875" style="85" customWidth="1"/>
    <col min="7442" max="7442" width="6.140625" style="85" customWidth="1"/>
    <col min="7443" max="7672" width="9.140625" style="85"/>
    <col min="7673" max="7673" width="4.7109375" style="85" customWidth="1"/>
    <col min="7674" max="7674" width="4.85546875" style="85" customWidth="1"/>
    <col min="7675" max="7679" width="4.7109375" style="85" customWidth="1"/>
    <col min="7680" max="7680" width="5.28515625" style="85" customWidth="1"/>
    <col min="7681" max="7683" width="4.7109375" style="85" customWidth="1"/>
    <col min="7684" max="7684" width="4.5703125" style="85" customWidth="1"/>
    <col min="7685" max="7691" width="4.7109375" style="85" customWidth="1"/>
    <col min="7692" max="7692" width="4.5703125" style="85" customWidth="1"/>
    <col min="7693" max="7696" width="4.7109375" style="85" customWidth="1"/>
    <col min="7697" max="7697" width="4.85546875" style="85" customWidth="1"/>
    <col min="7698" max="7698" width="6.140625" style="85" customWidth="1"/>
    <col min="7699" max="7928" width="9.140625" style="85"/>
    <col min="7929" max="7929" width="4.7109375" style="85" customWidth="1"/>
    <col min="7930" max="7930" width="4.85546875" style="85" customWidth="1"/>
    <col min="7931" max="7935" width="4.7109375" style="85" customWidth="1"/>
    <col min="7936" max="7936" width="5.28515625" style="85" customWidth="1"/>
    <col min="7937" max="7939" width="4.7109375" style="85" customWidth="1"/>
    <col min="7940" max="7940" width="4.5703125" style="85" customWidth="1"/>
    <col min="7941" max="7947" width="4.7109375" style="85" customWidth="1"/>
    <col min="7948" max="7948" width="4.5703125" style="85" customWidth="1"/>
    <col min="7949" max="7952" width="4.7109375" style="85" customWidth="1"/>
    <col min="7953" max="7953" width="4.85546875" style="85" customWidth="1"/>
    <col min="7954" max="7954" width="6.140625" style="85" customWidth="1"/>
    <col min="7955" max="8184" width="9.140625" style="85"/>
    <col min="8185" max="8185" width="4.7109375" style="85" customWidth="1"/>
    <col min="8186" max="8186" width="4.85546875" style="85" customWidth="1"/>
    <col min="8187" max="8191" width="4.7109375" style="85" customWidth="1"/>
    <col min="8192" max="8192" width="5.28515625" style="85" customWidth="1"/>
    <col min="8193" max="8195" width="4.7109375" style="85" customWidth="1"/>
    <col min="8196" max="8196" width="4.5703125" style="85" customWidth="1"/>
    <col min="8197" max="8203" width="4.7109375" style="85" customWidth="1"/>
    <col min="8204" max="8204" width="4.5703125" style="85" customWidth="1"/>
    <col min="8205" max="8208" width="4.7109375" style="85" customWidth="1"/>
    <col min="8209" max="8209" width="4.85546875" style="85" customWidth="1"/>
    <col min="8210" max="8210" width="6.140625" style="85" customWidth="1"/>
    <col min="8211" max="8440" width="9.140625" style="85"/>
    <col min="8441" max="8441" width="4.7109375" style="85" customWidth="1"/>
    <col min="8442" max="8442" width="4.85546875" style="85" customWidth="1"/>
    <col min="8443" max="8447" width="4.7109375" style="85" customWidth="1"/>
    <col min="8448" max="8448" width="5.28515625" style="85" customWidth="1"/>
    <col min="8449" max="8451" width="4.7109375" style="85" customWidth="1"/>
    <col min="8452" max="8452" width="4.5703125" style="85" customWidth="1"/>
    <col min="8453" max="8459" width="4.7109375" style="85" customWidth="1"/>
    <col min="8460" max="8460" width="4.5703125" style="85" customWidth="1"/>
    <col min="8461" max="8464" width="4.7109375" style="85" customWidth="1"/>
    <col min="8465" max="8465" width="4.85546875" style="85" customWidth="1"/>
    <col min="8466" max="8466" width="6.140625" style="85" customWidth="1"/>
    <col min="8467" max="8696" width="9.140625" style="85"/>
    <col min="8697" max="8697" width="4.7109375" style="85" customWidth="1"/>
    <col min="8698" max="8698" width="4.85546875" style="85" customWidth="1"/>
    <col min="8699" max="8703" width="4.7109375" style="85" customWidth="1"/>
    <col min="8704" max="8704" width="5.28515625" style="85" customWidth="1"/>
    <col min="8705" max="8707" width="4.7109375" style="85" customWidth="1"/>
    <col min="8708" max="8708" width="4.5703125" style="85" customWidth="1"/>
    <col min="8709" max="8715" width="4.7109375" style="85" customWidth="1"/>
    <col min="8716" max="8716" width="4.5703125" style="85" customWidth="1"/>
    <col min="8717" max="8720" width="4.7109375" style="85" customWidth="1"/>
    <col min="8721" max="8721" width="4.85546875" style="85" customWidth="1"/>
    <col min="8722" max="8722" width="6.140625" style="85" customWidth="1"/>
    <col min="8723" max="8952" width="9.140625" style="85"/>
    <col min="8953" max="8953" width="4.7109375" style="85" customWidth="1"/>
    <col min="8954" max="8954" width="4.85546875" style="85" customWidth="1"/>
    <col min="8955" max="8959" width="4.7109375" style="85" customWidth="1"/>
    <col min="8960" max="8960" width="5.28515625" style="85" customWidth="1"/>
    <col min="8961" max="8963" width="4.7109375" style="85" customWidth="1"/>
    <col min="8964" max="8964" width="4.5703125" style="85" customWidth="1"/>
    <col min="8965" max="8971" width="4.7109375" style="85" customWidth="1"/>
    <col min="8972" max="8972" width="4.5703125" style="85" customWidth="1"/>
    <col min="8973" max="8976" width="4.7109375" style="85" customWidth="1"/>
    <col min="8977" max="8977" width="4.85546875" style="85" customWidth="1"/>
    <col min="8978" max="8978" width="6.140625" style="85" customWidth="1"/>
    <col min="8979" max="9208" width="9.140625" style="85"/>
    <col min="9209" max="9209" width="4.7109375" style="85" customWidth="1"/>
    <col min="9210" max="9210" width="4.85546875" style="85" customWidth="1"/>
    <col min="9211" max="9215" width="4.7109375" style="85" customWidth="1"/>
    <col min="9216" max="9216" width="5.28515625" style="85" customWidth="1"/>
    <col min="9217" max="9219" width="4.7109375" style="85" customWidth="1"/>
    <col min="9220" max="9220" width="4.5703125" style="85" customWidth="1"/>
    <col min="9221" max="9227" width="4.7109375" style="85" customWidth="1"/>
    <col min="9228" max="9228" width="4.5703125" style="85" customWidth="1"/>
    <col min="9229" max="9232" width="4.7109375" style="85" customWidth="1"/>
    <col min="9233" max="9233" width="4.85546875" style="85" customWidth="1"/>
    <col min="9234" max="9234" width="6.140625" style="85" customWidth="1"/>
    <col min="9235" max="9464" width="9.140625" style="85"/>
    <col min="9465" max="9465" width="4.7109375" style="85" customWidth="1"/>
    <col min="9466" max="9466" width="4.85546875" style="85" customWidth="1"/>
    <col min="9467" max="9471" width="4.7109375" style="85" customWidth="1"/>
    <col min="9472" max="9472" width="5.28515625" style="85" customWidth="1"/>
    <col min="9473" max="9475" width="4.7109375" style="85" customWidth="1"/>
    <col min="9476" max="9476" width="4.5703125" style="85" customWidth="1"/>
    <col min="9477" max="9483" width="4.7109375" style="85" customWidth="1"/>
    <col min="9484" max="9484" width="4.5703125" style="85" customWidth="1"/>
    <col min="9485" max="9488" width="4.7109375" style="85" customWidth="1"/>
    <col min="9489" max="9489" width="4.85546875" style="85" customWidth="1"/>
    <col min="9490" max="9490" width="6.140625" style="85" customWidth="1"/>
    <col min="9491" max="9720" width="9.140625" style="85"/>
    <col min="9721" max="9721" width="4.7109375" style="85" customWidth="1"/>
    <col min="9722" max="9722" width="4.85546875" style="85" customWidth="1"/>
    <col min="9723" max="9727" width="4.7109375" style="85" customWidth="1"/>
    <col min="9728" max="9728" width="5.28515625" style="85" customWidth="1"/>
    <col min="9729" max="9731" width="4.7109375" style="85" customWidth="1"/>
    <col min="9732" max="9732" width="4.5703125" style="85" customWidth="1"/>
    <col min="9733" max="9739" width="4.7109375" style="85" customWidth="1"/>
    <col min="9740" max="9740" width="4.5703125" style="85" customWidth="1"/>
    <col min="9741" max="9744" width="4.7109375" style="85" customWidth="1"/>
    <col min="9745" max="9745" width="4.85546875" style="85" customWidth="1"/>
    <col min="9746" max="9746" width="6.140625" style="85" customWidth="1"/>
    <col min="9747" max="9976" width="9.140625" style="85"/>
    <col min="9977" max="9977" width="4.7109375" style="85" customWidth="1"/>
    <col min="9978" max="9978" width="4.85546875" style="85" customWidth="1"/>
    <col min="9979" max="9983" width="4.7109375" style="85" customWidth="1"/>
    <col min="9984" max="9984" width="5.28515625" style="85" customWidth="1"/>
    <col min="9985" max="9987" width="4.7109375" style="85" customWidth="1"/>
    <col min="9988" max="9988" width="4.5703125" style="85" customWidth="1"/>
    <col min="9989" max="9995" width="4.7109375" style="85" customWidth="1"/>
    <col min="9996" max="9996" width="4.5703125" style="85" customWidth="1"/>
    <col min="9997" max="10000" width="4.7109375" style="85" customWidth="1"/>
    <col min="10001" max="10001" width="4.85546875" style="85" customWidth="1"/>
    <col min="10002" max="10002" width="6.140625" style="85" customWidth="1"/>
    <col min="10003" max="10232" width="9.140625" style="85"/>
    <col min="10233" max="10233" width="4.7109375" style="85" customWidth="1"/>
    <col min="10234" max="10234" width="4.85546875" style="85" customWidth="1"/>
    <col min="10235" max="10239" width="4.7109375" style="85" customWidth="1"/>
    <col min="10240" max="10240" width="5.28515625" style="85" customWidth="1"/>
    <col min="10241" max="10243" width="4.7109375" style="85" customWidth="1"/>
    <col min="10244" max="10244" width="4.5703125" style="85" customWidth="1"/>
    <col min="10245" max="10251" width="4.7109375" style="85" customWidth="1"/>
    <col min="10252" max="10252" width="4.5703125" style="85" customWidth="1"/>
    <col min="10253" max="10256" width="4.7109375" style="85" customWidth="1"/>
    <col min="10257" max="10257" width="4.85546875" style="85" customWidth="1"/>
    <col min="10258" max="10258" width="6.140625" style="85" customWidth="1"/>
    <col min="10259" max="10488" width="9.140625" style="85"/>
    <col min="10489" max="10489" width="4.7109375" style="85" customWidth="1"/>
    <col min="10490" max="10490" width="4.85546875" style="85" customWidth="1"/>
    <col min="10491" max="10495" width="4.7109375" style="85" customWidth="1"/>
    <col min="10496" max="10496" width="5.28515625" style="85" customWidth="1"/>
    <col min="10497" max="10499" width="4.7109375" style="85" customWidth="1"/>
    <col min="10500" max="10500" width="4.5703125" style="85" customWidth="1"/>
    <col min="10501" max="10507" width="4.7109375" style="85" customWidth="1"/>
    <col min="10508" max="10508" width="4.5703125" style="85" customWidth="1"/>
    <col min="10509" max="10512" width="4.7109375" style="85" customWidth="1"/>
    <col min="10513" max="10513" width="4.85546875" style="85" customWidth="1"/>
    <col min="10514" max="10514" width="6.140625" style="85" customWidth="1"/>
    <col min="10515" max="10744" width="9.140625" style="85"/>
    <col min="10745" max="10745" width="4.7109375" style="85" customWidth="1"/>
    <col min="10746" max="10746" width="4.85546875" style="85" customWidth="1"/>
    <col min="10747" max="10751" width="4.7109375" style="85" customWidth="1"/>
    <col min="10752" max="10752" width="5.28515625" style="85" customWidth="1"/>
    <col min="10753" max="10755" width="4.7109375" style="85" customWidth="1"/>
    <col min="10756" max="10756" width="4.5703125" style="85" customWidth="1"/>
    <col min="10757" max="10763" width="4.7109375" style="85" customWidth="1"/>
    <col min="10764" max="10764" width="4.5703125" style="85" customWidth="1"/>
    <col min="10765" max="10768" width="4.7109375" style="85" customWidth="1"/>
    <col min="10769" max="10769" width="4.85546875" style="85" customWidth="1"/>
    <col min="10770" max="10770" width="6.140625" style="85" customWidth="1"/>
    <col min="10771" max="11000" width="9.140625" style="85"/>
    <col min="11001" max="11001" width="4.7109375" style="85" customWidth="1"/>
    <col min="11002" max="11002" width="4.85546875" style="85" customWidth="1"/>
    <col min="11003" max="11007" width="4.7109375" style="85" customWidth="1"/>
    <col min="11008" max="11008" width="5.28515625" style="85" customWidth="1"/>
    <col min="11009" max="11011" width="4.7109375" style="85" customWidth="1"/>
    <col min="11012" max="11012" width="4.5703125" style="85" customWidth="1"/>
    <col min="11013" max="11019" width="4.7109375" style="85" customWidth="1"/>
    <col min="11020" max="11020" width="4.5703125" style="85" customWidth="1"/>
    <col min="11021" max="11024" width="4.7109375" style="85" customWidth="1"/>
    <col min="11025" max="11025" width="4.85546875" style="85" customWidth="1"/>
    <col min="11026" max="11026" width="6.140625" style="85" customWidth="1"/>
    <col min="11027" max="11256" width="9.140625" style="85"/>
    <col min="11257" max="11257" width="4.7109375" style="85" customWidth="1"/>
    <col min="11258" max="11258" width="4.85546875" style="85" customWidth="1"/>
    <col min="11259" max="11263" width="4.7109375" style="85" customWidth="1"/>
    <col min="11264" max="11264" width="5.28515625" style="85" customWidth="1"/>
    <col min="11265" max="11267" width="4.7109375" style="85" customWidth="1"/>
    <col min="11268" max="11268" width="4.5703125" style="85" customWidth="1"/>
    <col min="11269" max="11275" width="4.7109375" style="85" customWidth="1"/>
    <col min="11276" max="11276" width="4.5703125" style="85" customWidth="1"/>
    <col min="11277" max="11280" width="4.7109375" style="85" customWidth="1"/>
    <col min="11281" max="11281" width="4.85546875" style="85" customWidth="1"/>
    <col min="11282" max="11282" width="6.140625" style="85" customWidth="1"/>
    <col min="11283" max="11512" width="9.140625" style="85"/>
    <col min="11513" max="11513" width="4.7109375" style="85" customWidth="1"/>
    <col min="11514" max="11514" width="4.85546875" style="85" customWidth="1"/>
    <col min="11515" max="11519" width="4.7109375" style="85" customWidth="1"/>
    <col min="11520" max="11520" width="5.28515625" style="85" customWidth="1"/>
    <col min="11521" max="11523" width="4.7109375" style="85" customWidth="1"/>
    <col min="11524" max="11524" width="4.5703125" style="85" customWidth="1"/>
    <col min="11525" max="11531" width="4.7109375" style="85" customWidth="1"/>
    <col min="11532" max="11532" width="4.5703125" style="85" customWidth="1"/>
    <col min="11533" max="11536" width="4.7109375" style="85" customWidth="1"/>
    <col min="11537" max="11537" width="4.85546875" style="85" customWidth="1"/>
    <col min="11538" max="11538" width="6.140625" style="85" customWidth="1"/>
    <col min="11539" max="11768" width="9.140625" style="85"/>
    <col min="11769" max="11769" width="4.7109375" style="85" customWidth="1"/>
    <col min="11770" max="11770" width="4.85546875" style="85" customWidth="1"/>
    <col min="11771" max="11775" width="4.7109375" style="85" customWidth="1"/>
    <col min="11776" max="11776" width="5.28515625" style="85" customWidth="1"/>
    <col min="11777" max="11779" width="4.7109375" style="85" customWidth="1"/>
    <col min="11780" max="11780" width="4.5703125" style="85" customWidth="1"/>
    <col min="11781" max="11787" width="4.7109375" style="85" customWidth="1"/>
    <col min="11788" max="11788" width="4.5703125" style="85" customWidth="1"/>
    <col min="11789" max="11792" width="4.7109375" style="85" customWidth="1"/>
    <col min="11793" max="11793" width="4.85546875" style="85" customWidth="1"/>
    <col min="11794" max="11794" width="6.140625" style="85" customWidth="1"/>
    <col min="11795" max="12024" width="9.140625" style="85"/>
    <col min="12025" max="12025" width="4.7109375" style="85" customWidth="1"/>
    <col min="12026" max="12026" width="4.85546875" style="85" customWidth="1"/>
    <col min="12027" max="12031" width="4.7109375" style="85" customWidth="1"/>
    <col min="12032" max="12032" width="5.28515625" style="85" customWidth="1"/>
    <col min="12033" max="12035" width="4.7109375" style="85" customWidth="1"/>
    <col min="12036" max="12036" width="4.5703125" style="85" customWidth="1"/>
    <col min="12037" max="12043" width="4.7109375" style="85" customWidth="1"/>
    <col min="12044" max="12044" width="4.5703125" style="85" customWidth="1"/>
    <col min="12045" max="12048" width="4.7109375" style="85" customWidth="1"/>
    <col min="12049" max="12049" width="4.85546875" style="85" customWidth="1"/>
    <col min="12050" max="12050" width="6.140625" style="85" customWidth="1"/>
    <col min="12051" max="12280" width="9.140625" style="85"/>
    <col min="12281" max="12281" width="4.7109375" style="85" customWidth="1"/>
    <col min="12282" max="12282" width="4.85546875" style="85" customWidth="1"/>
    <col min="12283" max="12287" width="4.7109375" style="85" customWidth="1"/>
    <col min="12288" max="12288" width="5.28515625" style="85" customWidth="1"/>
    <col min="12289" max="12291" width="4.7109375" style="85" customWidth="1"/>
    <col min="12292" max="12292" width="4.5703125" style="85" customWidth="1"/>
    <col min="12293" max="12299" width="4.7109375" style="85" customWidth="1"/>
    <col min="12300" max="12300" width="4.5703125" style="85" customWidth="1"/>
    <col min="12301" max="12304" width="4.7109375" style="85" customWidth="1"/>
    <col min="12305" max="12305" width="4.85546875" style="85" customWidth="1"/>
    <col min="12306" max="12306" width="6.140625" style="85" customWidth="1"/>
    <col min="12307" max="12536" width="9.140625" style="85"/>
    <col min="12537" max="12537" width="4.7109375" style="85" customWidth="1"/>
    <col min="12538" max="12538" width="4.85546875" style="85" customWidth="1"/>
    <col min="12539" max="12543" width="4.7109375" style="85" customWidth="1"/>
    <col min="12544" max="12544" width="5.28515625" style="85" customWidth="1"/>
    <col min="12545" max="12547" width="4.7109375" style="85" customWidth="1"/>
    <col min="12548" max="12548" width="4.5703125" style="85" customWidth="1"/>
    <col min="12549" max="12555" width="4.7109375" style="85" customWidth="1"/>
    <col min="12556" max="12556" width="4.5703125" style="85" customWidth="1"/>
    <col min="12557" max="12560" width="4.7109375" style="85" customWidth="1"/>
    <col min="12561" max="12561" width="4.85546875" style="85" customWidth="1"/>
    <col min="12562" max="12562" width="6.140625" style="85" customWidth="1"/>
    <col min="12563" max="12792" width="9.140625" style="85"/>
    <col min="12793" max="12793" width="4.7109375" style="85" customWidth="1"/>
    <col min="12794" max="12794" width="4.85546875" style="85" customWidth="1"/>
    <col min="12795" max="12799" width="4.7109375" style="85" customWidth="1"/>
    <col min="12800" max="12800" width="5.28515625" style="85" customWidth="1"/>
    <col min="12801" max="12803" width="4.7109375" style="85" customWidth="1"/>
    <col min="12804" max="12804" width="4.5703125" style="85" customWidth="1"/>
    <col min="12805" max="12811" width="4.7109375" style="85" customWidth="1"/>
    <col min="12812" max="12812" width="4.5703125" style="85" customWidth="1"/>
    <col min="12813" max="12816" width="4.7109375" style="85" customWidth="1"/>
    <col min="12817" max="12817" width="4.85546875" style="85" customWidth="1"/>
    <col min="12818" max="12818" width="6.140625" style="85" customWidth="1"/>
    <col min="12819" max="13048" width="9.140625" style="85"/>
    <col min="13049" max="13049" width="4.7109375" style="85" customWidth="1"/>
    <col min="13050" max="13050" width="4.85546875" style="85" customWidth="1"/>
    <col min="13051" max="13055" width="4.7109375" style="85" customWidth="1"/>
    <col min="13056" max="13056" width="5.28515625" style="85" customWidth="1"/>
    <col min="13057" max="13059" width="4.7109375" style="85" customWidth="1"/>
    <col min="13060" max="13060" width="4.5703125" style="85" customWidth="1"/>
    <col min="13061" max="13067" width="4.7109375" style="85" customWidth="1"/>
    <col min="13068" max="13068" width="4.5703125" style="85" customWidth="1"/>
    <col min="13069" max="13072" width="4.7109375" style="85" customWidth="1"/>
    <col min="13073" max="13073" width="4.85546875" style="85" customWidth="1"/>
    <col min="13074" max="13074" width="6.140625" style="85" customWidth="1"/>
    <col min="13075" max="13304" width="9.140625" style="85"/>
    <col min="13305" max="13305" width="4.7109375" style="85" customWidth="1"/>
    <col min="13306" max="13306" width="4.85546875" style="85" customWidth="1"/>
    <col min="13307" max="13311" width="4.7109375" style="85" customWidth="1"/>
    <col min="13312" max="13312" width="5.28515625" style="85" customWidth="1"/>
    <col min="13313" max="13315" width="4.7109375" style="85" customWidth="1"/>
    <col min="13316" max="13316" width="4.5703125" style="85" customWidth="1"/>
    <col min="13317" max="13323" width="4.7109375" style="85" customWidth="1"/>
    <col min="13324" max="13324" width="4.5703125" style="85" customWidth="1"/>
    <col min="13325" max="13328" width="4.7109375" style="85" customWidth="1"/>
    <col min="13329" max="13329" width="4.85546875" style="85" customWidth="1"/>
    <col min="13330" max="13330" width="6.140625" style="85" customWidth="1"/>
    <col min="13331" max="13560" width="9.140625" style="85"/>
    <col min="13561" max="13561" width="4.7109375" style="85" customWidth="1"/>
    <col min="13562" max="13562" width="4.85546875" style="85" customWidth="1"/>
    <col min="13563" max="13567" width="4.7109375" style="85" customWidth="1"/>
    <col min="13568" max="13568" width="5.28515625" style="85" customWidth="1"/>
    <col min="13569" max="13571" width="4.7109375" style="85" customWidth="1"/>
    <col min="13572" max="13572" width="4.5703125" style="85" customWidth="1"/>
    <col min="13573" max="13579" width="4.7109375" style="85" customWidth="1"/>
    <col min="13580" max="13580" width="4.5703125" style="85" customWidth="1"/>
    <col min="13581" max="13584" width="4.7109375" style="85" customWidth="1"/>
    <col min="13585" max="13585" width="4.85546875" style="85" customWidth="1"/>
    <col min="13586" max="13586" width="6.140625" style="85" customWidth="1"/>
    <col min="13587" max="13816" width="9.140625" style="85"/>
    <col min="13817" max="13817" width="4.7109375" style="85" customWidth="1"/>
    <col min="13818" max="13818" width="4.85546875" style="85" customWidth="1"/>
    <col min="13819" max="13823" width="4.7109375" style="85" customWidth="1"/>
    <col min="13824" max="13824" width="5.28515625" style="85" customWidth="1"/>
    <col min="13825" max="13827" width="4.7109375" style="85" customWidth="1"/>
    <col min="13828" max="13828" width="4.5703125" style="85" customWidth="1"/>
    <col min="13829" max="13835" width="4.7109375" style="85" customWidth="1"/>
    <col min="13836" max="13836" width="4.5703125" style="85" customWidth="1"/>
    <col min="13837" max="13840" width="4.7109375" style="85" customWidth="1"/>
    <col min="13841" max="13841" width="4.85546875" style="85" customWidth="1"/>
    <col min="13842" max="13842" width="6.140625" style="85" customWidth="1"/>
    <col min="13843" max="14072" width="9.140625" style="85"/>
    <col min="14073" max="14073" width="4.7109375" style="85" customWidth="1"/>
    <col min="14074" max="14074" width="4.85546875" style="85" customWidth="1"/>
    <col min="14075" max="14079" width="4.7109375" style="85" customWidth="1"/>
    <col min="14080" max="14080" width="5.28515625" style="85" customWidth="1"/>
    <col min="14081" max="14083" width="4.7109375" style="85" customWidth="1"/>
    <col min="14084" max="14084" width="4.5703125" style="85" customWidth="1"/>
    <col min="14085" max="14091" width="4.7109375" style="85" customWidth="1"/>
    <col min="14092" max="14092" width="4.5703125" style="85" customWidth="1"/>
    <col min="14093" max="14096" width="4.7109375" style="85" customWidth="1"/>
    <col min="14097" max="14097" width="4.85546875" style="85" customWidth="1"/>
    <col min="14098" max="14098" width="6.140625" style="85" customWidth="1"/>
    <col min="14099" max="14328" width="9.140625" style="85"/>
    <col min="14329" max="14329" width="4.7109375" style="85" customWidth="1"/>
    <col min="14330" max="14330" width="4.85546875" style="85" customWidth="1"/>
    <col min="14331" max="14335" width="4.7109375" style="85" customWidth="1"/>
    <col min="14336" max="14336" width="5.28515625" style="85" customWidth="1"/>
    <col min="14337" max="14339" width="4.7109375" style="85" customWidth="1"/>
    <col min="14340" max="14340" width="4.5703125" style="85" customWidth="1"/>
    <col min="14341" max="14347" width="4.7109375" style="85" customWidth="1"/>
    <col min="14348" max="14348" width="4.5703125" style="85" customWidth="1"/>
    <col min="14349" max="14352" width="4.7109375" style="85" customWidth="1"/>
    <col min="14353" max="14353" width="4.85546875" style="85" customWidth="1"/>
    <col min="14354" max="14354" width="6.140625" style="85" customWidth="1"/>
    <col min="14355" max="14584" width="9.140625" style="85"/>
    <col min="14585" max="14585" width="4.7109375" style="85" customWidth="1"/>
    <col min="14586" max="14586" width="4.85546875" style="85" customWidth="1"/>
    <col min="14587" max="14591" width="4.7109375" style="85" customWidth="1"/>
    <col min="14592" max="14592" width="5.28515625" style="85" customWidth="1"/>
    <col min="14593" max="14595" width="4.7109375" style="85" customWidth="1"/>
    <col min="14596" max="14596" width="4.5703125" style="85" customWidth="1"/>
    <col min="14597" max="14603" width="4.7109375" style="85" customWidth="1"/>
    <col min="14604" max="14604" width="4.5703125" style="85" customWidth="1"/>
    <col min="14605" max="14608" width="4.7109375" style="85" customWidth="1"/>
    <col min="14609" max="14609" width="4.85546875" style="85" customWidth="1"/>
    <col min="14610" max="14610" width="6.140625" style="85" customWidth="1"/>
    <col min="14611" max="14840" width="9.140625" style="85"/>
    <col min="14841" max="14841" width="4.7109375" style="85" customWidth="1"/>
    <col min="14842" max="14842" width="4.85546875" style="85" customWidth="1"/>
    <col min="14843" max="14847" width="4.7109375" style="85" customWidth="1"/>
    <col min="14848" max="14848" width="5.28515625" style="85" customWidth="1"/>
    <col min="14849" max="14851" width="4.7109375" style="85" customWidth="1"/>
    <col min="14852" max="14852" width="4.5703125" style="85" customWidth="1"/>
    <col min="14853" max="14859" width="4.7109375" style="85" customWidth="1"/>
    <col min="14860" max="14860" width="4.5703125" style="85" customWidth="1"/>
    <col min="14861" max="14864" width="4.7109375" style="85" customWidth="1"/>
    <col min="14865" max="14865" width="4.85546875" style="85" customWidth="1"/>
    <col min="14866" max="14866" width="6.140625" style="85" customWidth="1"/>
    <col min="14867" max="15096" width="9.140625" style="85"/>
    <col min="15097" max="15097" width="4.7109375" style="85" customWidth="1"/>
    <col min="15098" max="15098" width="4.85546875" style="85" customWidth="1"/>
    <col min="15099" max="15103" width="4.7109375" style="85" customWidth="1"/>
    <col min="15104" max="15104" width="5.28515625" style="85" customWidth="1"/>
    <col min="15105" max="15107" width="4.7109375" style="85" customWidth="1"/>
    <col min="15108" max="15108" width="4.5703125" style="85" customWidth="1"/>
    <col min="15109" max="15115" width="4.7109375" style="85" customWidth="1"/>
    <col min="15116" max="15116" width="4.5703125" style="85" customWidth="1"/>
    <col min="15117" max="15120" width="4.7109375" style="85" customWidth="1"/>
    <col min="15121" max="15121" width="4.85546875" style="85" customWidth="1"/>
    <col min="15122" max="15122" width="6.140625" style="85" customWidth="1"/>
    <col min="15123" max="15352" width="9.140625" style="85"/>
    <col min="15353" max="15353" width="4.7109375" style="85" customWidth="1"/>
    <col min="15354" max="15354" width="4.85546875" style="85" customWidth="1"/>
    <col min="15355" max="15359" width="4.7109375" style="85" customWidth="1"/>
    <col min="15360" max="15360" width="5.28515625" style="85" customWidth="1"/>
    <col min="15361" max="15363" width="4.7109375" style="85" customWidth="1"/>
    <col min="15364" max="15364" width="4.5703125" style="85" customWidth="1"/>
    <col min="15365" max="15371" width="4.7109375" style="85" customWidth="1"/>
    <col min="15372" max="15372" width="4.5703125" style="85" customWidth="1"/>
    <col min="15373" max="15376" width="4.7109375" style="85" customWidth="1"/>
    <col min="15377" max="15377" width="4.85546875" style="85" customWidth="1"/>
    <col min="15378" max="15378" width="6.140625" style="85" customWidth="1"/>
    <col min="15379" max="15608" width="9.140625" style="85"/>
    <col min="15609" max="15609" width="4.7109375" style="85" customWidth="1"/>
    <col min="15610" max="15610" width="4.85546875" style="85" customWidth="1"/>
    <col min="15611" max="15615" width="4.7109375" style="85" customWidth="1"/>
    <col min="15616" max="15616" width="5.28515625" style="85" customWidth="1"/>
    <col min="15617" max="15619" width="4.7109375" style="85" customWidth="1"/>
    <col min="15620" max="15620" width="4.5703125" style="85" customWidth="1"/>
    <col min="15621" max="15627" width="4.7109375" style="85" customWidth="1"/>
    <col min="15628" max="15628" width="4.5703125" style="85" customWidth="1"/>
    <col min="15629" max="15632" width="4.7109375" style="85" customWidth="1"/>
    <col min="15633" max="15633" width="4.85546875" style="85" customWidth="1"/>
    <col min="15634" max="15634" width="6.140625" style="85" customWidth="1"/>
    <col min="15635" max="15864" width="9.140625" style="85"/>
    <col min="15865" max="15865" width="4.7109375" style="85" customWidth="1"/>
    <col min="15866" max="15866" width="4.85546875" style="85" customWidth="1"/>
    <col min="15867" max="15871" width="4.7109375" style="85" customWidth="1"/>
    <col min="15872" max="15872" width="5.28515625" style="85" customWidth="1"/>
    <col min="15873" max="15875" width="4.7109375" style="85" customWidth="1"/>
    <col min="15876" max="15876" width="4.5703125" style="85" customWidth="1"/>
    <col min="15877" max="15883" width="4.7109375" style="85" customWidth="1"/>
    <col min="15884" max="15884" width="4.5703125" style="85" customWidth="1"/>
    <col min="15885" max="15888" width="4.7109375" style="85" customWidth="1"/>
    <col min="15889" max="15889" width="4.85546875" style="85" customWidth="1"/>
    <col min="15890" max="15890" width="6.140625" style="85" customWidth="1"/>
    <col min="15891" max="16120" width="9.140625" style="85"/>
    <col min="16121" max="16121" width="4.7109375" style="85" customWidth="1"/>
    <col min="16122" max="16122" width="4.85546875" style="85" customWidth="1"/>
    <col min="16123" max="16127" width="4.7109375" style="85" customWidth="1"/>
    <col min="16128" max="16128" width="5.28515625" style="85" customWidth="1"/>
    <col min="16129" max="16131" width="4.7109375" style="85" customWidth="1"/>
    <col min="16132" max="16132" width="4.5703125" style="85" customWidth="1"/>
    <col min="16133" max="16139" width="4.7109375" style="85" customWidth="1"/>
    <col min="16140" max="16140" width="4.5703125" style="85" customWidth="1"/>
    <col min="16141" max="16144" width="4.7109375" style="85" customWidth="1"/>
    <col min="16145" max="16145" width="4.85546875" style="85" customWidth="1"/>
    <col min="16146" max="16146" width="6.140625" style="85" customWidth="1"/>
    <col min="16147" max="16384" width="9.140625" style="85"/>
  </cols>
  <sheetData>
    <row r="1" spans="1:21" ht="24.75" customHeight="1">
      <c r="A1" s="329" t="s">
        <v>742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</row>
    <row r="2" spans="1:21" ht="25.5" customHeight="1">
      <c r="A2" s="330" t="s">
        <v>700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</row>
    <row r="3" spans="1:21" ht="25.5" customHeight="1">
      <c r="A3" s="331" t="s">
        <v>623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</row>
    <row r="4" spans="1:21" ht="25.5" customHeight="1">
      <c r="A4" s="128"/>
      <c r="B4" s="332" t="s">
        <v>578</v>
      </c>
      <c r="C4" s="332"/>
      <c r="D4" s="332"/>
      <c r="E4" s="332"/>
      <c r="F4" s="332"/>
      <c r="G4" s="332"/>
      <c r="H4" s="332"/>
      <c r="I4" s="332"/>
      <c r="J4" s="332"/>
      <c r="K4" s="332"/>
      <c r="L4" s="90"/>
      <c r="M4" s="90"/>
      <c r="N4" s="332" t="s">
        <v>579</v>
      </c>
      <c r="O4" s="332"/>
      <c r="P4" s="336" t="s">
        <v>580</v>
      </c>
      <c r="Q4" s="337"/>
      <c r="R4" s="337"/>
      <c r="S4" s="338"/>
      <c r="T4" s="161" t="s">
        <v>581</v>
      </c>
      <c r="U4" s="90" t="s">
        <v>616</v>
      </c>
    </row>
    <row r="5" spans="1:21" ht="21" customHeight="1">
      <c r="A5" s="332" t="s">
        <v>582</v>
      </c>
      <c r="B5" s="333" t="s">
        <v>583</v>
      </c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4" t="s">
        <v>584</v>
      </c>
      <c r="O5" s="334"/>
      <c r="P5" s="334" t="s">
        <v>656</v>
      </c>
      <c r="Q5" s="334"/>
      <c r="R5" s="334"/>
      <c r="S5" s="334"/>
      <c r="T5" s="174" t="s">
        <v>660</v>
      </c>
      <c r="U5" s="328" t="s">
        <v>662</v>
      </c>
    </row>
    <row r="6" spans="1:21" ht="21" customHeight="1">
      <c r="A6" s="332"/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5"/>
      <c r="O6" s="335"/>
      <c r="P6" s="334"/>
      <c r="Q6" s="334"/>
      <c r="R6" s="334"/>
      <c r="S6" s="334"/>
      <c r="T6" s="174"/>
      <c r="U6" s="328"/>
    </row>
    <row r="7" spans="1:21" ht="30" customHeight="1">
      <c r="A7" s="138" t="s">
        <v>248</v>
      </c>
      <c r="B7" s="325" t="s">
        <v>585</v>
      </c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19" t="s">
        <v>244</v>
      </c>
      <c r="O7" s="319"/>
      <c r="P7" s="271">
        <f>'Kiadások költségvetési 2.'!AG26</f>
        <v>44100000</v>
      </c>
      <c r="Q7" s="272"/>
      <c r="R7" s="272"/>
      <c r="S7" s="273"/>
      <c r="T7" s="162">
        <f>'Kiadások költségvetési 2.'!AH26</f>
        <v>60826315</v>
      </c>
      <c r="U7" s="61">
        <v>58534859</v>
      </c>
    </row>
    <row r="8" spans="1:21" ht="30" customHeight="1">
      <c r="A8" s="138" t="s">
        <v>247</v>
      </c>
      <c r="B8" s="327" t="s">
        <v>586</v>
      </c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19" t="s">
        <v>241</v>
      </c>
      <c r="O8" s="319"/>
      <c r="P8" s="271">
        <f>'Kiadások költségvetési 2.'!AG27</f>
        <v>12400000</v>
      </c>
      <c r="Q8" s="272"/>
      <c r="R8" s="272"/>
      <c r="S8" s="273"/>
      <c r="T8" s="162">
        <f>'Kiadások költségvetési 2.'!AH27</f>
        <v>14998096</v>
      </c>
      <c r="U8" s="61">
        <v>12098691</v>
      </c>
    </row>
    <row r="9" spans="1:21" ht="30" customHeight="1">
      <c r="A9" s="138" t="s">
        <v>246</v>
      </c>
      <c r="B9" s="325" t="s">
        <v>587</v>
      </c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19" t="s">
        <v>238</v>
      </c>
      <c r="O9" s="319"/>
      <c r="P9" s="271">
        <f>'Kiadások költségvetési 2.'!AG52</f>
        <v>43000000</v>
      </c>
      <c r="Q9" s="272"/>
      <c r="R9" s="272"/>
      <c r="S9" s="273"/>
      <c r="T9" s="162">
        <f>'Kiadások költségvetési 2.'!AH52</f>
        <v>42160394</v>
      </c>
      <c r="U9" s="61">
        <v>34321745</v>
      </c>
    </row>
    <row r="10" spans="1:21" ht="30" customHeight="1">
      <c r="A10" s="138" t="s">
        <v>245</v>
      </c>
      <c r="B10" s="325" t="s">
        <v>588</v>
      </c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19" t="s">
        <v>235</v>
      </c>
      <c r="O10" s="319"/>
      <c r="P10" s="271">
        <f>'Kiadások költségvetési 2.'!AG61</f>
        <v>5300000</v>
      </c>
      <c r="Q10" s="272"/>
      <c r="R10" s="272"/>
      <c r="S10" s="273"/>
      <c r="T10" s="162">
        <f>'Kiadások költségvetési 2.'!AH61</f>
        <v>7343627</v>
      </c>
      <c r="U10" s="61">
        <v>6026527</v>
      </c>
    </row>
    <row r="11" spans="1:21" ht="30" customHeight="1">
      <c r="A11" s="138" t="s">
        <v>557</v>
      </c>
      <c r="B11" s="325" t="s">
        <v>589</v>
      </c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19" t="s">
        <v>232</v>
      </c>
      <c r="O11" s="319"/>
      <c r="P11" s="271">
        <f>'Kiadások költségvetési 2.'!AG78</f>
        <v>91971000</v>
      </c>
      <c r="Q11" s="272"/>
      <c r="R11" s="272"/>
      <c r="S11" s="273"/>
      <c r="T11" s="162">
        <f>'Kiadások költségvetési 2.'!AH78</f>
        <v>119845384</v>
      </c>
      <c r="U11" s="61">
        <v>90597202</v>
      </c>
    </row>
    <row r="12" spans="1:21" ht="30" customHeight="1">
      <c r="A12" s="138" t="s">
        <v>556</v>
      </c>
      <c r="B12" s="325" t="s">
        <v>590</v>
      </c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19" t="s">
        <v>229</v>
      </c>
      <c r="O12" s="319"/>
      <c r="P12" s="271">
        <f>'Kiadások költségvetési 2.'!AG86</f>
        <v>610575000</v>
      </c>
      <c r="Q12" s="272"/>
      <c r="R12" s="272"/>
      <c r="S12" s="273"/>
      <c r="T12" s="162">
        <f>'Kiadások költségvetési 2.'!AH86</f>
        <v>616699060</v>
      </c>
      <c r="U12" s="61">
        <v>32450012</v>
      </c>
    </row>
    <row r="13" spans="1:21" ht="30" customHeight="1">
      <c r="A13" s="138" t="s">
        <v>555</v>
      </c>
      <c r="B13" s="325" t="s">
        <v>591</v>
      </c>
      <c r="C13" s="325"/>
      <c r="D13" s="325"/>
      <c r="E13" s="325"/>
      <c r="F13" s="325"/>
      <c r="G13" s="325"/>
      <c r="H13" s="325"/>
      <c r="I13" s="325"/>
      <c r="J13" s="325"/>
      <c r="K13" s="325"/>
      <c r="L13" s="325"/>
      <c r="M13" s="325"/>
      <c r="N13" s="319" t="s">
        <v>226</v>
      </c>
      <c r="O13" s="319"/>
      <c r="P13" s="271">
        <f>'Kiadások költségvetési 2.'!AG91</f>
        <v>3000000</v>
      </c>
      <c r="Q13" s="272"/>
      <c r="R13" s="272"/>
      <c r="S13" s="273"/>
      <c r="T13" s="162">
        <f>'Kiadások költségvetési 2.'!AH91</f>
        <v>16589506</v>
      </c>
      <c r="U13" s="61">
        <v>16557232</v>
      </c>
    </row>
    <row r="14" spans="1:21" ht="30" customHeight="1" thickBot="1">
      <c r="A14" s="138" t="s">
        <v>554</v>
      </c>
      <c r="B14" s="326" t="s">
        <v>592</v>
      </c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326"/>
      <c r="N14" s="321" t="s">
        <v>223</v>
      </c>
      <c r="O14" s="321"/>
      <c r="P14" s="283">
        <f>'Kiadások költségvetési 2.'!AG101</f>
        <v>0</v>
      </c>
      <c r="Q14" s="284"/>
      <c r="R14" s="284"/>
      <c r="S14" s="285"/>
      <c r="T14" s="163">
        <f>'Kiadások költségvetési 2.'!AH101</f>
        <v>0</v>
      </c>
      <c r="U14" s="164">
        <v>0</v>
      </c>
    </row>
    <row r="15" spans="1:21" ht="30" customHeight="1" thickBot="1">
      <c r="A15" s="165" t="s">
        <v>553</v>
      </c>
      <c r="B15" s="322" t="s">
        <v>593</v>
      </c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4"/>
      <c r="N15" s="307"/>
      <c r="O15" s="308"/>
      <c r="P15" s="280">
        <f>SUM(P7:S14)</f>
        <v>810346000</v>
      </c>
      <c r="Q15" s="281"/>
      <c r="R15" s="281"/>
      <c r="S15" s="282"/>
      <c r="T15" s="166">
        <f>SUM(T7:T14)</f>
        <v>878462382</v>
      </c>
      <c r="U15" s="166">
        <f>SUM(U7:U14)</f>
        <v>250586268</v>
      </c>
    </row>
    <row r="16" spans="1:21" ht="30" customHeight="1">
      <c r="A16" s="138" t="s">
        <v>552</v>
      </c>
      <c r="B16" s="314" t="s">
        <v>594</v>
      </c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5" t="s">
        <v>217</v>
      </c>
      <c r="O16" s="315"/>
      <c r="P16" s="277">
        <f>'Bevételek (költségvetési) 3.'!AG19</f>
        <v>169955000</v>
      </c>
      <c r="Q16" s="278"/>
      <c r="R16" s="278"/>
      <c r="S16" s="279"/>
      <c r="T16" s="167">
        <f>'Bevételek (költségvetési) 3.'!AH19</f>
        <v>201981659</v>
      </c>
      <c r="U16" s="168">
        <v>200715759</v>
      </c>
    </row>
    <row r="17" spans="1:21" ht="30" customHeight="1">
      <c r="A17" s="138" t="s">
        <v>551</v>
      </c>
      <c r="B17" s="318" t="s">
        <v>595</v>
      </c>
      <c r="C17" s="318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9" t="s">
        <v>214</v>
      </c>
      <c r="O17" s="319"/>
      <c r="P17" s="274">
        <f>'Bevételek (költségvetési) 3.'!AG25</f>
        <v>478000000</v>
      </c>
      <c r="Q17" s="275"/>
      <c r="R17" s="275"/>
      <c r="S17" s="276"/>
      <c r="T17" s="162">
        <f>'Bevételek (költségvetési) 3.'!AH25</f>
        <v>482165404</v>
      </c>
      <c r="U17" s="61">
        <v>11723496</v>
      </c>
    </row>
    <row r="18" spans="1:21" ht="30" customHeight="1">
      <c r="A18" s="138" t="s">
        <v>550</v>
      </c>
      <c r="B18" s="318" t="s">
        <v>597</v>
      </c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9" t="s">
        <v>211</v>
      </c>
      <c r="O18" s="319"/>
      <c r="P18" s="274">
        <f>'Bevételek (költségvetési) 3.'!AG39</f>
        <v>62700000</v>
      </c>
      <c r="Q18" s="275"/>
      <c r="R18" s="275"/>
      <c r="S18" s="276"/>
      <c r="T18" s="162">
        <f>'Bevételek (költségvetési) 3.'!AH39</f>
        <v>87236405</v>
      </c>
      <c r="U18" s="61">
        <v>72972679</v>
      </c>
    </row>
    <row r="19" spans="1:21" ht="30" customHeight="1">
      <c r="A19" s="138" t="s">
        <v>596</v>
      </c>
      <c r="B19" s="318" t="s">
        <v>599</v>
      </c>
      <c r="C19" s="318"/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9" t="s">
        <v>208</v>
      </c>
      <c r="O19" s="319"/>
      <c r="P19" s="274">
        <f>'Bevételek (költségvetési) 3.'!AG55</f>
        <v>14989019</v>
      </c>
      <c r="Q19" s="275"/>
      <c r="R19" s="275"/>
      <c r="S19" s="276"/>
      <c r="T19" s="162">
        <f>'Bevételek (költségvetési) 3.'!AH55</f>
        <v>15716831</v>
      </c>
      <c r="U19" s="61">
        <v>14220120</v>
      </c>
    </row>
    <row r="20" spans="1:21" ht="30" customHeight="1">
      <c r="A20" s="138" t="s">
        <v>598</v>
      </c>
      <c r="B20" s="318" t="s">
        <v>601</v>
      </c>
      <c r="C20" s="318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9" t="s">
        <v>205</v>
      </c>
      <c r="O20" s="319"/>
      <c r="P20" s="274">
        <f>'Bevételek (költségvetési) 3.'!AG61</f>
        <v>0</v>
      </c>
      <c r="Q20" s="275"/>
      <c r="R20" s="275"/>
      <c r="S20" s="276"/>
      <c r="T20" s="162">
        <f>'Bevételek (költségvetési) 3.'!AH61</f>
        <v>0</v>
      </c>
      <c r="U20" s="61">
        <v>0</v>
      </c>
    </row>
    <row r="21" spans="1:21" ht="30" customHeight="1">
      <c r="A21" s="138" t="s">
        <v>600</v>
      </c>
      <c r="B21" s="318" t="s">
        <v>603</v>
      </c>
      <c r="C21" s="318"/>
      <c r="D21" s="318"/>
      <c r="E21" s="318"/>
      <c r="F21" s="318"/>
      <c r="G21" s="318"/>
      <c r="H21" s="318"/>
      <c r="I21" s="318"/>
      <c r="J21" s="318"/>
      <c r="K21" s="318"/>
      <c r="L21" s="318"/>
      <c r="M21" s="318"/>
      <c r="N21" s="319" t="s">
        <v>202</v>
      </c>
      <c r="O21" s="319"/>
      <c r="P21" s="274">
        <f>'Bevételek (költségvetési) 3.'!AG67</f>
        <v>1080000</v>
      </c>
      <c r="Q21" s="275"/>
      <c r="R21" s="275"/>
      <c r="S21" s="276"/>
      <c r="T21" s="162">
        <f>'Bevételek (költségvetési) 3.'!AH67</f>
        <v>120000</v>
      </c>
      <c r="U21" s="61">
        <v>120000</v>
      </c>
    </row>
    <row r="22" spans="1:21" ht="30" customHeight="1" thickBot="1">
      <c r="A22" s="138" t="s">
        <v>602</v>
      </c>
      <c r="B22" s="320" t="s">
        <v>605</v>
      </c>
      <c r="C22" s="320"/>
      <c r="D22" s="320"/>
      <c r="E22" s="320"/>
      <c r="F22" s="320"/>
      <c r="G22" s="320"/>
      <c r="H22" s="320"/>
      <c r="I22" s="320"/>
      <c r="J22" s="320"/>
      <c r="K22" s="320"/>
      <c r="L22" s="320"/>
      <c r="M22" s="320"/>
      <c r="N22" s="321" t="s">
        <v>199</v>
      </c>
      <c r="O22" s="321"/>
      <c r="P22" s="286">
        <f>'Bevételek (költségvetési) 3.'!AG73</f>
        <v>25230000</v>
      </c>
      <c r="Q22" s="287"/>
      <c r="R22" s="287"/>
      <c r="S22" s="288"/>
      <c r="T22" s="163">
        <f>'Bevételek (költségvetési) 3.'!AH73</f>
        <v>27870000</v>
      </c>
      <c r="U22" s="164">
        <v>25857888</v>
      </c>
    </row>
    <row r="23" spans="1:21" ht="30" customHeight="1" thickBot="1">
      <c r="A23" s="165" t="s">
        <v>604</v>
      </c>
      <c r="B23" s="304" t="s">
        <v>607</v>
      </c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6"/>
      <c r="N23" s="307" t="s">
        <v>196</v>
      </c>
      <c r="O23" s="308"/>
      <c r="P23" s="301">
        <f>SUM(P16:S22)</f>
        <v>751954019</v>
      </c>
      <c r="Q23" s="302"/>
      <c r="R23" s="302"/>
      <c r="S23" s="303"/>
      <c r="T23" s="169">
        <f>SUM(T16:T22)</f>
        <v>815090299</v>
      </c>
      <c r="U23" s="169">
        <f>SUM(U16:U22)</f>
        <v>325609942</v>
      </c>
    </row>
    <row r="24" spans="1:21" ht="30" customHeight="1" thickBot="1">
      <c r="A24" s="165" t="s">
        <v>606</v>
      </c>
      <c r="B24" s="309" t="s">
        <v>609</v>
      </c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1" t="s">
        <v>193</v>
      </c>
      <c r="O24" s="311"/>
      <c r="P24" s="298">
        <f>'Finanszírozási kiadások 4.'!AG36</f>
        <v>64154000</v>
      </c>
      <c r="Q24" s="299"/>
      <c r="R24" s="299"/>
      <c r="S24" s="300"/>
      <c r="T24" s="170">
        <f>'Finanszírozási kiadások 4.'!AH36</f>
        <v>64154044</v>
      </c>
      <c r="U24" s="171">
        <v>62709299</v>
      </c>
    </row>
    <row r="25" spans="1:21" ht="30" customHeight="1">
      <c r="A25" s="138" t="s">
        <v>608</v>
      </c>
      <c r="B25" s="313" t="s">
        <v>611</v>
      </c>
      <c r="C25" s="314"/>
      <c r="D25" s="314"/>
      <c r="E25" s="314"/>
      <c r="F25" s="314"/>
      <c r="G25" s="314"/>
      <c r="H25" s="314"/>
      <c r="I25" s="314"/>
      <c r="J25" s="314"/>
      <c r="K25" s="314"/>
      <c r="L25" s="314"/>
      <c r="M25" s="314"/>
      <c r="N25" s="315" t="s">
        <v>190</v>
      </c>
      <c r="O25" s="315"/>
      <c r="P25" s="295">
        <f>'Finanszírozási bevételek 5.'!AG24</f>
        <v>0</v>
      </c>
      <c r="Q25" s="296"/>
      <c r="R25" s="296"/>
      <c r="S25" s="297"/>
      <c r="T25" s="167">
        <v>0</v>
      </c>
      <c r="U25" s="168">
        <v>0</v>
      </c>
    </row>
    <row r="26" spans="1:21" ht="30" customHeight="1" thickBot="1">
      <c r="A26" s="138" t="s">
        <v>610</v>
      </c>
      <c r="B26" s="316" t="s">
        <v>613</v>
      </c>
      <c r="C26" s="316"/>
      <c r="D26" s="316"/>
      <c r="E26" s="316"/>
      <c r="F26" s="316"/>
      <c r="G26" s="316"/>
      <c r="H26" s="316"/>
      <c r="I26" s="316"/>
      <c r="J26" s="316"/>
      <c r="K26" s="316"/>
      <c r="L26" s="316"/>
      <c r="M26" s="316"/>
      <c r="N26" s="317" t="s">
        <v>187</v>
      </c>
      <c r="O26" s="317"/>
      <c r="P26" s="292">
        <f>'Finanszírozási bevételek 5.'!AG39-'Finanszírozási bevételek 5.'!AG24</f>
        <v>122545981</v>
      </c>
      <c r="Q26" s="293"/>
      <c r="R26" s="293"/>
      <c r="S26" s="294"/>
      <c r="T26" s="163">
        <f>'Finanszírozási bevételek 5.'!AH39</f>
        <v>127526127</v>
      </c>
      <c r="U26" s="164">
        <v>12632146</v>
      </c>
    </row>
    <row r="27" spans="1:21" ht="30" customHeight="1" thickBot="1">
      <c r="A27" s="165" t="s">
        <v>612</v>
      </c>
      <c r="B27" s="309" t="s">
        <v>615</v>
      </c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2" t="s">
        <v>184</v>
      </c>
      <c r="O27" s="312"/>
      <c r="P27" s="289">
        <f>SUM(P25:S26)</f>
        <v>122545981</v>
      </c>
      <c r="Q27" s="290"/>
      <c r="R27" s="290"/>
      <c r="S27" s="291"/>
      <c r="T27" s="169">
        <v>127526127</v>
      </c>
      <c r="U27" s="169">
        <v>12632146</v>
      </c>
    </row>
    <row r="28" spans="1:21" ht="13.5" customHeight="1"/>
    <row r="29" spans="1:21" ht="13.5" customHeight="1"/>
    <row r="30" spans="1:21" ht="13.5" customHeight="1"/>
  </sheetData>
  <mergeCells count="75">
    <mergeCell ref="U5:U6"/>
    <mergeCell ref="A1:U1"/>
    <mergeCell ref="A2:U2"/>
    <mergeCell ref="A3:U3"/>
    <mergeCell ref="T5:T6"/>
    <mergeCell ref="A5:A6"/>
    <mergeCell ref="B5:M6"/>
    <mergeCell ref="N5:O6"/>
    <mergeCell ref="P5:S6"/>
    <mergeCell ref="B4:K4"/>
    <mergeCell ref="N4:O4"/>
    <mergeCell ref="P4:S4"/>
    <mergeCell ref="B9:M9"/>
    <mergeCell ref="N9:O9"/>
    <mergeCell ref="B10:M10"/>
    <mergeCell ref="N10:O10"/>
    <mergeCell ref="B7:M7"/>
    <mergeCell ref="N7:O7"/>
    <mergeCell ref="B8:M8"/>
    <mergeCell ref="N8:O8"/>
    <mergeCell ref="B13:M13"/>
    <mergeCell ref="N13:O13"/>
    <mergeCell ref="B14:M14"/>
    <mergeCell ref="N14:O14"/>
    <mergeCell ref="B11:M11"/>
    <mergeCell ref="N11:O11"/>
    <mergeCell ref="B12:M12"/>
    <mergeCell ref="N12:O12"/>
    <mergeCell ref="B17:M17"/>
    <mergeCell ref="N17:O17"/>
    <mergeCell ref="B18:M18"/>
    <mergeCell ref="N18:O18"/>
    <mergeCell ref="B15:M15"/>
    <mergeCell ref="N15:O15"/>
    <mergeCell ref="B16:M16"/>
    <mergeCell ref="N16:O16"/>
    <mergeCell ref="B21:M21"/>
    <mergeCell ref="N21:O21"/>
    <mergeCell ref="B22:M22"/>
    <mergeCell ref="N22:O22"/>
    <mergeCell ref="B19:M19"/>
    <mergeCell ref="N19:O19"/>
    <mergeCell ref="B20:M20"/>
    <mergeCell ref="N20:O20"/>
    <mergeCell ref="B23:M23"/>
    <mergeCell ref="N23:O23"/>
    <mergeCell ref="B24:M24"/>
    <mergeCell ref="N24:O24"/>
    <mergeCell ref="B27:M27"/>
    <mergeCell ref="N27:O27"/>
    <mergeCell ref="B25:M25"/>
    <mergeCell ref="N25:O25"/>
    <mergeCell ref="B26:M26"/>
    <mergeCell ref="N26:O26"/>
    <mergeCell ref="P27:S27"/>
    <mergeCell ref="P26:S26"/>
    <mergeCell ref="P25:S25"/>
    <mergeCell ref="P24:S24"/>
    <mergeCell ref="P23:S23"/>
    <mergeCell ref="P22:S22"/>
    <mergeCell ref="P21:S21"/>
    <mergeCell ref="P20:S20"/>
    <mergeCell ref="P19:S19"/>
    <mergeCell ref="P18:S18"/>
    <mergeCell ref="P17:S17"/>
    <mergeCell ref="P16:S16"/>
    <mergeCell ref="P15:S15"/>
    <mergeCell ref="P14:S14"/>
    <mergeCell ref="P13:S13"/>
    <mergeCell ref="P7:S7"/>
    <mergeCell ref="P12:S12"/>
    <mergeCell ref="P11:S11"/>
    <mergeCell ref="P10:S10"/>
    <mergeCell ref="P9:S9"/>
    <mergeCell ref="P8:S8"/>
  </mergeCells>
  <pageMargins left="0.7" right="0.7" top="0.75" bottom="0.75" header="0.3" footer="0.3"/>
  <pageSetup paperSize="9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K11"/>
  <sheetViews>
    <sheetView view="pageBreakPreview" zoomScale="130" zoomScaleNormal="100" zoomScaleSheetLayoutView="130" workbookViewId="0">
      <selection sqref="A1:J1"/>
    </sheetView>
  </sheetViews>
  <sheetFormatPr defaultRowHeight="12.75"/>
  <cols>
    <col min="1" max="1" width="3.85546875" style="85" customWidth="1"/>
    <col min="2" max="2" width="15.85546875" style="85" customWidth="1"/>
    <col min="3" max="5" width="9.140625" style="85"/>
    <col min="6" max="6" width="13.5703125" style="85" customWidth="1"/>
    <col min="7" max="7" width="6" style="85" hidden="1" customWidth="1"/>
    <col min="8" max="8" width="2.140625" style="85" hidden="1" customWidth="1"/>
    <col min="9" max="9" width="11.140625" style="85" customWidth="1"/>
    <col min="10" max="10" width="10.85546875" style="85" customWidth="1"/>
    <col min="11" max="11" width="10.140625" style="85" bestFit="1" customWidth="1"/>
    <col min="12" max="16384" width="9.140625" style="85"/>
  </cols>
  <sheetData>
    <row r="1" spans="1:11">
      <c r="A1" s="329" t="s">
        <v>743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1">
      <c r="A2" s="118"/>
      <c r="B2" s="118"/>
      <c r="C2" s="118"/>
      <c r="D2" s="118"/>
      <c r="E2" s="118"/>
      <c r="F2" s="118"/>
      <c r="G2" s="118"/>
      <c r="H2" s="118"/>
      <c r="I2" s="118"/>
    </row>
    <row r="3" spans="1:11" ht="15">
      <c r="B3" s="345" t="s">
        <v>701</v>
      </c>
      <c r="C3" s="345"/>
      <c r="D3" s="345"/>
      <c r="E3" s="345"/>
      <c r="F3" s="345"/>
      <c r="G3" s="345"/>
      <c r="H3" s="345"/>
      <c r="I3" s="345"/>
    </row>
    <row r="4" spans="1:11">
      <c r="I4" s="348" t="s">
        <v>623</v>
      </c>
      <c r="J4" s="348"/>
    </row>
    <row r="5" spans="1:11">
      <c r="A5" s="128"/>
      <c r="B5" s="120" t="s">
        <v>578</v>
      </c>
      <c r="C5" s="346" t="s">
        <v>579</v>
      </c>
      <c r="D5" s="346"/>
      <c r="E5" s="346"/>
      <c r="F5" s="346"/>
      <c r="G5" s="120"/>
      <c r="H5" s="120"/>
      <c r="I5" s="120" t="s">
        <v>580</v>
      </c>
      <c r="J5" s="120" t="s">
        <v>581</v>
      </c>
      <c r="K5" s="120" t="s">
        <v>616</v>
      </c>
    </row>
    <row r="6" spans="1:11" ht="83.25" customHeight="1">
      <c r="A6" s="128" t="s">
        <v>248</v>
      </c>
      <c r="B6" s="56" t="s">
        <v>624</v>
      </c>
      <c r="C6" s="347" t="s">
        <v>625</v>
      </c>
      <c r="D6" s="347"/>
      <c r="E6" s="347"/>
      <c r="F6" s="347"/>
      <c r="G6" s="347"/>
      <c r="H6" s="347"/>
      <c r="I6" s="56" t="s">
        <v>657</v>
      </c>
      <c r="J6" s="119" t="s">
        <v>660</v>
      </c>
      <c r="K6" s="86" t="s">
        <v>662</v>
      </c>
    </row>
    <row r="7" spans="1:11" ht="26.25" customHeight="1">
      <c r="A7" s="128" t="s">
        <v>246</v>
      </c>
      <c r="B7" s="18" t="s">
        <v>553</v>
      </c>
      <c r="C7" s="342" t="s">
        <v>633</v>
      </c>
      <c r="D7" s="343"/>
      <c r="E7" s="343"/>
      <c r="F7" s="343"/>
      <c r="G7" s="343"/>
      <c r="H7" s="344"/>
      <c r="I7" s="53">
        <v>2365000</v>
      </c>
      <c r="J7" s="61">
        <v>13079564</v>
      </c>
      <c r="K7" s="61">
        <v>13079563</v>
      </c>
    </row>
    <row r="8" spans="1:11" ht="26.25" customHeight="1">
      <c r="A8" s="128" t="s">
        <v>245</v>
      </c>
      <c r="B8" s="18" t="s">
        <v>552</v>
      </c>
      <c r="C8" s="342" t="s">
        <v>634</v>
      </c>
      <c r="D8" s="343"/>
      <c r="E8" s="343"/>
      <c r="F8" s="343"/>
      <c r="G8" s="343"/>
      <c r="H8" s="344"/>
      <c r="I8" s="53">
        <v>0</v>
      </c>
      <c r="J8" s="61">
        <v>0</v>
      </c>
      <c r="K8" s="61">
        <v>0</v>
      </c>
    </row>
    <row r="9" spans="1:11" ht="26.25" customHeight="1">
      <c r="A9" s="128" t="s">
        <v>557</v>
      </c>
      <c r="B9" s="18" t="s">
        <v>551</v>
      </c>
      <c r="C9" s="342" t="s">
        <v>635</v>
      </c>
      <c r="D9" s="343"/>
      <c r="E9" s="343"/>
      <c r="F9" s="343"/>
      <c r="G9" s="343"/>
      <c r="H9" s="344"/>
      <c r="I9" s="53">
        <v>0</v>
      </c>
      <c r="J9" s="61">
        <v>0</v>
      </c>
      <c r="K9" s="61">
        <v>0</v>
      </c>
    </row>
    <row r="10" spans="1:11" ht="45.75" customHeight="1">
      <c r="A10" s="128" t="s">
        <v>556</v>
      </c>
      <c r="B10" s="18" t="s">
        <v>550</v>
      </c>
      <c r="C10" s="342" t="s">
        <v>636</v>
      </c>
      <c r="D10" s="343"/>
      <c r="E10" s="343"/>
      <c r="F10" s="343"/>
      <c r="G10" s="343"/>
      <c r="H10" s="344"/>
      <c r="I10" s="53">
        <v>635000</v>
      </c>
      <c r="J10" s="61">
        <v>3509942</v>
      </c>
      <c r="K10" s="61">
        <v>3477669</v>
      </c>
    </row>
    <row r="11" spans="1:11" ht="26.25" customHeight="1">
      <c r="A11" s="128" t="s">
        <v>555</v>
      </c>
      <c r="B11" s="18" t="s">
        <v>596</v>
      </c>
      <c r="C11" s="339" t="s">
        <v>637</v>
      </c>
      <c r="D11" s="340"/>
      <c r="E11" s="340"/>
      <c r="F11" s="340"/>
      <c r="G11" s="340"/>
      <c r="H11" s="341"/>
      <c r="I11" s="54">
        <v>3000000</v>
      </c>
      <c r="J11" s="54">
        <v>16589506</v>
      </c>
      <c r="K11" s="54">
        <f>SUM(K7:K10)</f>
        <v>16557232</v>
      </c>
    </row>
  </sheetData>
  <mergeCells count="10">
    <mergeCell ref="A1:J1"/>
    <mergeCell ref="B3:I3"/>
    <mergeCell ref="C5:F5"/>
    <mergeCell ref="C6:H6"/>
    <mergeCell ref="I4:J4"/>
    <mergeCell ref="C11:H11"/>
    <mergeCell ref="C7:H7"/>
    <mergeCell ref="C8:H8"/>
    <mergeCell ref="C9:H9"/>
    <mergeCell ref="C10:H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K14"/>
  <sheetViews>
    <sheetView zoomScaleNormal="100" workbookViewId="0">
      <selection sqref="A1:J1"/>
    </sheetView>
  </sheetViews>
  <sheetFormatPr defaultRowHeight="12.75"/>
  <cols>
    <col min="1" max="1" width="3.85546875" style="85" customWidth="1"/>
    <col min="2" max="2" width="15.85546875" style="85" customWidth="1"/>
    <col min="3" max="5" width="9.140625" style="85"/>
    <col min="6" max="6" width="13.5703125" style="85" customWidth="1"/>
    <col min="7" max="7" width="6" style="85" hidden="1" customWidth="1"/>
    <col min="8" max="8" width="2.140625" style="85" hidden="1" customWidth="1"/>
    <col min="9" max="9" width="20.5703125" style="85" customWidth="1"/>
    <col min="10" max="10" width="18.7109375" style="85" customWidth="1"/>
    <col min="11" max="11" width="14.85546875" style="85" bestFit="1" customWidth="1"/>
    <col min="12" max="16384" width="9.140625" style="85"/>
  </cols>
  <sheetData>
    <row r="1" spans="1:11">
      <c r="A1" s="329" t="s">
        <v>744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1">
      <c r="A2" s="118"/>
      <c r="B2" s="118"/>
      <c r="C2" s="118"/>
      <c r="D2" s="118"/>
      <c r="E2" s="118"/>
      <c r="F2" s="118"/>
      <c r="G2" s="118"/>
      <c r="H2" s="118"/>
      <c r="I2" s="118"/>
    </row>
    <row r="3" spans="1:11" ht="15">
      <c r="B3" s="345" t="s">
        <v>702</v>
      </c>
      <c r="C3" s="345"/>
      <c r="D3" s="345"/>
      <c r="E3" s="345"/>
      <c r="F3" s="345"/>
      <c r="G3" s="345"/>
      <c r="H3" s="345"/>
      <c r="I3" s="345"/>
    </row>
    <row r="4" spans="1:11">
      <c r="I4" s="348" t="s">
        <v>623</v>
      </c>
      <c r="J4" s="348"/>
      <c r="K4" s="348"/>
    </row>
    <row r="5" spans="1:11">
      <c r="A5" s="352" t="s">
        <v>578</v>
      </c>
      <c r="B5" s="353"/>
      <c r="C5" s="346" t="s">
        <v>579</v>
      </c>
      <c r="D5" s="346"/>
      <c r="E5" s="346"/>
      <c r="F5" s="346"/>
      <c r="G5" s="120"/>
      <c r="H5" s="120"/>
      <c r="I5" s="120" t="s">
        <v>580</v>
      </c>
      <c r="J5" s="120" t="s">
        <v>581</v>
      </c>
      <c r="K5" s="120" t="s">
        <v>616</v>
      </c>
    </row>
    <row r="6" spans="1:11" ht="83.25" customHeight="1">
      <c r="A6" s="354" t="s">
        <v>624</v>
      </c>
      <c r="B6" s="355"/>
      <c r="C6" s="347" t="s">
        <v>625</v>
      </c>
      <c r="D6" s="347"/>
      <c r="E6" s="347"/>
      <c r="F6" s="347"/>
      <c r="G6" s="347"/>
      <c r="H6" s="347"/>
      <c r="I6" s="56" t="s">
        <v>657</v>
      </c>
      <c r="J6" s="119" t="s">
        <v>660</v>
      </c>
      <c r="K6" s="86" t="s">
        <v>662</v>
      </c>
    </row>
    <row r="7" spans="1:11" ht="26.25" customHeight="1">
      <c r="A7" s="90" t="s">
        <v>248</v>
      </c>
      <c r="B7" s="18" t="s">
        <v>248</v>
      </c>
      <c r="C7" s="357" t="s">
        <v>626</v>
      </c>
      <c r="D7" s="343"/>
      <c r="E7" s="343"/>
      <c r="F7" s="343"/>
      <c r="G7" s="343"/>
      <c r="H7" s="344"/>
      <c r="I7" s="53">
        <v>0</v>
      </c>
      <c r="J7" s="61">
        <v>1630000</v>
      </c>
      <c r="K7" s="61">
        <v>1630000</v>
      </c>
    </row>
    <row r="8" spans="1:11" ht="26.25" customHeight="1">
      <c r="A8" s="90" t="s">
        <v>247</v>
      </c>
      <c r="B8" s="18" t="s">
        <v>247</v>
      </c>
      <c r="C8" s="357" t="s">
        <v>627</v>
      </c>
      <c r="D8" s="343"/>
      <c r="E8" s="343"/>
      <c r="F8" s="343"/>
      <c r="G8" s="343"/>
      <c r="H8" s="344"/>
      <c r="I8" s="53">
        <v>480768000</v>
      </c>
      <c r="J8" s="61">
        <v>479182439</v>
      </c>
      <c r="K8" s="61">
        <v>18627603</v>
      </c>
    </row>
    <row r="9" spans="1:11" ht="26.25" customHeight="1">
      <c r="A9" s="90" t="s">
        <v>246</v>
      </c>
      <c r="B9" s="18" t="s">
        <v>246</v>
      </c>
      <c r="C9" s="357" t="s">
        <v>628</v>
      </c>
      <c r="D9" s="358"/>
      <c r="E9" s="358"/>
      <c r="F9" s="358"/>
      <c r="G9" s="358"/>
      <c r="H9" s="359"/>
      <c r="I9" s="53">
        <v>0</v>
      </c>
      <c r="J9" s="61">
        <v>0</v>
      </c>
      <c r="K9" s="61">
        <v>0</v>
      </c>
    </row>
    <row r="10" spans="1:11" ht="26.25" customHeight="1">
      <c r="A10" s="90" t="s">
        <v>245</v>
      </c>
      <c r="B10" s="18" t="s">
        <v>245</v>
      </c>
      <c r="C10" s="357" t="s">
        <v>629</v>
      </c>
      <c r="D10" s="343"/>
      <c r="E10" s="343"/>
      <c r="F10" s="343"/>
      <c r="G10" s="343"/>
      <c r="H10" s="344"/>
      <c r="I10" s="53">
        <v>0</v>
      </c>
      <c r="J10" s="61">
        <v>5526272</v>
      </c>
      <c r="K10" s="61">
        <v>5426272</v>
      </c>
    </row>
    <row r="11" spans="1:11" ht="26.25" customHeight="1">
      <c r="A11" s="90" t="s">
        <v>557</v>
      </c>
      <c r="B11" s="18" t="s">
        <v>557</v>
      </c>
      <c r="C11" s="356" t="s">
        <v>630</v>
      </c>
      <c r="D11" s="343"/>
      <c r="E11" s="343"/>
      <c r="F11" s="343"/>
      <c r="G11" s="343"/>
      <c r="H11" s="344"/>
      <c r="I11" s="53">
        <v>0</v>
      </c>
      <c r="J11" s="61">
        <v>0</v>
      </c>
      <c r="K11" s="61">
        <v>0</v>
      </c>
    </row>
    <row r="12" spans="1:11" ht="26.25" customHeight="1">
      <c r="A12" s="90" t="s">
        <v>556</v>
      </c>
      <c r="B12" s="18" t="s">
        <v>556</v>
      </c>
      <c r="C12" s="356" t="s">
        <v>631</v>
      </c>
      <c r="D12" s="343"/>
      <c r="E12" s="343"/>
      <c r="F12" s="343"/>
      <c r="G12" s="343"/>
      <c r="H12" s="344"/>
      <c r="I12" s="53">
        <v>0</v>
      </c>
      <c r="J12" s="61">
        <v>0</v>
      </c>
      <c r="K12" s="61">
        <v>0</v>
      </c>
    </row>
    <row r="13" spans="1:11" ht="26.25" customHeight="1">
      <c r="A13" s="90" t="s">
        <v>555</v>
      </c>
      <c r="B13" s="18" t="s">
        <v>555</v>
      </c>
      <c r="C13" s="356" t="s">
        <v>632</v>
      </c>
      <c r="D13" s="343"/>
      <c r="E13" s="343"/>
      <c r="F13" s="343"/>
      <c r="G13" s="343"/>
      <c r="H13" s="344"/>
      <c r="I13" s="53">
        <v>129807000</v>
      </c>
      <c r="J13" s="61">
        <v>130360349</v>
      </c>
      <c r="K13" s="61">
        <v>6766137</v>
      </c>
    </row>
    <row r="14" spans="1:11" ht="21" customHeight="1">
      <c r="A14" s="86" t="s">
        <v>554</v>
      </c>
      <c r="B14" s="88" t="s">
        <v>554</v>
      </c>
      <c r="C14" s="349" t="s">
        <v>663</v>
      </c>
      <c r="D14" s="350"/>
      <c r="E14" s="350"/>
      <c r="F14" s="351"/>
      <c r="G14" s="87"/>
      <c r="H14" s="87"/>
      <c r="I14" s="89">
        <f>SUM(I7:I13)</f>
        <v>610575000</v>
      </c>
      <c r="J14" s="89">
        <f t="shared" ref="J14:K14" si="0">SUM(J7:J13)</f>
        <v>616699060</v>
      </c>
      <c r="K14" s="89">
        <f t="shared" si="0"/>
        <v>32450012</v>
      </c>
    </row>
  </sheetData>
  <mergeCells count="15">
    <mergeCell ref="B3:I3"/>
    <mergeCell ref="A1:J1"/>
    <mergeCell ref="C14:F14"/>
    <mergeCell ref="A5:B5"/>
    <mergeCell ref="A6:B6"/>
    <mergeCell ref="C11:H11"/>
    <mergeCell ref="C12:H12"/>
    <mergeCell ref="C13:H13"/>
    <mergeCell ref="C5:F5"/>
    <mergeCell ref="C6:H6"/>
    <mergeCell ref="C7:H7"/>
    <mergeCell ref="C8:H8"/>
    <mergeCell ref="C9:H9"/>
    <mergeCell ref="C10:H10"/>
    <mergeCell ref="I4:K4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14</vt:i4>
      </vt:variant>
    </vt:vector>
  </HeadingPairs>
  <TitlesOfParts>
    <vt:vector size="28" baseType="lpstr">
      <vt:lpstr>Címrend 1. mell.</vt:lpstr>
      <vt:lpstr>Kiadások költségvetési 2.</vt:lpstr>
      <vt:lpstr>Bevételek (költségvetési) 3.</vt:lpstr>
      <vt:lpstr>Finanszírozási kiadások 4.</vt:lpstr>
      <vt:lpstr>Finanszírozási bevételek 5.</vt:lpstr>
      <vt:lpstr>Létszám előirányzat 6.</vt:lpstr>
      <vt:lpstr>Kiad-Bev.mérlegszerűen 7.</vt:lpstr>
      <vt:lpstr>Felúj.kiadások 8.</vt:lpstr>
      <vt:lpstr>Felhalmozási kiadások 9.</vt:lpstr>
      <vt:lpstr>Vagyonkimutatás 10. </vt:lpstr>
      <vt:lpstr>Pénzmaradvány kimutatás 11.</vt:lpstr>
      <vt:lpstr>Előiárányzat-felh.ütemterv. 12.</vt:lpstr>
      <vt:lpstr>Gördülő költségvetés 13.</vt:lpstr>
      <vt:lpstr>Stabilitási melléklet 14.</vt:lpstr>
      <vt:lpstr>'Bevételek (költségvetési) 3.'!Nyomtatási_cím</vt:lpstr>
      <vt:lpstr>'Finanszírozási bevételek 5.'!Nyomtatási_cím</vt:lpstr>
      <vt:lpstr>'Kiadások költségvetési 2.'!Nyomtatási_cím</vt:lpstr>
      <vt:lpstr>'Létszám előirányzat 6.'!Nyomtatási_cím</vt:lpstr>
      <vt:lpstr>'Bevételek (költségvetési) 3.'!Nyomtatási_terület</vt:lpstr>
      <vt:lpstr>'Előiárányzat-felh.ütemterv. 12.'!Nyomtatási_terület</vt:lpstr>
      <vt:lpstr>'Felhalmozási kiadások 9.'!Nyomtatási_terület</vt:lpstr>
      <vt:lpstr>'Felúj.kiadások 8.'!Nyomtatási_terület</vt:lpstr>
      <vt:lpstr>'Finanszírozási bevételek 5.'!Nyomtatási_terület</vt:lpstr>
      <vt:lpstr>'Finanszírozási kiadások 4.'!Nyomtatási_terület</vt:lpstr>
      <vt:lpstr>'Kiadások költségvetési 2.'!Nyomtatási_terület</vt:lpstr>
      <vt:lpstr>'Kiad-Bev.mérlegszerűen 7.'!Nyomtatási_terület</vt:lpstr>
      <vt:lpstr>'Létszám előirányzat 6.'!Nyomtatási_terület</vt:lpstr>
      <vt:lpstr>'Stabilitási melléklet 14.'!Nyomtatási_terület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Hivatal2</dc:creator>
  <cp:lastModifiedBy>Jegyző</cp:lastModifiedBy>
  <cp:lastPrinted>2017-05-15T09:04:33Z</cp:lastPrinted>
  <dcterms:created xsi:type="dcterms:W3CDTF">1998-12-22T17:08:32Z</dcterms:created>
  <dcterms:modified xsi:type="dcterms:W3CDTF">2017-05-30T08:55:41Z</dcterms:modified>
</cp:coreProperties>
</file>