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45" tabRatio="601" firstSheet="3" activeTab="8"/>
  </bookViews>
  <sheets>
    <sheet name="Bevételek mindösszesen" sheetId="1" r:id="rId1"/>
    <sheet name="Bevétel önkormányzat" sheetId="2" r:id="rId2"/>
    <sheet name="Bevétel Közös Hivatal" sheetId="3" r:id="rId3"/>
    <sheet name="Bevétel Kerekerdő Óvoda" sheetId="4" r:id="rId4"/>
    <sheet name="Kiadások összesen" sheetId="5" r:id="rId5"/>
    <sheet name="Kiadás önkormányzat" sheetId="6" r:id="rId6"/>
    <sheet name="Kiadás Közös Hivatal" sheetId="7" r:id="rId7"/>
    <sheet name="Kiadás Kerekerdő Óvoda" sheetId="8" r:id="rId8"/>
    <sheet name="Költségvetési mérleg" sheetId="9" r:id="rId9"/>
    <sheet name="Beruházás" sheetId="10" r:id="rId10"/>
    <sheet name="Felújítás" sheetId="11" r:id="rId11"/>
    <sheet name="Tartalék" sheetId="12" r:id="rId12"/>
    <sheet name="Előirányzatfelh. ütemtemterv" sheetId="13" r:id="rId13"/>
    <sheet name="Támogatások" sheetId="14" r:id="rId14"/>
  </sheets>
  <definedNames/>
  <calcPr fullCalcOnLoad="1"/>
</workbook>
</file>

<file path=xl/sharedStrings.xml><?xml version="1.0" encoding="utf-8"?>
<sst xmlns="http://schemas.openxmlformats.org/spreadsheetml/2006/main" count="2159" uniqueCount="545">
  <si>
    <t xml:space="preserve"> 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</si>
  <si>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</si>
  <si>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</si>
  <si>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</si>
  <si>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</si>
  <si>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</si>
  <si>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</si>
  <si>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</si>
  <si>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</si>
  <si>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</si>
  <si>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</si>
  <si>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</si>
  <si>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</si>
  <si>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</si>
  <si>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</si>
  <si>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</si>
  <si>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</si>
  <si>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</si>
  <si>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</si>
  <si>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</si>
  <si>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</si>
  <si>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</si>
  <si>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</si>
  <si>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Sor-szám</t>
  </si>
  <si>
    <t>Sor-
szám</t>
  </si>
  <si>
    <t>Rovat megnevezése</t>
  </si>
  <si>
    <t>Rovat
száma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</si>
  <si>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</si>
  <si>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</si>
  <si>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</si>
  <si>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</si>
  <si>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</si>
  <si>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</si>
  <si>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</si>
  <si>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</si>
  <si>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</si>
  <si>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</si>
  <si>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</si>
  <si>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</si>
  <si>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</si>
  <si>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</si>
  <si>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</si>
  <si>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</si>
  <si>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</si>
  <si>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</si>
  <si>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</si>
  <si>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</si>
  <si>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</si>
  <si>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</si>
  <si>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</si>
  <si>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</si>
  <si>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</si>
  <si>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</si>
  <si>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K5</t>
  </si>
  <si>
    <t>K6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</si>
  <si>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</si>
  <si>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</si>
  <si>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</si>
  <si>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</si>
  <si>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</si>
  <si>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</si>
  <si>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</si>
  <si>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</si>
  <si>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</si>
  <si>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</si>
  <si>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</si>
  <si>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</si>
  <si>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</si>
  <si>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</si>
  <si>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</si>
  <si>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</si>
  <si>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</si>
  <si>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</si>
  <si>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</si>
  <si>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Öreglak Község Önkormányzatának</t>
  </si>
  <si>
    <t>Személyi juttatások összesen</t>
  </si>
  <si>
    <t xml:space="preserve">Dologi kiadások </t>
  </si>
  <si>
    <t xml:space="preserve">Ellátottak pénzbeli juttatásai </t>
  </si>
  <si>
    <t>Egyéb működési célú kiadások</t>
  </si>
  <si>
    <t>MŰKÖDÉSI KÖLTSÉGVETÉS KIADÁSAI</t>
  </si>
  <si>
    <t>FELHALMOZÁSI KÖLTSÉGVETÉS KIADÁSAI</t>
  </si>
  <si>
    <t xml:space="preserve">Beruházások </t>
  </si>
  <si>
    <t xml:space="preserve">Felújítások </t>
  </si>
  <si>
    <t>1.1.</t>
  </si>
  <si>
    <t>1.2.</t>
  </si>
  <si>
    <t>1.4.</t>
  </si>
  <si>
    <t>1.5.</t>
  </si>
  <si>
    <t>2.1.</t>
  </si>
  <si>
    <t>2.2.</t>
  </si>
  <si>
    <t xml:space="preserve">Egyéb felhalmozási célú kiadások </t>
  </si>
  <si>
    <t>2.3.</t>
  </si>
  <si>
    <t>TARTALÉKOK</t>
  </si>
  <si>
    <t>Általános tartalék</t>
  </si>
  <si>
    <t xml:space="preserve">Hosszú lejáratú hitelek, kölcsönök törlesztése 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</si>
  <si>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</si>
  <si>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</si>
  <si>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</si>
  <si>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</si>
  <si>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</si>
  <si>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</si>
  <si>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</si>
  <si>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</si>
  <si>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</si>
  <si>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</si>
  <si>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</si>
  <si>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</si>
  <si>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</si>
  <si>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</si>
  <si>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</si>
  <si>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</si>
  <si>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</si>
  <si>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</si>
  <si>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</si>
  <si>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</si>
  <si>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</si>
  <si>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</si>
  <si>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</si>
  <si>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</si>
  <si>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</si>
  <si>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</si>
  <si>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</si>
  <si>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</si>
  <si>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</si>
  <si>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</si>
  <si>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</si>
  <si>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</si>
  <si>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</si>
  <si>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</si>
  <si>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K92</t>
  </si>
  <si>
    <t>K9</t>
  </si>
  <si>
    <t>KÖLTSÉGVETÉSI KIADÁSOK ÖSSZESEN</t>
  </si>
  <si>
    <t xml:space="preserve">Belföldi értékpapírok kiadásai </t>
  </si>
  <si>
    <t xml:space="preserve">Hitel-, kölcsöntörlesztés államháztartáson kívülre </t>
  </si>
  <si>
    <t xml:space="preserve">Belföldi finanszírozás kiadásai </t>
  </si>
  <si>
    <t>FINANSZÍROZÁSI KIADÁSOK</t>
  </si>
  <si>
    <t>2.3.1</t>
  </si>
  <si>
    <t>2.3.2</t>
  </si>
  <si>
    <t>2.3.4.</t>
  </si>
  <si>
    <t>2.3.5.</t>
  </si>
  <si>
    <t>2.3.6.</t>
  </si>
  <si>
    <t>2.3.7.</t>
  </si>
  <si>
    <t>2.3.8.</t>
  </si>
  <si>
    <t>3.1.</t>
  </si>
  <si>
    <t>3.2.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</si>
  <si>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</si>
  <si>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</si>
  <si>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</si>
  <si>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</si>
  <si>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</si>
  <si>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</si>
  <si>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</si>
  <si>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</si>
  <si>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</si>
  <si>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7.4.</t>
  </si>
  <si>
    <t>7.5.</t>
  </si>
  <si>
    <t>6.4.</t>
  </si>
  <si>
    <t>2.3.9.</t>
  </si>
  <si>
    <t>8.1.</t>
  </si>
  <si>
    <t>8.3.</t>
  </si>
  <si>
    <t>8.4.</t>
  </si>
  <si>
    <t>8.5.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</si>
  <si>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</si>
  <si>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</si>
  <si>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</si>
  <si>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</si>
  <si>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</si>
  <si>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</si>
  <si>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</si>
  <si>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</si>
  <si>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</si>
  <si>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</si>
  <si>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KIADÁSOK MINDÖSSZESEN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</si>
  <si>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</si>
  <si>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</si>
  <si>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</si>
  <si>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</si>
  <si>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</si>
  <si>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</si>
  <si>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</si>
  <si>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</si>
  <si>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</si>
  <si>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</si>
  <si>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</si>
  <si>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</si>
  <si>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</si>
  <si>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</si>
  <si>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</si>
  <si>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</si>
  <si>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</si>
  <si>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</si>
  <si>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</si>
  <si>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</si>
  <si>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</si>
  <si>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</si>
  <si>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</si>
  <si>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</si>
  <si>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</si>
  <si>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</si>
  <si>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</si>
  <si>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</si>
  <si>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</si>
  <si>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</si>
  <si>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</si>
  <si>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</si>
  <si>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</si>
  <si>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</si>
  <si>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</si>
  <si>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 xml:space="preserve">Vagyoni tipusú adók </t>
  </si>
  <si>
    <t>B34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</si>
  <si>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</si>
  <si>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</si>
  <si>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</si>
  <si>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</si>
  <si>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</si>
  <si>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</si>
  <si>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</si>
  <si>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</si>
  <si>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</si>
  <si>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</si>
  <si>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</si>
  <si>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</si>
  <si>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</si>
  <si>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</si>
  <si>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</si>
  <si>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</si>
  <si>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</si>
  <si>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</si>
  <si>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</si>
  <si>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</si>
  <si>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</si>
  <si>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</si>
  <si>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</si>
  <si>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</si>
  <si>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</si>
  <si>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</si>
  <si>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</si>
  <si>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</si>
  <si>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</si>
  <si>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</si>
  <si>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</si>
  <si>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</si>
  <si>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</si>
  <si>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</si>
  <si>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</si>
  <si>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</si>
  <si>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</si>
  <si>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</si>
  <si>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</si>
  <si>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</si>
  <si>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</si>
  <si>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</si>
  <si>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</si>
  <si>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</si>
  <si>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</si>
  <si>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</si>
  <si>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</si>
  <si>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</si>
  <si>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</si>
  <si>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</si>
  <si>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</si>
  <si>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</si>
  <si>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</si>
  <si>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</si>
  <si>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 xml:space="preserve">Működési célú támogatások államháztartáson belülről </t>
  </si>
  <si>
    <t xml:space="preserve">Önkormányzatok működési támogatásai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</si>
  <si>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</si>
  <si>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</si>
  <si>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</si>
  <si>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</si>
  <si>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</si>
  <si>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</si>
  <si>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</si>
  <si>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</si>
  <si>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</si>
  <si>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</si>
  <si>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</si>
  <si>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</si>
  <si>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</si>
  <si>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</si>
  <si>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</si>
  <si>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</si>
  <si>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</si>
  <si>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</si>
  <si>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</si>
  <si>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</si>
  <si>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</si>
  <si>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</si>
  <si>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</si>
  <si>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</si>
  <si>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</si>
  <si>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</si>
  <si>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</si>
  <si>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</si>
  <si>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</si>
  <si>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</si>
  <si>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</si>
  <si>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</si>
  <si>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</si>
  <si>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</si>
  <si>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</si>
  <si>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</si>
  <si>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</si>
  <si>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</si>
  <si>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</si>
  <si>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</si>
  <si>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</si>
  <si>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</si>
  <si>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</si>
  <si>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</si>
  <si>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</si>
  <si>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</si>
  <si>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</si>
  <si>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</si>
  <si>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</si>
  <si>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</si>
  <si>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</si>
  <si>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</si>
  <si>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</si>
  <si>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BEVÉTELEK ÖSSZESEN:</t>
  </si>
  <si>
    <t>1.3.</t>
  </si>
  <si>
    <t>1.6.</t>
  </si>
  <si>
    <t>2.4.</t>
  </si>
  <si>
    <t>2.5.</t>
  </si>
  <si>
    <t>3.3.</t>
  </si>
  <si>
    <t>3.4.</t>
  </si>
  <si>
    <t>3.5.</t>
  </si>
  <si>
    <t>5.4.</t>
  </si>
  <si>
    <t>5.5.</t>
  </si>
  <si>
    <t>5.6.</t>
  </si>
  <si>
    <t>5.7.</t>
  </si>
  <si>
    <t>5.8.</t>
  </si>
  <si>
    <t>5.9.</t>
  </si>
  <si>
    <t>5.10.</t>
  </si>
  <si>
    <t>6.5.</t>
  </si>
  <si>
    <t>8.2.</t>
  </si>
  <si>
    <t>10.1.</t>
  </si>
  <si>
    <t>10.2.</t>
  </si>
  <si>
    <t>10.3.</t>
  </si>
  <si>
    <t>11.1.</t>
  </si>
  <si>
    <t>11.2.</t>
  </si>
  <si>
    <t>11.3.</t>
  </si>
  <si>
    <t>11.4.</t>
  </si>
  <si>
    <t>12.1.</t>
  </si>
  <si>
    <t>12.2.</t>
  </si>
  <si>
    <t>13.1.</t>
  </si>
  <si>
    <t>13.2.</t>
  </si>
  <si>
    <t>13.3.</t>
  </si>
  <si>
    <t>13.4.</t>
  </si>
  <si>
    <t>13.5.</t>
  </si>
  <si>
    <t>14.1.</t>
  </si>
  <si>
    <t>14.2.</t>
  </si>
  <si>
    <t>14.3.</t>
  </si>
  <si>
    <t>14.4.</t>
  </si>
  <si>
    <t>14.5.</t>
  </si>
  <si>
    <t>Öreglaki Közös Önkormányzati Hivatal</t>
  </si>
  <si>
    <t>Engedélyezett létszám előirányzat (fő)</t>
  </si>
  <si>
    <t>Közfoglalkoztatott  létszám (fő)</t>
  </si>
  <si>
    <t>Öreglaki Kerekerdő Óvoda</t>
  </si>
  <si>
    <t xml:space="preserve">Felhalmozási célú támogatások államháztartáson belülről </t>
  </si>
  <si>
    <t>Közhatalmi bevételek</t>
  </si>
  <si>
    <t xml:space="preserve">Finanszírozási bevételek </t>
  </si>
  <si>
    <t>Összesen</t>
  </si>
  <si>
    <t>Értékesítési és forgalmi adók</t>
  </si>
  <si>
    <t>B351</t>
  </si>
  <si>
    <t>4.1.</t>
  </si>
  <si>
    <t>4.2.</t>
  </si>
  <si>
    <t>4.3.</t>
  </si>
  <si>
    <t>4.4.</t>
  </si>
  <si>
    <t>4.5.</t>
  </si>
  <si>
    <t>Központi irányítószervi támogatás</t>
  </si>
  <si>
    <t>Beruházás megnevezése</t>
  </si>
  <si>
    <t>Teljes költség</t>
  </si>
  <si>
    <t>Önkormányzat összesen:</t>
  </si>
  <si>
    <t>Kezdési és befejezés éve</t>
  </si>
  <si>
    <t>Megnevezés</t>
  </si>
  <si>
    <t>Működési bevételek</t>
  </si>
  <si>
    <t>Ellátottak pénzbeli juttatásai</t>
  </si>
  <si>
    <t>Felújítások</t>
  </si>
  <si>
    <t>KIADÁSOK ÖSSZESEN</t>
  </si>
  <si>
    <t>Külföldi finanszírozás kiadásai</t>
  </si>
  <si>
    <t xml:space="preserve">Közhatalmi bevételek </t>
  </si>
  <si>
    <t>Beruházási ( felhalmozási ) kiadási előirányzatai beruházásonként</t>
  </si>
  <si>
    <t>2015.</t>
  </si>
  <si>
    <t>22.</t>
  </si>
  <si>
    <t>23.</t>
  </si>
  <si>
    <t>Kötelező feladat</t>
  </si>
  <si>
    <t>Önként vállalt feladat</t>
  </si>
  <si>
    <t>Államigazg. feladat</t>
  </si>
  <si>
    <t>Öreglak Község Önkormányzatának összesített</t>
  </si>
  <si>
    <t>Rovat-szám</t>
  </si>
  <si>
    <t>Önkormányzat</t>
  </si>
  <si>
    <t>Maradvány igénybevétele - működési</t>
  </si>
  <si>
    <t>Maradvány igénybevétele - felhalmozási</t>
  </si>
  <si>
    <t>Mindösszesen</t>
  </si>
  <si>
    <t>Közös Önkormányzati Hivatal</t>
  </si>
  <si>
    <t>Felhalmozási bevételek</t>
  </si>
  <si>
    <t>Intézményfinanszírozás</t>
  </si>
  <si>
    <t>Tartalékok előirányzatai</t>
  </si>
  <si>
    <t>e Ft-ban</t>
  </si>
  <si>
    <t>Tartalékok</t>
  </si>
  <si>
    <t>TARTALÉKOK ÖSSZESEN</t>
  </si>
  <si>
    <t>Rovatszám</t>
  </si>
  <si>
    <t>adatok ezer Ft-ban</t>
  </si>
  <si>
    <t>Műk. célú támog. áht-n belülről</t>
  </si>
  <si>
    <t>Felhalm. célú támog. áht-n belülről</t>
  </si>
  <si>
    <t>Műk. célú átvett pénzeszközök</t>
  </si>
  <si>
    <t>Felhalm. célú átvett pénzeszközök</t>
  </si>
  <si>
    <t>Költségvetési bevételek összesen</t>
  </si>
  <si>
    <t>Hitel-, kölcsönfelvétel áht-n kívülről - felhalm.</t>
  </si>
  <si>
    <t>Intézményfinanszírozás kiszűrése</t>
  </si>
  <si>
    <t>BEVÉTELEK ÖSSZESEN</t>
  </si>
  <si>
    <t>Működési célú bevételek</t>
  </si>
  <si>
    <t>Felhalmozási célú bevételek</t>
  </si>
  <si>
    <t>Személyi juttatások</t>
  </si>
  <si>
    <t>Munkaadókat terh. jár. és szoc. hozzájár. adó</t>
  </si>
  <si>
    <t>Dologi kiadások</t>
  </si>
  <si>
    <t>Beruházások</t>
  </si>
  <si>
    <t>Egyéb felhalmozási célú kiadások</t>
  </si>
  <si>
    <t>Költségvetési kiadások összesen</t>
  </si>
  <si>
    <t xml:space="preserve">Hitel-, kölcsöntörlesztés áht-n kívülre </t>
  </si>
  <si>
    <t>Működési célú kiadások</t>
  </si>
  <si>
    <t>Felhalmozási célú kiadások</t>
  </si>
  <si>
    <t>Működési célú bevételek - kiadások</t>
  </si>
  <si>
    <t>Felhalmozási célú bevételek - kiadások</t>
  </si>
  <si>
    <t xml:space="preserve">Kiadások </t>
  </si>
  <si>
    <t xml:space="preserve"> KIADÁSOK ÖSSZESEN</t>
  </si>
  <si>
    <t xml:space="preserve"> BEVÉTELEK ÖSSZESEN</t>
  </si>
  <si>
    <t xml:space="preserve"> BEVÉTELE ÉS KIADÁSOK EGYENLEGE</t>
  </si>
  <si>
    <t>-Működési célú</t>
  </si>
  <si>
    <t>-Felhalmozási célú</t>
  </si>
  <si>
    <t>2015. évi Eredeti előirányzat</t>
  </si>
  <si>
    <t>Mind-összesen</t>
  </si>
  <si>
    <t>K501</t>
  </si>
  <si>
    <t xml:space="preserve">Nemzetközi kötelezettségek </t>
  </si>
  <si>
    <t xml:space="preserve">Elvonások és befizetések </t>
  </si>
  <si>
    <t xml:space="preserve">Műk. c. garancia- és kez. szárm. kif. áht-n bel. </t>
  </si>
  <si>
    <t xml:space="preserve">Műk. c. visszatér. tám., kölcs. nyújt. áht-n bel.  </t>
  </si>
  <si>
    <t xml:space="preserve">Műk. c. visszatér. tám., kölcs. törl. áht-n bel.  </t>
  </si>
  <si>
    <t xml:space="preserve">Egyéb műk. célú tám. áht-n belülre  </t>
  </si>
  <si>
    <t xml:space="preserve">Műk. c. gar.- és kez.váll. szárm. kifiz. áht-n kív. </t>
  </si>
  <si>
    <t xml:space="preserve">Műk. c. visszatér. tám., kölcs. nyújt. áht-n kív.  </t>
  </si>
  <si>
    <t xml:space="preserve">Árkiegészítések, ártámogatások </t>
  </si>
  <si>
    <t xml:space="preserve">Kamattámogatások </t>
  </si>
  <si>
    <t xml:space="preserve">Egyéb működési célú tám. áht-n kívülre  </t>
  </si>
  <si>
    <t>EGYÉB MŰKÖDÉSI CÉLÚ KIAD. ÖSSZESEN</t>
  </si>
  <si>
    <t>Öreglaki MEDOSZ SE támogatása</t>
  </si>
  <si>
    <t>Házi segítségnyújtás önk.hozzájárulás</t>
  </si>
  <si>
    <t>Családsegítés önk.hozzájárulás</t>
  </si>
  <si>
    <t>Kistérségi tagdíj</t>
  </si>
  <si>
    <t>Orvosi ügyelet önk.hozzájár.</t>
  </si>
  <si>
    <t>Konessziós dij 50 %  Baráti-hegy</t>
  </si>
  <si>
    <t>DNY Balatoni Társ.tagdíj</t>
  </si>
  <si>
    <t>Önként vállalt</t>
  </si>
  <si>
    <t>Államigaz-gatási</t>
  </si>
  <si>
    <t>Fogorvosnak működési hozzájárulás</t>
  </si>
  <si>
    <t xml:space="preserve">Egyéb működési célú kiadásai </t>
  </si>
  <si>
    <t>2015. ÉVI KÖLTSÉGVETÉSI BEVÉTELEI</t>
  </si>
  <si>
    <t>2015. ÉVI KÖLTSÉGVETÉSI KIADÁSAI</t>
  </si>
  <si>
    <t>2015. évi eredeti előirányzat</t>
  </si>
  <si>
    <t>Munka-és tűzvédelmi társulási díj</t>
  </si>
  <si>
    <t>KEOP-2014-4.10/0/F Öreglaki Községháza Épületenergetikai Fejlesztése</t>
  </si>
  <si>
    <t>Egyéb 200 ezer forint értékhatár alatti eszközök beszerzése</t>
  </si>
  <si>
    <t>Informatikai eszközök, programok beszerzése</t>
  </si>
  <si>
    <t xml:space="preserve">ÖREGLAK KÖZSÉGI ÖNKORMÁNYZAT 2015. ÉVI KÖLTSÉGVETÉSE </t>
  </si>
  <si>
    <t xml:space="preserve">ÖREGLAK  KÖZSÉG ÖNKORMÁNYZAT 2015. ÉVI KÖLTSÉGVETÉSE </t>
  </si>
  <si>
    <t>Általános tartalék működési</t>
  </si>
  <si>
    <t>Általános tartalék felhalmozási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</si>
  <si>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</si>
  <si>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</si>
  <si>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</si>
  <si>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</si>
  <si>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</si>
  <si>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</si>
  <si>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</si>
  <si>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</si>
  <si>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</si>
  <si>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</si>
  <si>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</si>
  <si>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</si>
  <si>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</si>
  <si>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</si>
  <si>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Bevételek összesen</t>
  </si>
  <si>
    <t>Kiadások összesen</t>
  </si>
  <si>
    <t>Különbözet (31.-32.)</t>
  </si>
  <si>
    <t>Kumulált különbözet</t>
  </si>
  <si>
    <t>2015. évi előirányzat-felhasználási ütemterve</t>
  </si>
  <si>
    <t>2015. évi módosított előirányzat</t>
  </si>
  <si>
    <t>2015. évi eredeti  előirányzat</t>
  </si>
  <si>
    <t xml:space="preserve">Öreglak Község Önkormányzatának </t>
  </si>
  <si>
    <t>2015. évi Módosított előirányzat</t>
  </si>
  <si>
    <t>Államig. feladat</t>
  </si>
  <si>
    <t>2015.  évi Eredeti előirányzat</t>
  </si>
  <si>
    <t>2015.  évi Módosított  előirányzat</t>
  </si>
  <si>
    <t>Orvosi rendelő, községháza épületeibe klima szerelés</t>
  </si>
  <si>
    <t>Kerekerdő Óvoda gázkazán csere</t>
  </si>
  <si>
    <t>Finanszírozási kiadások</t>
  </si>
  <si>
    <t xml:space="preserve">DRV Lakossági víz-csatorna támogatás </t>
  </si>
  <si>
    <t>Öreglaki Roma Nemzetiségi Önkormányzat támogatása</t>
  </si>
  <si>
    <t>Malomárok gát építés</t>
  </si>
  <si>
    <t>2015. évi előirányzat</t>
  </si>
  <si>
    <t>Ivóvízhálózat felújítás</t>
  </si>
  <si>
    <t>Közút felújítás</t>
  </si>
  <si>
    <t>Irodaház tető felújítás</t>
  </si>
  <si>
    <t>Baráti óvoda ablakcsere</t>
  </si>
  <si>
    <t>Községháza, orvosi rendelő előtti tér térkövezése</t>
  </si>
  <si>
    <t>Egészségügyi alapellátás fejlesztése DDOP-3.1.3/G-2014-0091 pályázat eszközbeszerzés</t>
  </si>
  <si>
    <t>Tanyagondnoki gépjármű beszerzés</t>
  </si>
  <si>
    <t>Egészségügyi alapellátás fejlesztése DDOP-3.1.3/G-2014-0091 pályázat épület felújítás</t>
  </si>
  <si>
    <t>1/3. melléklet az 1 /2015.(II.13.) Önkormányzati rendelethez</t>
  </si>
  <si>
    <t>1. melléklet az 1 /2015.(II.13.) Önkormányzati rendelethez</t>
  </si>
  <si>
    <t>1/1. melléklet az 1 /2015.(II.13.) Önkormányzati rendelethez</t>
  </si>
  <si>
    <t>1/2. melléklet az 1 /2015.(II.13.) Önkormányzati rendelethez</t>
  </si>
  <si>
    <t>B74</t>
  </si>
  <si>
    <t xml:space="preserve">   6. melléklet az 1/2015.( II.13. ) Önkormányzati rendelethez</t>
  </si>
  <si>
    <t>2/2. melléklet az 1 /2015.(II.13.) Önkormányzati rendelethez</t>
  </si>
  <si>
    <t>2/3. melléklet az 1 /2015.(II.13.) Önkormányzati rendelethez</t>
  </si>
  <si>
    <t>Működési célú költségvetési támogatásokés kiegészítő támogatások</t>
  </si>
  <si>
    <t>Elszámolásból származó bevételek</t>
  </si>
  <si>
    <t>2/1. melléklet az 1 /2015.(II.13.) Önkormányzati rendelethez</t>
  </si>
  <si>
    <t>Közfoglalkoztatás eszközbeszerzés</t>
  </si>
  <si>
    <t xml:space="preserve">   5. melléklet az 1/2015.( II.13. ) Önkormányzati rendelethez</t>
  </si>
  <si>
    <t>7.  melléklet az 1 /2015.( II.13. ) Önkormányzati rendelethez</t>
  </si>
  <si>
    <t>Balatongyöngye Vidf. 2015. évi tagdíj</t>
  </si>
  <si>
    <t>2. melléklet az 1 /2015.(II.13.) Önkormányzati rendelethez</t>
  </si>
  <si>
    <t>3. melléklet az  1/2015.(II.13.) Önkormányzati rendelethez</t>
  </si>
  <si>
    <t xml:space="preserve">Felújítási kiadási előirányzatai </t>
  </si>
  <si>
    <t>12. melléklet az 1/2015.(II.13.) Önkormányzati rendelethez</t>
  </si>
  <si>
    <t xml:space="preserve">   10. melléklet az  1 /2015.( IX.13. ) Önkormányzati rendelethez</t>
  </si>
  <si>
    <t xml:space="preserve">   5. melléklet a 12/2015.( XI.27. ) Önkormányzati rendelethez</t>
  </si>
  <si>
    <t xml:space="preserve"> Sportcsarnok közműfejlesztési hozzájárulás</t>
  </si>
  <si>
    <t xml:space="preserve">   4. melléklet a 12/2015.( XI.27. ) Önkormányzati rendelethez</t>
  </si>
  <si>
    <t>6.  melléklet a 12 /2015.( XI.27. ) Önkormányzati rendelethez</t>
  </si>
  <si>
    <t>8. melléklet a 12/2015.(XI.27.) Önkormányzati rendelethez</t>
  </si>
  <si>
    <t>Belső ellenőrzés</t>
  </si>
  <si>
    <t>Tanulók Ifjúságáért Alapítvány támogatása</t>
  </si>
  <si>
    <t>1/2. melléklet a 12/2015.(XI.27.) Önkormányzati rendelethez</t>
  </si>
  <si>
    <t>1/3. melléklet a 12/2015.(XI.27.) Önkormányzati rendelethez</t>
  </si>
  <si>
    <t>2/2. melléklet a 12/2015.(XI.27.) Önkormányzati rendelethez</t>
  </si>
  <si>
    <t>2/3. melléklet a 12/2015.(XI.27.) Önkormányzati rendelethez</t>
  </si>
  <si>
    <t>2/1. melléklet a 12/2015.(XI.27.) Önkormányzati rendelethez</t>
  </si>
  <si>
    <t>1/1. melléklet a 12/2015.(XI.27.) Önkormányzati rendelethez</t>
  </si>
  <si>
    <t>1. melléklet a 12/2015.(XI.27.) Önkormányzati rendelethez</t>
  </si>
  <si>
    <t>2 melléklet a 12/2015.(XI.27.) Önkormányzati rendelethez</t>
  </si>
  <si>
    <t>3. melléklet a 12/2015.(XI.27.) Önkormányzati rendelethez</t>
  </si>
  <si>
    <t xml:space="preserve">   7. melléklet a 12/2015.(XI.27. 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</si>
</sst>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0_ ;\-0\ "/>
    <numFmt numFmtId="169" formatCode="[$¥€-2]\ #\ ##,000_);[Red]\([$€-2]\ #\ ##,000\)"/>
  </numFmts>
  <fonts count="6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name val="Arial"/>
      <family val="2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color indexed="8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6"/>
      <color indexed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4" fillId="0" borderId="13" xfId="55" applyNumberFormat="1" applyFont="1" applyFill="1" applyBorder="1" applyAlignment="1">
      <alignment horizontal="center" vertical="center" wrapText="1"/>
      <protection/>
    </xf>
    <xf numFmtId="3" fontId="14" fillId="0" borderId="14" xfId="55" applyNumberFormat="1" applyFont="1" applyFill="1" applyBorder="1" applyAlignment="1">
      <alignment horizontal="center" vertical="center" wrapText="1"/>
      <protection/>
    </xf>
    <xf numFmtId="3" fontId="14" fillId="0" borderId="15" xfId="55" applyNumberFormat="1" applyFont="1" applyFill="1" applyBorder="1" applyAlignment="1">
      <alignment horizontal="center" vertical="center" wrapText="1"/>
      <protection/>
    </xf>
    <xf numFmtId="3" fontId="14" fillId="0" borderId="16" xfId="55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0" fontId="16" fillId="0" borderId="17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5" fillId="0" borderId="22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vertical="center" wrapText="1"/>
    </xf>
    <xf numFmtId="3" fontId="15" fillId="0" borderId="24" xfId="0" applyNumberFormat="1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vertical="center" wrapText="1"/>
    </xf>
    <xf numFmtId="3" fontId="15" fillId="0" borderId="26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27" xfId="55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vertical="center" wrapText="1"/>
    </xf>
    <xf numFmtId="3" fontId="19" fillId="0" borderId="29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vertical="center" wrapText="1"/>
    </xf>
    <xf numFmtId="3" fontId="14" fillId="0" borderId="31" xfId="0" applyNumberFormat="1" applyFont="1" applyFill="1" applyBorder="1" applyAlignment="1">
      <alignment vertical="center" wrapText="1"/>
    </xf>
    <xf numFmtId="3" fontId="19" fillId="0" borderId="32" xfId="0" applyNumberFormat="1" applyFont="1" applyFill="1" applyBorder="1" applyAlignment="1">
      <alignment vertical="center" wrapText="1"/>
    </xf>
    <xf numFmtId="3" fontId="19" fillId="0" borderId="29" xfId="0" applyNumberFormat="1" applyFont="1" applyFill="1" applyBorder="1" applyAlignment="1">
      <alignment vertical="center"/>
    </xf>
    <xf numFmtId="3" fontId="14" fillId="0" borderId="31" xfId="0" applyNumberFormat="1" applyFont="1" applyFill="1" applyBorder="1" applyAlignment="1">
      <alignment vertical="center"/>
    </xf>
    <xf numFmtId="3" fontId="14" fillId="0" borderId="33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19" fillId="0" borderId="35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vertical="center" wrapText="1"/>
    </xf>
    <xf numFmtId="3" fontId="19" fillId="0" borderId="37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3" fontId="19" fillId="0" borderId="39" xfId="0" applyNumberFormat="1" applyFont="1" applyFill="1" applyBorder="1" applyAlignment="1">
      <alignment vertical="center" wrapText="1"/>
    </xf>
    <xf numFmtId="3" fontId="19" fillId="0" borderId="37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3" fontId="14" fillId="0" borderId="22" xfId="0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3" fontId="19" fillId="0" borderId="42" xfId="0" applyNumberFormat="1" applyFont="1" applyFill="1" applyBorder="1" applyAlignment="1">
      <alignment vertical="center"/>
    </xf>
    <xf numFmtId="3" fontId="19" fillId="0" borderId="43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19" fillId="0" borderId="44" xfId="0" applyNumberFormat="1" applyFont="1" applyFill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" fontId="19" fillId="0" borderId="38" xfId="0" applyNumberFormat="1" applyFont="1" applyFill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vertical="center"/>
    </xf>
    <xf numFmtId="3" fontId="14" fillId="0" borderId="48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9" fillId="0" borderId="49" xfId="0" applyNumberFormat="1" applyFont="1" applyFill="1" applyBorder="1" applyAlignment="1">
      <alignment vertical="center"/>
    </xf>
    <xf numFmtId="3" fontId="19" fillId="0" borderId="28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51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3" fontId="19" fillId="0" borderId="52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vertical="center" wrapText="1"/>
    </xf>
    <xf numFmtId="3" fontId="14" fillId="0" borderId="54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/>
    </xf>
    <xf numFmtId="0" fontId="19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left" vertical="center"/>
    </xf>
    <xf numFmtId="3" fontId="14" fillId="0" borderId="55" xfId="0" applyNumberFormat="1" applyFont="1" applyFill="1" applyBorder="1" applyAlignment="1">
      <alignment horizontal="right" vertical="center"/>
    </xf>
    <xf numFmtId="3" fontId="14" fillId="0" borderId="57" xfId="0" applyNumberFormat="1" applyFont="1" applyFill="1" applyBorder="1" applyAlignment="1">
      <alignment horizontal="right" vertical="center"/>
    </xf>
    <xf numFmtId="3" fontId="14" fillId="0" borderId="33" xfId="0" applyNumberFormat="1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58" xfId="0" applyNumberFormat="1" applyFont="1" applyFill="1" applyBorder="1" applyAlignment="1">
      <alignment vertical="center"/>
    </xf>
    <xf numFmtId="3" fontId="14" fillId="0" borderId="59" xfId="0" applyNumberFormat="1" applyFont="1" applyFill="1" applyBorder="1" applyAlignment="1">
      <alignment vertical="center"/>
    </xf>
    <xf numFmtId="3" fontId="19" fillId="0" borderId="60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3" fontId="19" fillId="0" borderId="6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3" fontId="14" fillId="0" borderId="48" xfId="0" applyNumberFormat="1" applyFont="1" applyFill="1" applyBorder="1" applyAlignment="1">
      <alignment vertical="center" wrapText="1"/>
    </xf>
    <xf numFmtId="0" fontId="19" fillId="0" borderId="64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52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9" fillId="0" borderId="65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 indent="1"/>
    </xf>
    <xf numFmtId="49" fontId="15" fillId="0" borderId="61" xfId="0" applyNumberFormat="1" applyFont="1" applyFill="1" applyBorder="1" applyAlignment="1">
      <alignment vertical="center" wrapText="1"/>
    </xf>
    <xf numFmtId="3" fontId="16" fillId="0" borderId="62" xfId="0" applyNumberFormat="1" applyFont="1" applyFill="1" applyBorder="1" applyAlignment="1">
      <alignment vertical="center"/>
    </xf>
    <xf numFmtId="3" fontId="16" fillId="0" borderId="43" xfId="0" applyNumberFormat="1" applyFont="1" applyFill="1" applyBorder="1" applyAlignment="1">
      <alignment vertical="center"/>
    </xf>
    <xf numFmtId="3" fontId="16" fillId="0" borderId="66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indent="1"/>
    </xf>
    <xf numFmtId="0" fontId="15" fillId="0" borderId="34" xfId="0" applyFont="1" applyFill="1" applyBorder="1" applyAlignment="1">
      <alignment vertical="center" wrapText="1"/>
    </xf>
    <xf numFmtId="3" fontId="16" fillId="0" borderId="64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6" fillId="0" borderId="67" xfId="0" applyNumberFormat="1" applyFont="1" applyFill="1" applyBorder="1" applyAlignment="1">
      <alignment vertical="center"/>
    </xf>
    <xf numFmtId="3" fontId="15" fillId="0" borderId="48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3" fontId="13" fillId="0" borderId="0" xfId="55" applyNumberFormat="1" applyFont="1" applyAlignment="1">
      <alignment vertical="center"/>
      <protection/>
    </xf>
    <xf numFmtId="0" fontId="13" fillId="0" borderId="0" xfId="55" applyFont="1" applyAlignment="1">
      <alignment vertical="center"/>
      <protection/>
    </xf>
    <xf numFmtId="0" fontId="13" fillId="0" borderId="0" xfId="55" applyFont="1" applyAlignment="1">
      <alignment vertical="center" wrapText="1"/>
      <protection/>
    </xf>
    <xf numFmtId="3" fontId="12" fillId="0" borderId="0" xfId="55" applyNumberFormat="1" applyFont="1" applyAlignment="1">
      <alignment horizontal="right" vertical="center"/>
      <protection/>
    </xf>
    <xf numFmtId="0" fontId="12" fillId="0" borderId="55" xfId="55" applyFont="1" applyFill="1" applyBorder="1" applyAlignment="1">
      <alignment horizontal="center" vertical="center" wrapText="1"/>
      <protection/>
    </xf>
    <xf numFmtId="0" fontId="12" fillId="0" borderId="30" xfId="55" applyFont="1" applyFill="1" applyBorder="1" applyAlignment="1">
      <alignment horizontal="center" vertical="center" wrapText="1"/>
      <protection/>
    </xf>
    <xf numFmtId="3" fontId="12" fillId="0" borderId="55" xfId="55" applyNumberFormat="1" applyFont="1" applyFill="1" applyBorder="1" applyAlignment="1">
      <alignment horizontal="center" vertical="center" wrapText="1"/>
      <protection/>
    </xf>
    <xf numFmtId="3" fontId="12" fillId="0" borderId="56" xfId="55" applyNumberFormat="1" applyFont="1" applyFill="1" applyBorder="1" applyAlignment="1">
      <alignment horizontal="center" vertical="center" wrapText="1"/>
      <protection/>
    </xf>
    <xf numFmtId="3" fontId="12" fillId="0" borderId="30" xfId="55" applyNumberFormat="1" applyFont="1" applyFill="1" applyBorder="1" applyAlignment="1">
      <alignment horizontal="center" vertical="center" wrapText="1"/>
      <protection/>
    </xf>
    <xf numFmtId="3" fontId="12" fillId="0" borderId="65" xfId="55" applyNumberFormat="1" applyFont="1" applyFill="1" applyBorder="1" applyAlignment="1">
      <alignment horizontal="center" vertical="center" wrapText="1"/>
      <protection/>
    </xf>
    <xf numFmtId="0" fontId="12" fillId="0" borderId="28" xfId="55" applyFont="1" applyFill="1" applyBorder="1" applyAlignment="1">
      <alignment horizontal="center" vertical="center" wrapText="1"/>
      <protection/>
    </xf>
    <xf numFmtId="0" fontId="12" fillId="0" borderId="53" xfId="55" applyFont="1" applyFill="1" applyBorder="1" applyAlignment="1">
      <alignment horizontal="center" vertical="center" wrapText="1"/>
      <protection/>
    </xf>
    <xf numFmtId="3" fontId="12" fillId="0" borderId="28" xfId="55" applyNumberFormat="1" applyFont="1" applyFill="1" applyBorder="1" applyAlignment="1">
      <alignment horizontal="center" vertical="center" wrapText="1"/>
      <protection/>
    </xf>
    <xf numFmtId="3" fontId="12" fillId="0" borderId="29" xfId="55" applyNumberFormat="1" applyFont="1" applyFill="1" applyBorder="1" applyAlignment="1">
      <alignment horizontal="center" vertical="center" wrapText="1"/>
      <protection/>
    </xf>
    <xf numFmtId="3" fontId="12" fillId="0" borderId="53" xfId="55" applyNumberFormat="1" applyFont="1" applyFill="1" applyBorder="1" applyAlignment="1">
      <alignment horizontal="center" vertical="center" wrapText="1"/>
      <protection/>
    </xf>
    <xf numFmtId="3" fontId="12" fillId="0" borderId="50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vertical="center"/>
      <protection/>
    </xf>
    <xf numFmtId="0" fontId="13" fillId="0" borderId="11" xfId="55" applyFont="1" applyFill="1" applyBorder="1" applyAlignment="1">
      <alignment horizontal="center" vertical="center"/>
      <protection/>
    </xf>
    <xf numFmtId="0" fontId="13" fillId="0" borderId="34" xfId="0" applyFont="1" applyFill="1" applyBorder="1" applyAlignment="1">
      <alignment vertical="center" wrapText="1"/>
    </xf>
    <xf numFmtId="3" fontId="13" fillId="0" borderId="11" xfId="55" applyNumberFormat="1" applyFont="1" applyFill="1" applyBorder="1" applyAlignment="1">
      <alignment vertical="center"/>
      <protection/>
    </xf>
    <xf numFmtId="3" fontId="13" fillId="0" borderId="10" xfId="55" applyNumberFormat="1" applyFont="1" applyFill="1" applyBorder="1" applyAlignment="1">
      <alignment vertical="center"/>
      <protection/>
    </xf>
    <xf numFmtId="3" fontId="13" fillId="0" borderId="35" xfId="55" applyNumberFormat="1" applyFont="1" applyFill="1" applyBorder="1" applyAlignment="1">
      <alignment vertical="center"/>
      <protection/>
    </xf>
    <xf numFmtId="3" fontId="13" fillId="0" borderId="34" xfId="55" applyNumberFormat="1" applyFont="1" applyFill="1" applyBorder="1" applyAlignment="1">
      <alignment vertical="center"/>
      <protection/>
    </xf>
    <xf numFmtId="3" fontId="13" fillId="0" borderId="20" xfId="55" applyNumberFormat="1" applyFont="1" applyFill="1" applyBorder="1" applyAlignment="1">
      <alignment vertical="center"/>
      <protection/>
    </xf>
    <xf numFmtId="3" fontId="13" fillId="0" borderId="0" xfId="55" applyNumberFormat="1" applyFont="1" applyFill="1" applyAlignment="1">
      <alignment vertical="center"/>
      <protection/>
    </xf>
    <xf numFmtId="3" fontId="13" fillId="0" borderId="10" xfId="55" applyNumberFormat="1" applyFont="1" applyBorder="1" applyAlignment="1">
      <alignment vertical="center"/>
      <protection/>
    </xf>
    <xf numFmtId="3" fontId="13" fillId="0" borderId="34" xfId="55" applyNumberFormat="1" applyFont="1" applyBorder="1" applyAlignment="1">
      <alignment vertical="center"/>
      <protection/>
    </xf>
    <xf numFmtId="3" fontId="13" fillId="0" borderId="21" xfId="55" applyNumberFormat="1" applyFont="1" applyFill="1" applyBorder="1" applyAlignment="1">
      <alignment vertical="center"/>
      <protection/>
    </xf>
    <xf numFmtId="0" fontId="13" fillId="0" borderId="34" xfId="0" applyFont="1" applyFill="1" applyBorder="1" applyAlignment="1">
      <alignment vertical="center"/>
    </xf>
    <xf numFmtId="0" fontId="13" fillId="0" borderId="13" xfId="55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vertical="center"/>
    </xf>
    <xf numFmtId="3" fontId="13" fillId="0" borderId="14" xfId="55" applyNumberFormat="1" applyFont="1" applyFill="1" applyBorder="1" applyAlignment="1">
      <alignment vertical="center"/>
      <protection/>
    </xf>
    <xf numFmtId="3" fontId="13" fillId="0" borderId="15" xfId="55" applyNumberFormat="1" applyFont="1" applyFill="1" applyBorder="1" applyAlignment="1">
      <alignment vertical="center"/>
      <protection/>
    </xf>
    <xf numFmtId="3" fontId="13" fillId="0" borderId="68" xfId="55" applyNumberFormat="1" applyFont="1" applyFill="1" applyBorder="1" applyAlignment="1">
      <alignment vertical="center"/>
      <protection/>
    </xf>
    <xf numFmtId="3" fontId="13" fillId="0" borderId="0" xfId="55" applyNumberFormat="1" applyFont="1" applyBorder="1" applyAlignment="1">
      <alignment vertical="center"/>
      <protection/>
    </xf>
    <xf numFmtId="0" fontId="13" fillId="0" borderId="18" xfId="55" applyFont="1" applyFill="1" applyBorder="1" applyAlignment="1">
      <alignment horizontal="center" vertical="center"/>
      <protection/>
    </xf>
    <xf numFmtId="0" fontId="12" fillId="0" borderId="64" xfId="55" applyFont="1" applyFill="1" applyBorder="1" applyAlignment="1">
      <alignment horizontal="center" vertical="center" wrapText="1"/>
      <protection/>
    </xf>
    <xf numFmtId="3" fontId="13" fillId="0" borderId="69" xfId="55" applyNumberFormat="1" applyFont="1" applyFill="1" applyBorder="1" applyAlignment="1">
      <alignment vertical="center"/>
      <protection/>
    </xf>
    <xf numFmtId="3" fontId="13" fillId="0" borderId="70" xfId="55" applyNumberFormat="1" applyFont="1" applyFill="1" applyBorder="1" applyAlignment="1">
      <alignment vertical="center"/>
      <protection/>
    </xf>
    <xf numFmtId="0" fontId="13" fillId="0" borderId="12" xfId="0" applyFont="1" applyFill="1" applyBorder="1" applyAlignment="1">
      <alignment vertical="center" wrapText="1"/>
    </xf>
    <xf numFmtId="3" fontId="13" fillId="0" borderId="35" xfId="55" applyNumberFormat="1" applyFont="1" applyFill="1" applyBorder="1" applyAlignment="1">
      <alignment vertical="center" wrapText="1"/>
      <protection/>
    </xf>
    <xf numFmtId="3" fontId="13" fillId="0" borderId="10" xfId="55" applyNumberFormat="1" applyFont="1" applyFill="1" applyBorder="1" applyAlignment="1">
      <alignment vertical="center" wrapText="1"/>
      <protection/>
    </xf>
    <xf numFmtId="0" fontId="23" fillId="0" borderId="16" xfId="0" applyFont="1" applyFill="1" applyBorder="1" applyAlignment="1">
      <alignment vertical="center" wrapText="1"/>
    </xf>
    <xf numFmtId="3" fontId="13" fillId="0" borderId="37" xfId="55" applyNumberFormat="1" applyFont="1" applyFill="1" applyBorder="1" applyAlignment="1">
      <alignment vertical="center"/>
      <protection/>
    </xf>
    <xf numFmtId="3" fontId="13" fillId="0" borderId="54" xfId="55" applyNumberFormat="1" applyFont="1" applyFill="1" applyBorder="1" applyAlignment="1">
      <alignment vertical="center"/>
      <protection/>
    </xf>
    <xf numFmtId="3" fontId="13" fillId="0" borderId="52" xfId="55" applyNumberFormat="1" applyFont="1" applyFill="1" applyBorder="1" applyAlignment="1">
      <alignment vertical="center"/>
      <protection/>
    </xf>
    <xf numFmtId="0" fontId="12" fillId="0" borderId="42" xfId="55" applyFont="1" applyFill="1" applyBorder="1" applyAlignment="1">
      <alignment horizontal="center" vertical="center"/>
      <protection/>
    </xf>
    <xf numFmtId="0" fontId="12" fillId="0" borderId="61" xfId="55" applyFont="1" applyFill="1" applyBorder="1" applyAlignment="1">
      <alignment vertical="center" wrapText="1"/>
      <protection/>
    </xf>
    <xf numFmtId="3" fontId="12" fillId="0" borderId="26" xfId="55" applyNumberFormat="1" applyFont="1" applyFill="1" applyBorder="1" applyAlignment="1">
      <alignment vertical="center"/>
      <protection/>
    </xf>
    <xf numFmtId="3" fontId="12" fillId="0" borderId="24" xfId="55" applyNumberFormat="1" applyFont="1" applyFill="1" applyBorder="1" applyAlignment="1">
      <alignment vertical="center"/>
      <protection/>
    </xf>
    <xf numFmtId="3" fontId="12" fillId="0" borderId="0" xfId="55" applyNumberFormat="1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0" fontId="12" fillId="0" borderId="22" xfId="55" applyFont="1" applyFill="1" applyBorder="1" applyAlignment="1">
      <alignment horizontal="center" vertical="center"/>
      <protection/>
    </xf>
    <xf numFmtId="0" fontId="12" fillId="0" borderId="23" xfId="55" applyFont="1" applyFill="1" applyBorder="1" applyAlignment="1">
      <alignment vertical="center" wrapText="1"/>
      <protection/>
    </xf>
    <xf numFmtId="3" fontId="12" fillId="0" borderId="26" xfId="55" applyNumberFormat="1" applyFont="1" applyFill="1" applyBorder="1" applyAlignment="1">
      <alignment horizontal="right" vertical="center"/>
      <protection/>
    </xf>
    <xf numFmtId="3" fontId="12" fillId="0" borderId="24" xfId="55" applyNumberFormat="1" applyFont="1" applyFill="1" applyBorder="1" applyAlignment="1">
      <alignment horizontal="right" vertical="center"/>
      <protection/>
    </xf>
    <xf numFmtId="0" fontId="12" fillId="0" borderId="58" xfId="55" applyFont="1" applyFill="1" applyBorder="1" applyAlignment="1">
      <alignment horizontal="center" vertical="center"/>
      <protection/>
    </xf>
    <xf numFmtId="0" fontId="12" fillId="0" borderId="71" xfId="55" applyFont="1" applyFill="1" applyBorder="1" applyAlignment="1">
      <alignment vertical="center" wrapText="1"/>
      <protection/>
    </xf>
    <xf numFmtId="3" fontId="12" fillId="0" borderId="59" xfId="55" applyNumberFormat="1" applyFont="1" applyFill="1" applyBorder="1" applyAlignment="1">
      <alignment vertical="center"/>
      <protection/>
    </xf>
    <xf numFmtId="3" fontId="12" fillId="0" borderId="72" xfId="55" applyNumberFormat="1" applyFont="1" applyFill="1" applyBorder="1" applyAlignment="1">
      <alignment vertical="center"/>
      <protection/>
    </xf>
    <xf numFmtId="3" fontId="12" fillId="0" borderId="73" xfId="55" applyNumberFormat="1" applyFont="1" applyFill="1" applyBorder="1" applyAlignment="1">
      <alignment vertical="center"/>
      <protection/>
    </xf>
    <xf numFmtId="0" fontId="13" fillId="0" borderId="0" xfId="55" applyFont="1" applyFill="1" applyAlignment="1">
      <alignment vertical="center" wrapText="1"/>
      <protection/>
    </xf>
    <xf numFmtId="0" fontId="24" fillId="0" borderId="0" xfId="56" applyFont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3" fontId="15" fillId="0" borderId="59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0" fontId="46" fillId="0" borderId="0" xfId="0" applyFont="1" applyAlignment="1">
      <alignment/>
    </xf>
    <xf numFmtId="0" fontId="12" fillId="0" borderId="18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64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indent="1"/>
    </xf>
    <xf numFmtId="0" fontId="21" fillId="0" borderId="34" xfId="0" applyFont="1" applyFill="1" applyBorder="1" applyAlignment="1">
      <alignment vertical="center" wrapText="1"/>
    </xf>
    <xf numFmtId="3" fontId="23" fillId="0" borderId="11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 indent="1"/>
    </xf>
    <xf numFmtId="0" fontId="23" fillId="0" borderId="34" xfId="0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49" fontId="13" fillId="0" borderId="74" xfId="0" applyNumberFormat="1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21" fillId="0" borderId="36" xfId="0" applyNumberFormat="1" applyFont="1" applyFill="1" applyBorder="1" applyAlignment="1">
      <alignment vertical="center"/>
    </xf>
    <xf numFmtId="3" fontId="21" fillId="0" borderId="37" xfId="0" applyNumberFormat="1" applyFont="1" applyFill="1" applyBorder="1" applyAlignment="1">
      <alignment vertical="center"/>
    </xf>
    <xf numFmtId="0" fontId="23" fillId="0" borderId="36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left" vertical="center" indent="1"/>
    </xf>
    <xf numFmtId="0" fontId="21" fillId="0" borderId="23" xfId="0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3" fontId="21" fillId="0" borderId="25" xfId="0" applyNumberFormat="1" applyFont="1" applyFill="1" applyBorder="1" applyAlignment="1">
      <alignment vertical="center" wrapText="1"/>
    </xf>
    <xf numFmtId="3" fontId="21" fillId="0" borderId="48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/>
    </xf>
    <xf numFmtId="3" fontId="15" fillId="0" borderId="58" xfId="0" applyNumberFormat="1" applyFont="1" applyFill="1" applyBorder="1" applyAlignment="1">
      <alignment horizontal="center" vertical="center" wrapText="1"/>
    </xf>
    <xf numFmtId="3" fontId="15" fillId="0" borderId="72" xfId="0" applyNumberFormat="1" applyFont="1" applyFill="1" applyBorder="1" applyAlignment="1">
      <alignment horizontal="center" vertical="center" wrapText="1"/>
    </xf>
    <xf numFmtId="3" fontId="15" fillId="0" borderId="7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21" fillId="0" borderId="26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67" fillId="0" borderId="35" xfId="55" applyNumberFormat="1" applyFont="1" applyFill="1" applyBorder="1" applyAlignment="1">
      <alignment vertical="center"/>
      <protection/>
    </xf>
    <xf numFmtId="3" fontId="67" fillId="0" borderId="39" xfId="55" applyNumberFormat="1" applyFont="1" applyFill="1" applyBorder="1" applyAlignment="1">
      <alignment vertical="center"/>
      <protection/>
    </xf>
    <xf numFmtId="3" fontId="67" fillId="0" borderId="10" xfId="55" applyNumberFormat="1" applyFont="1" applyFill="1" applyBorder="1" applyAlignment="1">
      <alignment vertical="center"/>
      <protection/>
    </xf>
    <xf numFmtId="3" fontId="67" fillId="0" borderId="37" xfId="55" applyNumberFormat="1" applyFont="1" applyFill="1" applyBorder="1" applyAlignment="1">
      <alignment vertical="center"/>
      <protection/>
    </xf>
    <xf numFmtId="3" fontId="13" fillId="0" borderId="11" xfId="55" applyNumberFormat="1" applyFont="1" applyBorder="1" applyAlignment="1">
      <alignment vertical="center"/>
      <protection/>
    </xf>
    <xf numFmtId="3" fontId="26" fillId="0" borderId="11" xfId="55" applyNumberFormat="1" applyFont="1" applyFill="1" applyBorder="1" applyAlignment="1">
      <alignment/>
      <protection/>
    </xf>
    <xf numFmtId="3" fontId="26" fillId="0" borderId="13" xfId="55" applyNumberFormat="1" applyFont="1" applyFill="1" applyBorder="1" applyAlignment="1">
      <alignment/>
      <protection/>
    </xf>
    <xf numFmtId="3" fontId="2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indent="1"/>
    </xf>
    <xf numFmtId="0" fontId="66" fillId="0" borderId="10" xfId="0" applyFont="1" applyBorder="1" applyAlignment="1">
      <alignment/>
    </xf>
    <xf numFmtId="49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66" fillId="0" borderId="11" xfId="0" applyFont="1" applyBorder="1" applyAlignment="1">
      <alignment/>
    </xf>
    <xf numFmtId="0" fontId="23" fillId="0" borderId="13" xfId="0" applyFont="1" applyFill="1" applyBorder="1" applyAlignment="1">
      <alignment horizontal="left" vertical="center" indent="1"/>
    </xf>
    <xf numFmtId="0" fontId="66" fillId="0" borderId="14" xfId="0" applyFont="1" applyBorder="1" applyAlignment="1">
      <alignment/>
    </xf>
    <xf numFmtId="3" fontId="23" fillId="0" borderId="16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66" fillId="0" borderId="13" xfId="0" applyFont="1" applyBorder="1" applyAlignment="1">
      <alignment/>
    </xf>
    <xf numFmtId="3" fontId="19" fillId="0" borderId="54" xfId="0" applyNumberFormat="1" applyFont="1" applyFill="1" applyBorder="1" applyAlignment="1">
      <alignment vertical="center" wrapText="1"/>
    </xf>
    <xf numFmtId="3" fontId="19" fillId="0" borderId="68" xfId="0" applyNumberFormat="1" applyFont="1" applyFill="1" applyBorder="1" applyAlignment="1">
      <alignment vertical="center"/>
    </xf>
    <xf numFmtId="3" fontId="13" fillId="0" borderId="12" xfId="55" applyNumberFormat="1" applyFont="1" applyFill="1" applyBorder="1" applyAlignment="1">
      <alignment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left" vertical="center" indent="1"/>
    </xf>
    <xf numFmtId="49" fontId="13" fillId="0" borderId="54" xfId="0" applyNumberFormat="1" applyFont="1" applyFill="1" applyBorder="1" applyAlignment="1" applyProtection="1">
      <alignment horizontal="left" vertical="center" wrapText="1"/>
      <protection/>
    </xf>
    <xf numFmtId="0" fontId="66" fillId="0" borderId="36" xfId="0" applyFont="1" applyBorder="1" applyAlignment="1">
      <alignment/>
    </xf>
    <xf numFmtId="0" fontId="66" fillId="0" borderId="37" xfId="0" applyFont="1" applyBorder="1" applyAlignment="1">
      <alignment/>
    </xf>
    <xf numFmtId="3" fontId="23" fillId="0" borderId="3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70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right"/>
    </xf>
    <xf numFmtId="0" fontId="0" fillId="0" borderId="70" xfId="0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49" xfId="55" applyNumberFormat="1" applyFont="1" applyFill="1" applyBorder="1" applyAlignment="1">
      <alignment horizontal="center" vertical="center"/>
      <protection/>
    </xf>
    <xf numFmtId="3" fontId="14" fillId="0" borderId="76" xfId="55" applyNumberFormat="1" applyFont="1" applyFill="1" applyBorder="1" applyAlignment="1">
      <alignment horizontal="center" vertical="center"/>
      <protection/>
    </xf>
    <xf numFmtId="3" fontId="14" fillId="0" borderId="77" xfId="55" applyNumberFormat="1" applyFont="1" applyFill="1" applyBorder="1" applyAlignment="1">
      <alignment horizontal="center" vertical="center"/>
      <protection/>
    </xf>
    <xf numFmtId="0" fontId="14" fillId="0" borderId="5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77" xfId="55" applyNumberFormat="1" applyFont="1" applyFill="1" applyBorder="1" applyAlignment="1">
      <alignment horizontal="center" vertical="center" wrapText="1"/>
      <protection/>
    </xf>
    <xf numFmtId="3" fontId="14" fillId="0" borderId="45" xfId="55" applyNumberFormat="1" applyFont="1" applyFill="1" applyBorder="1" applyAlignment="1">
      <alignment horizontal="center" vertical="center" wrapText="1"/>
      <protection/>
    </xf>
    <xf numFmtId="3" fontId="14" fillId="0" borderId="79" xfId="55" applyNumberFormat="1" applyFont="1" applyFill="1" applyBorder="1" applyAlignment="1">
      <alignment horizontal="center" vertical="center" wrapText="1"/>
      <protection/>
    </xf>
    <xf numFmtId="0" fontId="19" fillId="0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4" fillId="0" borderId="35" xfId="55" applyNumberFormat="1" applyFont="1" applyFill="1" applyBorder="1" applyAlignment="1">
      <alignment horizontal="center" vertical="center" wrapText="1"/>
      <protection/>
    </xf>
    <xf numFmtId="3" fontId="14" fillId="0" borderId="10" xfId="55" applyNumberFormat="1" applyFont="1" applyFill="1" applyBorder="1" applyAlignment="1">
      <alignment horizontal="center" vertical="center" wrapText="1"/>
      <protection/>
    </xf>
    <xf numFmtId="3" fontId="14" fillId="0" borderId="12" xfId="55" applyNumberFormat="1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3" fontId="14" fillId="0" borderId="11" xfId="55" applyNumberFormat="1" applyFont="1" applyFill="1" applyBorder="1" applyAlignment="1">
      <alignment horizontal="center" vertical="center" wrapText="1"/>
      <protection/>
    </xf>
    <xf numFmtId="3" fontId="14" fillId="0" borderId="34" xfId="55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3" fontId="14" fillId="0" borderId="63" xfId="55" applyNumberFormat="1" applyFont="1" applyFill="1" applyBorder="1" applyAlignment="1">
      <alignment horizontal="center" vertical="center" wrapText="1"/>
      <protection/>
    </xf>
    <xf numFmtId="3" fontId="14" fillId="0" borderId="46" xfId="55" applyNumberFormat="1" applyFont="1" applyFill="1" applyBorder="1" applyAlignment="1">
      <alignment horizontal="center" vertical="center" wrapText="1"/>
      <protection/>
    </xf>
    <xf numFmtId="3" fontId="14" fillId="0" borderId="50" xfId="55" applyNumberFormat="1" applyFont="1" applyFill="1" applyBorder="1" applyAlignment="1">
      <alignment horizontal="center" vertical="center" wrapText="1"/>
      <protection/>
    </xf>
    <xf numFmtId="3" fontId="14" fillId="0" borderId="21" xfId="55" applyNumberFormat="1" applyFont="1" applyFill="1" applyBorder="1" applyAlignment="1">
      <alignment horizontal="center" vertical="center" wrapText="1"/>
      <protection/>
    </xf>
    <xf numFmtId="3" fontId="14" fillId="0" borderId="68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15" fillId="0" borderId="24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5" fillId="0" borderId="8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2" fillId="0" borderId="0" xfId="57" applyFont="1" applyAlignment="1">
      <alignment horizontal="center" vertical="center"/>
      <protection/>
    </xf>
    <xf numFmtId="3" fontId="13" fillId="0" borderId="0" xfId="55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3" fontId="12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6" fillId="0" borderId="73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73" xfId="0" applyFont="1" applyBorder="1" applyAlignment="1">
      <alignment/>
    </xf>
    <xf numFmtId="0" fontId="2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_14.sz.melléklet" xfId="56"/>
    <cellStyle name="Normál_17.sz.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M14" sqref="M14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8" t="s">
        <v>541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509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9.75">
      <c r="A3" s="330" t="s">
        <v>388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</row>
    <row r="4" spans="1:11" ht="9.75">
      <c r="A4" s="332" t="s">
        <v>456</v>
      </c>
      <c r="B4" s="332"/>
      <c r="C4" s="332"/>
      <c r="D4" s="332"/>
      <c r="E4" s="332"/>
      <c r="F4" s="332"/>
      <c r="G4" s="331"/>
      <c r="H4" s="331"/>
      <c r="I4" s="331"/>
      <c r="J4" s="331"/>
      <c r="K4" s="331"/>
    </row>
    <row r="5" spans="1:11" ht="9.75">
      <c r="A5" s="245"/>
      <c r="B5" s="245"/>
      <c r="C5" s="245"/>
      <c r="D5" s="245"/>
      <c r="E5" s="245"/>
      <c r="F5" s="245"/>
      <c r="G5" s="246"/>
      <c r="H5" s="246"/>
      <c r="I5" s="246"/>
      <c r="J5" s="246"/>
      <c r="K5" s="246"/>
    </row>
    <row r="6" spans="1:11" ht="9" customHeight="1">
      <c r="A6" s="336" t="s">
        <v>1</v>
      </c>
      <c r="B6" s="336"/>
      <c r="C6" s="336"/>
      <c r="D6" s="336"/>
      <c r="E6" s="336"/>
      <c r="F6" s="336"/>
      <c r="G6" s="337"/>
      <c r="H6" s="337"/>
      <c r="I6" s="337"/>
      <c r="J6" s="337"/>
      <c r="K6" s="337"/>
    </row>
    <row r="7" spans="1:11" ht="15" customHeight="1">
      <c r="A7" s="338" t="s">
        <v>24</v>
      </c>
      <c r="B7" s="338" t="s">
        <v>25</v>
      </c>
      <c r="C7" s="338" t="s">
        <v>26</v>
      </c>
      <c r="D7" s="335" t="s">
        <v>487</v>
      </c>
      <c r="E7" s="335"/>
      <c r="F7" s="335"/>
      <c r="G7" s="335"/>
      <c r="H7" s="335" t="s">
        <v>486</v>
      </c>
      <c r="I7" s="335"/>
      <c r="J7" s="335"/>
      <c r="K7" s="335"/>
    </row>
    <row r="8" spans="1:11" ht="12.75" customHeight="1">
      <c r="A8" s="334"/>
      <c r="B8" s="334"/>
      <c r="C8" s="334"/>
      <c r="D8" s="333" t="s">
        <v>385</v>
      </c>
      <c r="E8" s="333" t="s">
        <v>386</v>
      </c>
      <c r="F8" s="333" t="s">
        <v>387</v>
      </c>
      <c r="G8" s="333" t="s">
        <v>361</v>
      </c>
      <c r="H8" s="333" t="s">
        <v>385</v>
      </c>
      <c r="I8" s="333" t="s">
        <v>386</v>
      </c>
      <c r="J8" s="333" t="s">
        <v>387</v>
      </c>
      <c r="K8" s="333" t="s">
        <v>361</v>
      </c>
    </row>
    <row r="9" spans="1:11" ht="13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 ht="8.25" customHeight="1">
      <c r="A10" s="247" t="s">
        <v>2</v>
      </c>
      <c r="B10" s="6" t="s">
        <v>264</v>
      </c>
      <c r="C10" s="6" t="s">
        <v>184</v>
      </c>
      <c r="D10" s="248">
        <f aca="true" t="shared" si="0" ref="D10:K10">SUM(D11:D16)</f>
        <v>100960</v>
      </c>
      <c r="E10" s="248">
        <f t="shared" si="0"/>
        <v>0</v>
      </c>
      <c r="F10" s="248">
        <f t="shared" si="0"/>
        <v>43669</v>
      </c>
      <c r="G10" s="248">
        <f t="shared" si="0"/>
        <v>144629</v>
      </c>
      <c r="H10" s="248">
        <f t="shared" si="0"/>
        <v>177507</v>
      </c>
      <c r="I10" s="248">
        <f t="shared" si="0"/>
        <v>0</v>
      </c>
      <c r="J10" s="248">
        <f t="shared" si="0"/>
        <v>48950</v>
      </c>
      <c r="K10" s="248">
        <f t="shared" si="0"/>
        <v>226457</v>
      </c>
    </row>
    <row r="11" spans="1:11" ht="8.25" customHeight="1">
      <c r="A11" s="249" t="s">
        <v>83</v>
      </c>
      <c r="B11" s="5" t="s">
        <v>172</v>
      </c>
      <c r="C11" s="5" t="s">
        <v>173</v>
      </c>
      <c r="D11" s="250">
        <v>18580</v>
      </c>
      <c r="E11" s="250"/>
      <c r="F11" s="250">
        <v>36685</v>
      </c>
      <c r="G11" s="250">
        <f>SUM(D11:F11)</f>
        <v>55265</v>
      </c>
      <c r="H11" s="250">
        <v>18663</v>
      </c>
      <c r="I11" s="250"/>
      <c r="J11" s="250">
        <v>36685</v>
      </c>
      <c r="K11" s="13">
        <f aca="true" t="shared" si="1" ref="K11:K16">SUM(H11:J11)</f>
        <v>55348</v>
      </c>
    </row>
    <row r="12" spans="1:11" ht="9.75">
      <c r="A12" s="249" t="s">
        <v>84</v>
      </c>
      <c r="B12" s="5" t="s">
        <v>174</v>
      </c>
      <c r="C12" s="5" t="s">
        <v>175</v>
      </c>
      <c r="D12" s="250">
        <v>38308</v>
      </c>
      <c r="E12" s="250"/>
      <c r="F12" s="250"/>
      <c r="G12" s="250">
        <f>SUM(D12:F12)</f>
        <v>38308</v>
      </c>
      <c r="H12" s="250">
        <v>38308</v>
      </c>
      <c r="I12" s="250"/>
      <c r="J12" s="250"/>
      <c r="K12" s="13">
        <f t="shared" si="1"/>
        <v>38308</v>
      </c>
    </row>
    <row r="13" spans="1:11" ht="9.75">
      <c r="A13" s="249" t="s">
        <v>319</v>
      </c>
      <c r="B13" s="5" t="s">
        <v>176</v>
      </c>
      <c r="C13" s="5" t="s">
        <v>177</v>
      </c>
      <c r="D13" s="250">
        <v>41871</v>
      </c>
      <c r="E13" s="250"/>
      <c r="F13" s="250">
        <v>6984</v>
      </c>
      <c r="G13" s="250">
        <f>SUM(D13:F13)</f>
        <v>48855</v>
      </c>
      <c r="H13" s="250">
        <v>45397</v>
      </c>
      <c r="I13" s="250"/>
      <c r="J13" s="250">
        <v>9793</v>
      </c>
      <c r="K13" s="13">
        <f t="shared" si="1"/>
        <v>55190</v>
      </c>
    </row>
    <row r="14" spans="1:11" ht="9.75">
      <c r="A14" s="249" t="s">
        <v>85</v>
      </c>
      <c r="B14" s="5" t="s">
        <v>178</v>
      </c>
      <c r="C14" s="5" t="s">
        <v>179</v>
      </c>
      <c r="D14" s="250">
        <v>1826</v>
      </c>
      <c r="E14" s="250"/>
      <c r="F14" s="250"/>
      <c r="G14" s="250">
        <v>1826</v>
      </c>
      <c r="H14" s="250">
        <v>1826</v>
      </c>
      <c r="I14" s="250"/>
      <c r="J14" s="250"/>
      <c r="K14" s="13">
        <f t="shared" si="1"/>
        <v>1826</v>
      </c>
    </row>
    <row r="15" spans="1:11" ht="9.75">
      <c r="A15" s="249" t="s">
        <v>86</v>
      </c>
      <c r="B15" s="5" t="s">
        <v>516</v>
      </c>
      <c r="C15" s="5" t="s">
        <v>181</v>
      </c>
      <c r="D15" s="250">
        <v>375</v>
      </c>
      <c r="E15" s="250"/>
      <c r="F15" s="250"/>
      <c r="G15" s="250">
        <f>SUM(D15:F15)</f>
        <v>375</v>
      </c>
      <c r="H15" s="250">
        <v>73199</v>
      </c>
      <c r="I15" s="250"/>
      <c r="J15" s="250">
        <v>2472</v>
      </c>
      <c r="K15" s="13">
        <f t="shared" si="1"/>
        <v>75671</v>
      </c>
    </row>
    <row r="16" spans="1:11" ht="9.75">
      <c r="A16" s="249" t="s">
        <v>320</v>
      </c>
      <c r="B16" s="5" t="s">
        <v>517</v>
      </c>
      <c r="C16" s="5" t="s">
        <v>183</v>
      </c>
      <c r="D16" s="250"/>
      <c r="E16" s="250"/>
      <c r="F16" s="250"/>
      <c r="G16" s="250">
        <f>SUM(D16:F16)</f>
        <v>0</v>
      </c>
      <c r="H16" s="13">
        <v>114</v>
      </c>
      <c r="I16" s="13"/>
      <c r="J16" s="13"/>
      <c r="K16" s="13">
        <f t="shared" si="1"/>
        <v>114</v>
      </c>
    </row>
    <row r="17" spans="1:11" ht="9.75">
      <c r="A17" s="247" t="s">
        <v>3</v>
      </c>
      <c r="B17" s="6" t="s">
        <v>263</v>
      </c>
      <c r="C17" s="6" t="s">
        <v>195</v>
      </c>
      <c r="D17" s="248">
        <f>SUM(D18:D22)</f>
        <v>13771</v>
      </c>
      <c r="E17" s="248">
        <f>SUM(E18:E22)</f>
        <v>0</v>
      </c>
      <c r="F17" s="248">
        <f>SUM(F18:F22)</f>
        <v>0</v>
      </c>
      <c r="G17" s="248">
        <f>SUM(D17:F17)</f>
        <v>13771</v>
      </c>
      <c r="H17" s="248">
        <f>SUM(H18:H22)</f>
        <v>72810</v>
      </c>
      <c r="I17" s="248">
        <f>SUM(I18:I22)</f>
        <v>0</v>
      </c>
      <c r="J17" s="248">
        <f>SUM(J18:J22)</f>
        <v>51</v>
      </c>
      <c r="K17" s="248">
        <f>SUM(H17:J17)</f>
        <v>72861</v>
      </c>
    </row>
    <row r="18" spans="1:11" ht="9.75">
      <c r="A18" s="249" t="s">
        <v>87</v>
      </c>
      <c r="B18" s="5" t="s">
        <v>185</v>
      </c>
      <c r="C18" s="5" t="s">
        <v>186</v>
      </c>
      <c r="D18" s="250"/>
      <c r="E18" s="250"/>
      <c r="F18" s="250"/>
      <c r="G18" s="250"/>
      <c r="H18" s="250"/>
      <c r="I18" s="250"/>
      <c r="J18" s="250"/>
      <c r="K18" s="250"/>
    </row>
    <row r="19" spans="1:11" ht="9.75">
      <c r="A19" s="249" t="s">
        <v>88</v>
      </c>
      <c r="B19" s="5" t="s">
        <v>187</v>
      </c>
      <c r="C19" s="5" t="s">
        <v>188</v>
      </c>
      <c r="D19" s="250"/>
      <c r="E19" s="250"/>
      <c r="F19" s="250"/>
      <c r="G19" s="250"/>
      <c r="H19" s="250"/>
      <c r="I19" s="250"/>
      <c r="J19" s="250"/>
      <c r="K19" s="250"/>
    </row>
    <row r="20" spans="1:11" ht="9.75">
      <c r="A20" s="249" t="s">
        <v>90</v>
      </c>
      <c r="B20" s="5" t="s">
        <v>189</v>
      </c>
      <c r="C20" s="5" t="s">
        <v>190</v>
      </c>
      <c r="D20" s="250"/>
      <c r="E20" s="250"/>
      <c r="F20" s="250"/>
      <c r="G20" s="250"/>
      <c r="H20" s="250"/>
      <c r="I20" s="250"/>
      <c r="J20" s="250"/>
      <c r="K20" s="250"/>
    </row>
    <row r="21" spans="1:11" ht="9.75">
      <c r="A21" s="249" t="s">
        <v>321</v>
      </c>
      <c r="B21" s="5" t="s">
        <v>191</v>
      </c>
      <c r="C21" s="5" t="s">
        <v>192</v>
      </c>
      <c r="D21" s="250"/>
      <c r="E21" s="250"/>
      <c r="F21" s="250"/>
      <c r="G21" s="250"/>
      <c r="H21" s="13">
        <v>1315</v>
      </c>
      <c r="I21" s="13"/>
      <c r="J21" s="13"/>
      <c r="K21" s="250">
        <f>SUM(H21:J21)</f>
        <v>1315</v>
      </c>
    </row>
    <row r="22" spans="1:11" ht="9.75">
      <c r="A22" s="249" t="s">
        <v>322</v>
      </c>
      <c r="B22" s="5" t="s">
        <v>193</v>
      </c>
      <c r="C22" s="5" t="s">
        <v>194</v>
      </c>
      <c r="D22" s="250">
        <v>13771</v>
      </c>
      <c r="E22" s="250"/>
      <c r="F22" s="250"/>
      <c r="G22" s="250">
        <f>SUM(D22:F22)</f>
        <v>13771</v>
      </c>
      <c r="H22" s="13">
        <v>71495</v>
      </c>
      <c r="I22" s="13"/>
      <c r="J22" s="13">
        <v>51</v>
      </c>
      <c r="K22" s="250">
        <f>SUM(H22:J22)</f>
        <v>71546</v>
      </c>
    </row>
    <row r="23" spans="1:11" ht="9.75">
      <c r="A23" s="251" t="s">
        <v>4</v>
      </c>
      <c r="B23" s="6" t="s">
        <v>358</v>
      </c>
      <c r="C23" s="6" t="s">
        <v>206</v>
      </c>
      <c r="D23" s="248">
        <f>SUM(D24:D28)</f>
        <v>12500</v>
      </c>
      <c r="E23" s="248">
        <f>SUM(E24:E28)</f>
        <v>0</v>
      </c>
      <c r="F23" s="248">
        <f>SUM(F24:F28)</f>
        <v>0</v>
      </c>
      <c r="G23" s="250">
        <f aca="true" t="shared" si="2" ref="G23:G28">SUM(D23:F23)</f>
        <v>12500</v>
      </c>
      <c r="H23" s="248">
        <f>SUM(H24:H28)</f>
        <v>39192</v>
      </c>
      <c r="I23" s="248">
        <f>SUM(I24:I28)</f>
        <v>0</v>
      </c>
      <c r="J23" s="248">
        <f>SUM(J24:J28)</f>
        <v>0</v>
      </c>
      <c r="K23" s="248">
        <f aca="true" t="shared" si="3" ref="K23:K28">SUM(H23:J23)</f>
        <v>39192</v>
      </c>
    </row>
    <row r="24" spans="1:11" ht="9.75">
      <c r="A24" s="249" t="s">
        <v>142</v>
      </c>
      <c r="B24" s="5" t="s">
        <v>196</v>
      </c>
      <c r="C24" s="5" t="s">
        <v>197</v>
      </c>
      <c r="D24" s="250"/>
      <c r="E24" s="250"/>
      <c r="F24" s="250"/>
      <c r="G24" s="250">
        <f t="shared" si="2"/>
        <v>0</v>
      </c>
      <c r="H24" s="250"/>
      <c r="I24" s="250"/>
      <c r="J24" s="250"/>
      <c r="K24" s="250">
        <f t="shared" si="3"/>
        <v>0</v>
      </c>
    </row>
    <row r="25" spans="1:11" ht="9.75">
      <c r="A25" s="249" t="s">
        <v>143</v>
      </c>
      <c r="B25" s="5" t="s">
        <v>198</v>
      </c>
      <c r="C25" s="5" t="s">
        <v>199</v>
      </c>
      <c r="D25" s="250"/>
      <c r="E25" s="250"/>
      <c r="F25" s="250"/>
      <c r="G25" s="250">
        <f t="shared" si="2"/>
        <v>0</v>
      </c>
      <c r="H25" s="250"/>
      <c r="I25" s="250"/>
      <c r="J25" s="250"/>
      <c r="K25" s="250">
        <f t="shared" si="3"/>
        <v>0</v>
      </c>
    </row>
    <row r="26" spans="1:11" ht="9.75">
      <c r="A26" s="249" t="s">
        <v>323</v>
      </c>
      <c r="B26" s="5" t="s">
        <v>200</v>
      </c>
      <c r="C26" s="5" t="s">
        <v>201</v>
      </c>
      <c r="D26" s="250"/>
      <c r="E26" s="250"/>
      <c r="F26" s="250"/>
      <c r="G26" s="250">
        <f t="shared" si="2"/>
        <v>0</v>
      </c>
      <c r="H26" s="250"/>
      <c r="I26" s="250"/>
      <c r="J26" s="250"/>
      <c r="K26" s="250">
        <f t="shared" si="3"/>
        <v>0</v>
      </c>
    </row>
    <row r="27" spans="1:11" ht="9.75">
      <c r="A27" s="249" t="s">
        <v>324</v>
      </c>
      <c r="B27" s="5" t="s">
        <v>202</v>
      </c>
      <c r="C27" s="5" t="s">
        <v>203</v>
      </c>
      <c r="D27" s="250"/>
      <c r="E27" s="250"/>
      <c r="F27" s="250"/>
      <c r="G27" s="250">
        <f t="shared" si="2"/>
        <v>0</v>
      </c>
      <c r="H27" s="250"/>
      <c r="I27" s="250"/>
      <c r="J27" s="250"/>
      <c r="K27" s="250">
        <f t="shared" si="3"/>
        <v>0</v>
      </c>
    </row>
    <row r="28" spans="1:11" ht="9.75">
      <c r="A28" s="249" t="s">
        <v>325</v>
      </c>
      <c r="B28" s="5" t="s">
        <v>204</v>
      </c>
      <c r="C28" s="5" t="s">
        <v>205</v>
      </c>
      <c r="D28" s="250">
        <v>12500</v>
      </c>
      <c r="E28" s="250"/>
      <c r="F28" s="250"/>
      <c r="G28" s="250">
        <f t="shared" si="2"/>
        <v>12500</v>
      </c>
      <c r="H28" s="250">
        <v>39192</v>
      </c>
      <c r="I28" s="250"/>
      <c r="J28" s="250"/>
      <c r="K28" s="250">
        <f t="shared" si="3"/>
        <v>39192</v>
      </c>
    </row>
    <row r="29" spans="1:11" ht="9.75">
      <c r="A29" s="247" t="s">
        <v>5</v>
      </c>
      <c r="B29" s="6" t="s">
        <v>380</v>
      </c>
      <c r="C29" s="6" t="s">
        <v>215</v>
      </c>
      <c r="D29" s="248">
        <f aca="true" t="shared" si="4" ref="D29:K29">SUM(D30:D34)</f>
        <v>16000</v>
      </c>
      <c r="E29" s="248">
        <f t="shared" si="4"/>
        <v>0</v>
      </c>
      <c r="F29" s="248">
        <f t="shared" si="4"/>
        <v>0</v>
      </c>
      <c r="G29" s="248">
        <f t="shared" si="4"/>
        <v>16000</v>
      </c>
      <c r="H29" s="248">
        <f t="shared" si="4"/>
        <v>24132</v>
      </c>
      <c r="I29" s="248">
        <f t="shared" si="4"/>
        <v>0</v>
      </c>
      <c r="J29" s="248">
        <f t="shared" si="4"/>
        <v>0</v>
      </c>
      <c r="K29" s="248">
        <f t="shared" si="4"/>
        <v>24132</v>
      </c>
    </row>
    <row r="30" spans="1:11" ht="8.25" customHeight="1">
      <c r="A30" s="249" t="s">
        <v>364</v>
      </c>
      <c r="B30" s="252" t="s">
        <v>207</v>
      </c>
      <c r="C30" s="5" t="s">
        <v>208</v>
      </c>
      <c r="D30" s="250">
        <v>1600</v>
      </c>
      <c r="E30" s="250"/>
      <c r="F30" s="250"/>
      <c r="G30" s="250">
        <f>SUM(D30:F30)</f>
        <v>1600</v>
      </c>
      <c r="H30" s="13">
        <v>1660</v>
      </c>
      <c r="I30" s="250"/>
      <c r="J30" s="250"/>
      <c r="K30" s="250">
        <f>SUM(H30:J30)</f>
        <v>1660</v>
      </c>
    </row>
    <row r="31" spans="1:11" ht="9.75">
      <c r="A31" s="249" t="s">
        <v>365</v>
      </c>
      <c r="B31" s="1" t="s">
        <v>362</v>
      </c>
      <c r="C31" s="5" t="s">
        <v>363</v>
      </c>
      <c r="D31" s="250">
        <v>12000</v>
      </c>
      <c r="E31" s="250"/>
      <c r="F31" s="250"/>
      <c r="G31" s="250">
        <f>SUM(D31:F31)</f>
        <v>12000</v>
      </c>
      <c r="H31" s="13">
        <v>20000</v>
      </c>
      <c r="I31" s="250"/>
      <c r="J31" s="250"/>
      <c r="K31" s="250">
        <f>SUM(H31:J31)</f>
        <v>20000</v>
      </c>
    </row>
    <row r="32" spans="1:11" ht="9.75">
      <c r="A32" s="249" t="s">
        <v>366</v>
      </c>
      <c r="B32" s="252" t="s">
        <v>209</v>
      </c>
      <c r="C32" s="5" t="s">
        <v>210</v>
      </c>
      <c r="D32" s="250">
        <v>2400</v>
      </c>
      <c r="E32" s="250"/>
      <c r="F32" s="250"/>
      <c r="G32" s="250">
        <f>SUM(D32:F32)</f>
        <v>2400</v>
      </c>
      <c r="H32" s="13">
        <v>2400</v>
      </c>
      <c r="I32" s="250"/>
      <c r="J32" s="250"/>
      <c r="K32" s="250">
        <f>SUM(H32:J32)</f>
        <v>2400</v>
      </c>
    </row>
    <row r="33" spans="1:11" ht="9.75">
      <c r="A33" s="249" t="s">
        <v>367</v>
      </c>
      <c r="B33" s="5" t="s">
        <v>211</v>
      </c>
      <c r="C33" s="5" t="s">
        <v>212</v>
      </c>
      <c r="D33" s="250"/>
      <c r="E33" s="250"/>
      <c r="F33" s="250"/>
      <c r="G33" s="250"/>
      <c r="H33" s="13"/>
      <c r="I33" s="250"/>
      <c r="J33" s="250"/>
      <c r="K33" s="250"/>
    </row>
    <row r="34" spans="1:11" ht="9.75">
      <c r="A34" s="249" t="s">
        <v>368</v>
      </c>
      <c r="B34" s="5" t="s">
        <v>213</v>
      </c>
      <c r="C34" s="5" t="s">
        <v>214</v>
      </c>
      <c r="D34" s="250"/>
      <c r="E34" s="250"/>
      <c r="F34" s="250"/>
      <c r="G34" s="250"/>
      <c r="H34" s="13">
        <v>72</v>
      </c>
      <c r="I34" s="250"/>
      <c r="J34" s="250"/>
      <c r="K34" s="250">
        <v>72</v>
      </c>
    </row>
    <row r="35" spans="1:11" ht="9.75">
      <c r="A35" s="247" t="s">
        <v>6</v>
      </c>
      <c r="B35" s="6" t="s">
        <v>265</v>
      </c>
      <c r="C35" s="6" t="s">
        <v>236</v>
      </c>
      <c r="D35" s="248">
        <f aca="true" t="shared" si="5" ref="D35:K35">SUM(D36:D45)</f>
        <v>12345</v>
      </c>
      <c r="E35" s="248">
        <f t="shared" si="5"/>
        <v>0</v>
      </c>
      <c r="F35" s="248">
        <f t="shared" si="5"/>
        <v>0</v>
      </c>
      <c r="G35" s="248">
        <f t="shared" si="5"/>
        <v>12345</v>
      </c>
      <c r="H35" s="248">
        <f t="shared" si="5"/>
        <v>15876</v>
      </c>
      <c r="I35" s="248">
        <f t="shared" si="5"/>
        <v>0</v>
      </c>
      <c r="J35" s="248">
        <f t="shared" si="5"/>
        <v>0</v>
      </c>
      <c r="K35" s="248">
        <f t="shared" si="5"/>
        <v>15876</v>
      </c>
    </row>
    <row r="36" spans="1:11" ht="9.75">
      <c r="A36" s="249" t="s">
        <v>144</v>
      </c>
      <c r="B36" s="5" t="s">
        <v>216</v>
      </c>
      <c r="C36" s="5" t="s">
        <v>217</v>
      </c>
      <c r="D36" s="250"/>
      <c r="E36" s="250"/>
      <c r="F36" s="250"/>
      <c r="G36" s="250"/>
      <c r="H36" s="13">
        <v>1228</v>
      </c>
      <c r="I36" s="250"/>
      <c r="J36" s="250"/>
      <c r="K36" s="250">
        <v>1228</v>
      </c>
    </row>
    <row r="37" spans="1:11" ht="9.75">
      <c r="A37" s="249" t="s">
        <v>145</v>
      </c>
      <c r="B37" s="5" t="s">
        <v>218</v>
      </c>
      <c r="C37" s="5" t="s">
        <v>219</v>
      </c>
      <c r="D37" s="250">
        <v>1463</v>
      </c>
      <c r="E37" s="250"/>
      <c r="F37" s="250"/>
      <c r="G37" s="250">
        <f aca="true" t="shared" si="6" ref="G37:G43">SUM(D37:F37)</f>
        <v>1463</v>
      </c>
      <c r="H37" s="13">
        <v>1822</v>
      </c>
      <c r="I37" s="250"/>
      <c r="J37" s="250"/>
      <c r="K37" s="250">
        <f aca="true" t="shared" si="7" ref="K37:K43">SUM(H37:J37)</f>
        <v>1822</v>
      </c>
    </row>
    <row r="38" spans="1:11" ht="9.75">
      <c r="A38" s="249" t="s">
        <v>146</v>
      </c>
      <c r="B38" s="5" t="s">
        <v>220</v>
      </c>
      <c r="C38" s="5" t="s">
        <v>221</v>
      </c>
      <c r="D38" s="250">
        <v>1100</v>
      </c>
      <c r="E38" s="250"/>
      <c r="F38" s="250"/>
      <c r="G38" s="250">
        <f t="shared" si="6"/>
        <v>1100</v>
      </c>
      <c r="H38" s="13">
        <v>1172</v>
      </c>
      <c r="I38" s="250"/>
      <c r="J38" s="250"/>
      <c r="K38" s="250">
        <f t="shared" si="7"/>
        <v>1172</v>
      </c>
    </row>
    <row r="39" spans="1:11" ht="9.75">
      <c r="A39" s="249" t="s">
        <v>326</v>
      </c>
      <c r="B39" s="5" t="s">
        <v>222</v>
      </c>
      <c r="C39" s="5" t="s">
        <v>223</v>
      </c>
      <c r="D39" s="250">
        <v>2500</v>
      </c>
      <c r="E39" s="250"/>
      <c r="F39" s="250"/>
      <c r="G39" s="250">
        <f t="shared" si="6"/>
        <v>2500</v>
      </c>
      <c r="H39" s="13">
        <v>2500</v>
      </c>
      <c r="I39" s="250"/>
      <c r="J39" s="250"/>
      <c r="K39" s="250">
        <f t="shared" si="7"/>
        <v>2500</v>
      </c>
    </row>
    <row r="40" spans="1:11" ht="9.75">
      <c r="A40" s="249" t="s">
        <v>327</v>
      </c>
      <c r="B40" s="5" t="s">
        <v>224</v>
      </c>
      <c r="C40" s="5" t="s">
        <v>225</v>
      </c>
      <c r="D40" s="250">
        <v>3920</v>
      </c>
      <c r="E40" s="250">
        <v>0</v>
      </c>
      <c r="F40" s="250"/>
      <c r="G40" s="250">
        <f t="shared" si="6"/>
        <v>3920</v>
      </c>
      <c r="H40" s="13">
        <v>3675</v>
      </c>
      <c r="I40" s="250">
        <v>0</v>
      </c>
      <c r="J40" s="250"/>
      <c r="K40" s="250">
        <f t="shared" si="7"/>
        <v>3675</v>
      </c>
    </row>
    <row r="41" spans="1:11" ht="9.75">
      <c r="A41" s="249" t="s">
        <v>328</v>
      </c>
      <c r="B41" s="5" t="s">
        <v>226</v>
      </c>
      <c r="C41" s="5" t="s">
        <v>227</v>
      </c>
      <c r="D41" s="250">
        <v>2990</v>
      </c>
      <c r="E41" s="250"/>
      <c r="F41" s="250"/>
      <c r="G41" s="250">
        <f t="shared" si="6"/>
        <v>2990</v>
      </c>
      <c r="H41" s="13">
        <v>4234</v>
      </c>
      <c r="I41" s="250"/>
      <c r="J41" s="250"/>
      <c r="K41" s="250">
        <f t="shared" si="7"/>
        <v>4234</v>
      </c>
    </row>
    <row r="42" spans="1:11" ht="9.75">
      <c r="A42" s="249" t="s">
        <v>329</v>
      </c>
      <c r="B42" s="5" t="s">
        <v>228</v>
      </c>
      <c r="C42" s="5" t="s">
        <v>229</v>
      </c>
      <c r="D42" s="250">
        <v>122</v>
      </c>
      <c r="E42" s="250"/>
      <c r="F42" s="250"/>
      <c r="G42" s="250">
        <f t="shared" si="6"/>
        <v>122</v>
      </c>
      <c r="H42" s="13">
        <v>995</v>
      </c>
      <c r="I42" s="250"/>
      <c r="J42" s="250"/>
      <c r="K42" s="250">
        <f t="shared" si="7"/>
        <v>995</v>
      </c>
    </row>
    <row r="43" spans="1:11" ht="9.75">
      <c r="A43" s="249" t="s">
        <v>330</v>
      </c>
      <c r="B43" s="5" t="s">
        <v>230</v>
      </c>
      <c r="C43" s="5" t="s">
        <v>231</v>
      </c>
      <c r="D43" s="250">
        <v>250</v>
      </c>
      <c r="E43" s="250"/>
      <c r="F43" s="250"/>
      <c r="G43" s="250">
        <f t="shared" si="6"/>
        <v>250</v>
      </c>
      <c r="H43" s="13">
        <v>250</v>
      </c>
      <c r="I43" s="250"/>
      <c r="J43" s="250"/>
      <c r="K43" s="250">
        <f t="shared" si="7"/>
        <v>250</v>
      </c>
    </row>
    <row r="44" spans="1:11" ht="9.75">
      <c r="A44" s="249" t="s">
        <v>331</v>
      </c>
      <c r="B44" s="5" t="s">
        <v>232</v>
      </c>
      <c r="C44" s="5" t="s">
        <v>233</v>
      </c>
      <c r="D44" s="250"/>
      <c r="E44" s="250"/>
      <c r="F44" s="250"/>
      <c r="G44" s="250"/>
      <c r="H44" s="250"/>
      <c r="I44" s="250"/>
      <c r="J44" s="250"/>
      <c r="K44" s="250"/>
    </row>
    <row r="45" spans="1:11" ht="9.75">
      <c r="A45" s="249" t="s">
        <v>332</v>
      </c>
      <c r="B45" s="5" t="s">
        <v>234</v>
      </c>
      <c r="C45" s="5" t="s">
        <v>235</v>
      </c>
      <c r="D45" s="250"/>
      <c r="E45" s="250"/>
      <c r="F45" s="250"/>
      <c r="G45" s="250"/>
      <c r="H45" s="250"/>
      <c r="I45" s="250"/>
      <c r="J45" s="250"/>
      <c r="K45" s="250"/>
    </row>
    <row r="46" spans="1:11" ht="9.75">
      <c r="A46" s="247" t="s">
        <v>7</v>
      </c>
      <c r="B46" s="6" t="s">
        <v>266</v>
      </c>
      <c r="C46" s="6" t="s">
        <v>247</v>
      </c>
      <c r="D46" s="248">
        <f aca="true" t="shared" si="8" ref="D46:K46">SUM(D47:D51)</f>
        <v>0</v>
      </c>
      <c r="E46" s="248">
        <f t="shared" si="8"/>
        <v>0</v>
      </c>
      <c r="F46" s="248">
        <f t="shared" si="8"/>
        <v>0</v>
      </c>
      <c r="G46" s="248">
        <f t="shared" si="8"/>
        <v>0</v>
      </c>
      <c r="H46" s="248">
        <f t="shared" si="8"/>
        <v>2953</v>
      </c>
      <c r="I46" s="248">
        <f t="shared" si="8"/>
        <v>0</v>
      </c>
      <c r="J46" s="248">
        <f t="shared" si="8"/>
        <v>0</v>
      </c>
      <c r="K46" s="248">
        <f t="shared" si="8"/>
        <v>2953</v>
      </c>
    </row>
    <row r="47" spans="1:11" ht="9.75">
      <c r="A47" s="249" t="s">
        <v>147</v>
      </c>
      <c r="B47" s="5" t="s">
        <v>237</v>
      </c>
      <c r="C47" s="5" t="s">
        <v>238</v>
      </c>
      <c r="D47" s="250"/>
      <c r="E47" s="250"/>
      <c r="F47" s="250"/>
      <c r="G47" s="250"/>
      <c r="H47" s="250"/>
      <c r="I47" s="250"/>
      <c r="J47" s="250"/>
      <c r="K47" s="250"/>
    </row>
    <row r="48" spans="1:11" ht="9.75">
      <c r="A48" s="249" t="s">
        <v>148</v>
      </c>
      <c r="B48" s="5" t="s">
        <v>239</v>
      </c>
      <c r="C48" s="5" t="s">
        <v>240</v>
      </c>
      <c r="D48" s="250"/>
      <c r="E48" s="250"/>
      <c r="F48" s="250"/>
      <c r="G48" s="250"/>
      <c r="H48" s="250"/>
      <c r="I48" s="250"/>
      <c r="J48" s="250"/>
      <c r="K48" s="250"/>
    </row>
    <row r="49" spans="1:11" ht="9.75">
      <c r="A49" s="249" t="s">
        <v>149</v>
      </c>
      <c r="B49" s="5" t="s">
        <v>241</v>
      </c>
      <c r="C49" s="5" t="s">
        <v>242</v>
      </c>
      <c r="D49" s="250"/>
      <c r="E49" s="250"/>
      <c r="F49" s="250"/>
      <c r="G49" s="250"/>
      <c r="H49" s="250">
        <v>2953</v>
      </c>
      <c r="I49" s="250"/>
      <c r="J49" s="250"/>
      <c r="K49" s="250">
        <f>SUM(H49:J49)</f>
        <v>2953</v>
      </c>
    </row>
    <row r="50" spans="1:11" ht="9.75">
      <c r="A50" s="249" t="s">
        <v>155</v>
      </c>
      <c r="B50" s="5" t="s">
        <v>243</v>
      </c>
      <c r="C50" s="5" t="s">
        <v>244</v>
      </c>
      <c r="D50" s="250"/>
      <c r="E50" s="250"/>
      <c r="F50" s="250"/>
      <c r="G50" s="250"/>
      <c r="H50" s="250"/>
      <c r="I50" s="250"/>
      <c r="J50" s="250"/>
      <c r="K50" s="250"/>
    </row>
    <row r="51" spans="1:11" ht="9.75">
      <c r="A51" s="249" t="s">
        <v>333</v>
      </c>
      <c r="B51" s="5" t="s">
        <v>245</v>
      </c>
      <c r="C51" s="5" t="s">
        <v>246</v>
      </c>
      <c r="D51" s="250"/>
      <c r="E51" s="250"/>
      <c r="F51" s="250"/>
      <c r="G51" s="250"/>
      <c r="H51" s="250"/>
      <c r="I51" s="250"/>
      <c r="J51" s="250"/>
      <c r="K51" s="250"/>
    </row>
    <row r="52" spans="1:11" ht="9.75">
      <c r="A52" s="247" t="s">
        <v>8</v>
      </c>
      <c r="B52" s="6" t="s">
        <v>267</v>
      </c>
      <c r="C52" s="6" t="s">
        <v>254</v>
      </c>
      <c r="D52" s="248">
        <f aca="true" t="shared" si="9" ref="D52:K52">SUM(D53:D55)</f>
        <v>333</v>
      </c>
      <c r="E52" s="248">
        <f t="shared" si="9"/>
        <v>0</v>
      </c>
      <c r="F52" s="248">
        <f t="shared" si="9"/>
        <v>0</v>
      </c>
      <c r="G52" s="248">
        <f t="shared" si="9"/>
        <v>333</v>
      </c>
      <c r="H52" s="248">
        <f t="shared" si="9"/>
        <v>485</v>
      </c>
      <c r="I52" s="248">
        <f t="shared" si="9"/>
        <v>0</v>
      </c>
      <c r="J52" s="248">
        <f t="shared" si="9"/>
        <v>0</v>
      </c>
      <c r="K52" s="248">
        <f t="shared" si="9"/>
        <v>485</v>
      </c>
    </row>
    <row r="53" spans="1:11" ht="9.75">
      <c r="A53" s="249" t="s">
        <v>150</v>
      </c>
      <c r="B53" s="5" t="s">
        <v>248</v>
      </c>
      <c r="C53" s="5" t="s">
        <v>249</v>
      </c>
      <c r="D53" s="250"/>
      <c r="E53" s="250"/>
      <c r="F53" s="250"/>
      <c r="G53" s="250"/>
      <c r="H53" s="250"/>
      <c r="I53" s="250"/>
      <c r="J53" s="250"/>
      <c r="K53" s="250"/>
    </row>
    <row r="54" spans="1:11" ht="9.75">
      <c r="A54" s="249" t="s">
        <v>151</v>
      </c>
      <c r="B54" s="5" t="s">
        <v>250</v>
      </c>
      <c r="C54" s="5" t="s">
        <v>251</v>
      </c>
      <c r="D54" s="250">
        <v>333</v>
      </c>
      <c r="E54" s="250"/>
      <c r="F54" s="250"/>
      <c r="G54" s="250">
        <f>SUM(D54:F54)</f>
        <v>333</v>
      </c>
      <c r="H54" s="250">
        <v>485</v>
      </c>
      <c r="I54" s="250"/>
      <c r="J54" s="250"/>
      <c r="K54" s="250">
        <f>SUM(H54:J54)</f>
        <v>485</v>
      </c>
    </row>
    <row r="55" spans="1:11" ht="9.75">
      <c r="A55" s="249" t="s">
        <v>152</v>
      </c>
      <c r="B55" s="5" t="s">
        <v>252</v>
      </c>
      <c r="C55" s="5" t="s">
        <v>253</v>
      </c>
      <c r="D55" s="250"/>
      <c r="E55" s="250"/>
      <c r="F55" s="250"/>
      <c r="G55" s="250"/>
      <c r="H55" s="250"/>
      <c r="I55" s="250"/>
      <c r="J55" s="250"/>
      <c r="K55" s="250"/>
    </row>
    <row r="56" spans="1:11" ht="9.75">
      <c r="A56" s="247" t="s">
        <v>9</v>
      </c>
      <c r="B56" s="6" t="s">
        <v>268</v>
      </c>
      <c r="C56" s="6" t="s">
        <v>261</v>
      </c>
      <c r="D56" s="248">
        <f aca="true" t="shared" si="10" ref="D56:K56">SUM(D57:D59)</f>
        <v>0</v>
      </c>
      <c r="E56" s="248">
        <f t="shared" si="10"/>
        <v>0</v>
      </c>
      <c r="F56" s="248">
        <f t="shared" si="10"/>
        <v>0</v>
      </c>
      <c r="G56" s="248">
        <f t="shared" si="10"/>
        <v>0</v>
      </c>
      <c r="H56" s="248">
        <f t="shared" si="10"/>
        <v>37</v>
      </c>
      <c r="I56" s="248">
        <f t="shared" si="10"/>
        <v>0</v>
      </c>
      <c r="J56" s="248">
        <f t="shared" si="10"/>
        <v>0</v>
      </c>
      <c r="K56" s="248">
        <f t="shared" si="10"/>
        <v>37</v>
      </c>
    </row>
    <row r="57" spans="1:11" ht="9.75">
      <c r="A57" s="249" t="s">
        <v>157</v>
      </c>
      <c r="B57" s="5" t="s">
        <v>255</v>
      </c>
      <c r="C57" s="5" t="s">
        <v>256</v>
      </c>
      <c r="D57" s="250"/>
      <c r="E57" s="250"/>
      <c r="F57" s="250"/>
      <c r="G57" s="250"/>
      <c r="H57" s="250"/>
      <c r="I57" s="250"/>
      <c r="J57" s="250"/>
      <c r="K57" s="250"/>
    </row>
    <row r="58" spans="1:11" ht="9.75">
      <c r="A58" s="249" t="s">
        <v>334</v>
      </c>
      <c r="B58" s="5" t="s">
        <v>257</v>
      </c>
      <c r="C58" s="5" t="s">
        <v>512</v>
      </c>
      <c r="D58" s="250">
        <v>0</v>
      </c>
      <c r="E58" s="250"/>
      <c r="F58" s="250"/>
      <c r="G58" s="250">
        <f>SUM(D58:F58)</f>
        <v>0</v>
      </c>
      <c r="H58" s="250">
        <v>37</v>
      </c>
      <c r="I58" s="250"/>
      <c r="J58" s="250"/>
      <c r="K58" s="250">
        <f>SUM(H58:J58)</f>
        <v>37</v>
      </c>
    </row>
    <row r="59" spans="1:11" ht="9.75">
      <c r="A59" s="249" t="s">
        <v>158</v>
      </c>
      <c r="B59" s="5" t="s">
        <v>259</v>
      </c>
      <c r="C59" s="5" t="s">
        <v>260</v>
      </c>
      <c r="D59" s="250"/>
      <c r="E59" s="250"/>
      <c r="F59" s="250"/>
      <c r="G59" s="250">
        <f>SUM(D59:F59)</f>
        <v>0</v>
      </c>
      <c r="H59" s="250"/>
      <c r="I59" s="250"/>
      <c r="J59" s="250"/>
      <c r="K59" s="250">
        <f>SUM(H59:J59)</f>
        <v>0</v>
      </c>
    </row>
    <row r="60" spans="1:11" ht="9.75">
      <c r="A60" s="253" t="s">
        <v>10</v>
      </c>
      <c r="B60" s="6" t="s">
        <v>269</v>
      </c>
      <c r="C60" s="6" t="s">
        <v>262</v>
      </c>
      <c r="D60" s="248">
        <f aca="true" t="shared" si="11" ref="D60:K60">D10+D17+D23+D29+D35+D46+D52+D56</f>
        <v>155909</v>
      </c>
      <c r="E60" s="248">
        <f t="shared" si="11"/>
        <v>0</v>
      </c>
      <c r="F60" s="248">
        <f t="shared" si="11"/>
        <v>43669</v>
      </c>
      <c r="G60" s="248">
        <f t="shared" si="11"/>
        <v>199578</v>
      </c>
      <c r="H60" s="248">
        <f t="shared" si="11"/>
        <v>332992</v>
      </c>
      <c r="I60" s="248">
        <f t="shared" si="11"/>
        <v>0</v>
      </c>
      <c r="J60" s="248">
        <f t="shared" si="11"/>
        <v>49001</v>
      </c>
      <c r="K60" s="248">
        <f t="shared" si="11"/>
        <v>381993</v>
      </c>
    </row>
    <row r="61" spans="1:11" ht="9.75">
      <c r="A61" s="247" t="s">
        <v>11</v>
      </c>
      <c r="B61" s="6" t="s">
        <v>313</v>
      </c>
      <c r="C61" s="6" t="s">
        <v>276</v>
      </c>
      <c r="D61" s="250">
        <f aca="true" t="shared" si="12" ref="D61:K61">SUM(D62:D64)</f>
        <v>0</v>
      </c>
      <c r="E61" s="250">
        <f t="shared" si="12"/>
        <v>0</v>
      </c>
      <c r="F61" s="250">
        <f t="shared" si="12"/>
        <v>0</v>
      </c>
      <c r="G61" s="250">
        <f t="shared" si="12"/>
        <v>0</v>
      </c>
      <c r="H61" s="250">
        <f t="shared" si="12"/>
        <v>0</v>
      </c>
      <c r="I61" s="250">
        <f t="shared" si="12"/>
        <v>0</v>
      </c>
      <c r="J61" s="250">
        <f t="shared" si="12"/>
        <v>0</v>
      </c>
      <c r="K61" s="250">
        <f t="shared" si="12"/>
        <v>0</v>
      </c>
    </row>
    <row r="62" spans="1:11" ht="9.75">
      <c r="A62" s="249" t="s">
        <v>335</v>
      </c>
      <c r="B62" s="5" t="s">
        <v>270</v>
      </c>
      <c r="C62" s="5" t="s">
        <v>271</v>
      </c>
      <c r="D62" s="250"/>
      <c r="E62" s="250"/>
      <c r="F62" s="250"/>
      <c r="G62" s="250"/>
      <c r="H62" s="250"/>
      <c r="I62" s="250"/>
      <c r="J62" s="250"/>
      <c r="K62" s="250"/>
    </row>
    <row r="63" spans="1:11" ht="12.75" customHeight="1">
      <c r="A63" s="249" t="s">
        <v>336</v>
      </c>
      <c r="B63" s="5" t="s">
        <v>272</v>
      </c>
      <c r="C63" s="5" t="s">
        <v>273</v>
      </c>
      <c r="D63" s="250"/>
      <c r="E63" s="250"/>
      <c r="F63" s="250"/>
      <c r="G63" s="250"/>
      <c r="H63" s="250"/>
      <c r="I63" s="250"/>
      <c r="J63" s="250"/>
      <c r="K63" s="250"/>
    </row>
    <row r="64" spans="1:11" ht="9.75">
      <c r="A64" s="249" t="s">
        <v>337</v>
      </c>
      <c r="B64" s="5" t="s">
        <v>274</v>
      </c>
      <c r="C64" s="5" t="s">
        <v>275</v>
      </c>
      <c r="D64" s="250"/>
      <c r="E64" s="250"/>
      <c r="F64" s="250"/>
      <c r="G64" s="250"/>
      <c r="H64" s="250"/>
      <c r="I64" s="250"/>
      <c r="J64" s="250"/>
      <c r="K64" s="250"/>
    </row>
    <row r="65" spans="1:11" ht="12.75" customHeight="1">
      <c r="A65" s="247" t="s">
        <v>12</v>
      </c>
      <c r="B65" s="6" t="s">
        <v>314</v>
      </c>
      <c r="C65" s="6" t="s">
        <v>285</v>
      </c>
      <c r="D65" s="250">
        <f aca="true" t="shared" si="13" ref="D65:K65">SUM(D66:D69)</f>
        <v>0</v>
      </c>
      <c r="E65" s="250">
        <f t="shared" si="13"/>
        <v>0</v>
      </c>
      <c r="F65" s="250">
        <f t="shared" si="13"/>
        <v>0</v>
      </c>
      <c r="G65" s="250">
        <f t="shared" si="13"/>
        <v>0</v>
      </c>
      <c r="H65" s="250">
        <f t="shared" si="13"/>
        <v>0</v>
      </c>
      <c r="I65" s="250">
        <f t="shared" si="13"/>
        <v>0</v>
      </c>
      <c r="J65" s="250">
        <f t="shared" si="13"/>
        <v>0</v>
      </c>
      <c r="K65" s="250">
        <f t="shared" si="13"/>
        <v>0</v>
      </c>
    </row>
    <row r="66" spans="1:11" ht="12.75" customHeight="1">
      <c r="A66" s="249" t="s">
        <v>338</v>
      </c>
      <c r="B66" s="5" t="s">
        <v>277</v>
      </c>
      <c r="C66" s="5" t="s">
        <v>278</v>
      </c>
      <c r="D66" s="250"/>
      <c r="E66" s="250"/>
      <c r="F66" s="250"/>
      <c r="G66" s="250"/>
      <c r="H66" s="250"/>
      <c r="I66" s="250"/>
      <c r="J66" s="250"/>
      <c r="K66" s="250"/>
    </row>
    <row r="67" spans="1:11" ht="9.75">
      <c r="A67" s="249" t="s">
        <v>339</v>
      </c>
      <c r="B67" s="5" t="s">
        <v>279</v>
      </c>
      <c r="C67" s="5" t="s">
        <v>280</v>
      </c>
      <c r="D67" s="250"/>
      <c r="E67" s="250"/>
      <c r="F67" s="250"/>
      <c r="G67" s="250"/>
      <c r="H67" s="250"/>
      <c r="I67" s="250"/>
      <c r="J67" s="250"/>
      <c r="K67" s="250"/>
    </row>
    <row r="68" spans="1:11" ht="12.75" customHeight="1">
      <c r="A68" s="249" t="s">
        <v>340</v>
      </c>
      <c r="B68" s="5" t="s">
        <v>281</v>
      </c>
      <c r="C68" s="5" t="s">
        <v>282</v>
      </c>
      <c r="D68" s="250"/>
      <c r="E68" s="250"/>
      <c r="F68" s="250"/>
      <c r="G68" s="250"/>
      <c r="H68" s="250"/>
      <c r="I68" s="250"/>
      <c r="J68" s="250"/>
      <c r="K68" s="250"/>
    </row>
    <row r="69" spans="1:11" ht="9.75">
      <c r="A69" s="249" t="s">
        <v>341</v>
      </c>
      <c r="B69" s="5" t="s">
        <v>283</v>
      </c>
      <c r="C69" s="5" t="s">
        <v>284</v>
      </c>
      <c r="D69" s="250"/>
      <c r="E69" s="250"/>
      <c r="F69" s="250"/>
      <c r="G69" s="250"/>
      <c r="H69" s="250"/>
      <c r="I69" s="250"/>
      <c r="J69" s="250"/>
      <c r="K69" s="250"/>
    </row>
    <row r="70" spans="1:11" ht="9.75">
      <c r="A70" s="253" t="s">
        <v>112</v>
      </c>
      <c r="B70" s="6" t="s">
        <v>315</v>
      </c>
      <c r="C70" s="6" t="s">
        <v>290</v>
      </c>
      <c r="D70" s="248">
        <f aca="true" t="shared" si="14" ref="D70:K70">SUM(D71:D72)</f>
        <v>58328</v>
      </c>
      <c r="E70" s="248">
        <f t="shared" si="14"/>
        <v>1200</v>
      </c>
      <c r="F70" s="248">
        <f t="shared" si="14"/>
        <v>2007</v>
      </c>
      <c r="G70" s="248">
        <f t="shared" si="14"/>
        <v>61535</v>
      </c>
      <c r="H70" s="248">
        <f t="shared" si="14"/>
        <v>59482</v>
      </c>
      <c r="I70" s="248">
        <f t="shared" si="14"/>
        <v>1200</v>
      </c>
      <c r="J70" s="248">
        <f t="shared" si="14"/>
        <v>2007</v>
      </c>
      <c r="K70" s="248">
        <f t="shared" si="14"/>
        <v>62689</v>
      </c>
    </row>
    <row r="71" spans="1:11" ht="12.75" customHeight="1">
      <c r="A71" s="249" t="s">
        <v>342</v>
      </c>
      <c r="B71" s="5" t="s">
        <v>286</v>
      </c>
      <c r="C71" s="5" t="s">
        <v>287</v>
      </c>
      <c r="D71" s="250">
        <v>58328</v>
      </c>
      <c r="E71" s="250">
        <v>1200</v>
      </c>
      <c r="F71" s="250">
        <v>2007</v>
      </c>
      <c r="G71" s="250">
        <f>SUM(D71:F71)</f>
        <v>61535</v>
      </c>
      <c r="H71" s="250">
        <v>59482</v>
      </c>
      <c r="I71" s="250">
        <v>1200</v>
      </c>
      <c r="J71" s="250">
        <v>2007</v>
      </c>
      <c r="K71" s="250">
        <f>SUM(H71:J71)</f>
        <v>62689</v>
      </c>
    </row>
    <row r="72" spans="1:11" ht="12.75" customHeight="1">
      <c r="A72" s="249" t="s">
        <v>343</v>
      </c>
      <c r="B72" s="5" t="s">
        <v>288</v>
      </c>
      <c r="C72" s="5" t="s">
        <v>289</v>
      </c>
      <c r="D72" s="250"/>
      <c r="E72" s="250"/>
      <c r="F72" s="250"/>
      <c r="G72" s="250"/>
      <c r="H72" s="250"/>
      <c r="I72" s="250"/>
      <c r="J72" s="250"/>
      <c r="K72" s="250"/>
    </row>
    <row r="73" spans="1:11" ht="12.75" customHeight="1">
      <c r="A73" s="247" t="s">
        <v>14</v>
      </c>
      <c r="B73" s="6" t="s">
        <v>316</v>
      </c>
      <c r="C73" s="6" t="s">
        <v>300</v>
      </c>
      <c r="D73" s="248">
        <f aca="true" t="shared" si="15" ref="D73:K73">SUM(D74:D78)</f>
        <v>0</v>
      </c>
      <c r="E73" s="248">
        <f t="shared" si="15"/>
        <v>0</v>
      </c>
      <c r="F73" s="248">
        <f t="shared" si="15"/>
        <v>0</v>
      </c>
      <c r="G73" s="248">
        <f t="shared" si="15"/>
        <v>0</v>
      </c>
      <c r="H73" s="248">
        <f t="shared" si="15"/>
        <v>0</v>
      </c>
      <c r="I73" s="248">
        <f t="shared" si="15"/>
        <v>0</v>
      </c>
      <c r="J73" s="248">
        <f t="shared" si="15"/>
        <v>0</v>
      </c>
      <c r="K73" s="248">
        <f t="shared" si="15"/>
        <v>0</v>
      </c>
    </row>
    <row r="74" spans="1:11" ht="9.75">
      <c r="A74" s="249" t="s">
        <v>344</v>
      </c>
      <c r="B74" s="5" t="s">
        <v>291</v>
      </c>
      <c r="C74" s="5" t="s">
        <v>292</v>
      </c>
      <c r="D74" s="250"/>
      <c r="E74" s="250"/>
      <c r="F74" s="250"/>
      <c r="G74" s="250"/>
      <c r="H74" s="250"/>
      <c r="I74" s="250"/>
      <c r="J74" s="250"/>
      <c r="K74" s="250"/>
    </row>
    <row r="75" spans="1:11" ht="9.75">
      <c r="A75" s="249" t="s">
        <v>345</v>
      </c>
      <c r="B75" s="5" t="s">
        <v>293</v>
      </c>
      <c r="C75" s="5" t="s">
        <v>294</v>
      </c>
      <c r="D75" s="250"/>
      <c r="E75" s="250"/>
      <c r="F75" s="250"/>
      <c r="G75" s="250"/>
      <c r="H75" s="250"/>
      <c r="I75" s="250"/>
      <c r="J75" s="250"/>
      <c r="K75" s="250"/>
    </row>
    <row r="76" spans="1:11" ht="9.75">
      <c r="A76" s="249" t="s">
        <v>346</v>
      </c>
      <c r="B76" s="5" t="s">
        <v>295</v>
      </c>
      <c r="C76" s="5" t="s">
        <v>296</v>
      </c>
      <c r="D76" s="250"/>
      <c r="E76" s="250"/>
      <c r="F76" s="250"/>
      <c r="G76" s="250"/>
      <c r="H76" s="250"/>
      <c r="I76" s="250"/>
      <c r="J76" s="250"/>
      <c r="K76" s="250"/>
    </row>
    <row r="77" spans="1:11" ht="9.75">
      <c r="A77" s="249" t="s">
        <v>347</v>
      </c>
      <c r="B77" s="5" t="s">
        <v>297</v>
      </c>
      <c r="C77" s="5" t="s">
        <v>298</v>
      </c>
      <c r="D77" s="250"/>
      <c r="E77" s="250"/>
      <c r="F77" s="250"/>
      <c r="G77" s="250"/>
      <c r="H77" s="250"/>
      <c r="I77" s="250"/>
      <c r="J77" s="250"/>
      <c r="K77" s="250"/>
    </row>
    <row r="78" spans="1:11" ht="12.75" customHeight="1">
      <c r="A78" s="249" t="s">
        <v>348</v>
      </c>
      <c r="B78" s="5" t="s">
        <v>369</v>
      </c>
      <c r="C78" s="5" t="s">
        <v>299</v>
      </c>
      <c r="D78" s="250"/>
      <c r="E78" s="250"/>
      <c r="F78" s="250"/>
      <c r="G78" s="250"/>
      <c r="H78" s="250"/>
      <c r="I78" s="250"/>
      <c r="J78" s="250"/>
      <c r="K78" s="250"/>
    </row>
    <row r="79" spans="1:11" ht="12.75" customHeight="1">
      <c r="A79" s="253" t="s">
        <v>15</v>
      </c>
      <c r="B79" s="6" t="s">
        <v>317</v>
      </c>
      <c r="C79" s="6" t="s">
        <v>309</v>
      </c>
      <c r="D79" s="250">
        <f aca="true" t="shared" si="16" ref="D79:K79">SUM(D80:D84)</f>
        <v>0</v>
      </c>
      <c r="E79" s="250">
        <f t="shared" si="16"/>
        <v>0</v>
      </c>
      <c r="F79" s="250">
        <f t="shared" si="16"/>
        <v>0</v>
      </c>
      <c r="G79" s="250">
        <f t="shared" si="16"/>
        <v>0</v>
      </c>
      <c r="H79" s="250">
        <f t="shared" si="16"/>
        <v>0</v>
      </c>
      <c r="I79" s="250">
        <f t="shared" si="16"/>
        <v>0</v>
      </c>
      <c r="J79" s="250">
        <f t="shared" si="16"/>
        <v>0</v>
      </c>
      <c r="K79" s="250">
        <f t="shared" si="16"/>
        <v>0</v>
      </c>
    </row>
    <row r="80" spans="1:11" ht="12.75" customHeight="1">
      <c r="A80" s="249" t="s">
        <v>349</v>
      </c>
      <c r="B80" s="5" t="s">
        <v>301</v>
      </c>
      <c r="C80" s="5" t="s">
        <v>302</v>
      </c>
      <c r="D80" s="250"/>
      <c r="E80" s="250"/>
      <c r="F80" s="250"/>
      <c r="G80" s="250"/>
      <c r="H80" s="250"/>
      <c r="I80" s="250"/>
      <c r="J80" s="250"/>
      <c r="K80" s="250"/>
    </row>
    <row r="81" spans="1:11" ht="12.75" customHeight="1">
      <c r="A81" s="249" t="s">
        <v>350</v>
      </c>
      <c r="B81" s="5" t="s">
        <v>303</v>
      </c>
      <c r="C81" s="5" t="s">
        <v>304</v>
      </c>
      <c r="D81" s="250"/>
      <c r="E81" s="250"/>
      <c r="F81" s="250"/>
      <c r="G81" s="250"/>
      <c r="H81" s="250"/>
      <c r="I81" s="250"/>
      <c r="J81" s="250"/>
      <c r="K81" s="250"/>
    </row>
    <row r="82" spans="1:11" ht="9.75">
      <c r="A82" s="249" t="s">
        <v>351</v>
      </c>
      <c r="B82" s="5" t="s">
        <v>305</v>
      </c>
      <c r="C82" s="5" t="s">
        <v>306</v>
      </c>
      <c r="D82" s="250"/>
      <c r="E82" s="250"/>
      <c r="F82" s="250"/>
      <c r="G82" s="250"/>
      <c r="H82" s="250"/>
      <c r="I82" s="250"/>
      <c r="J82" s="250"/>
      <c r="K82" s="250"/>
    </row>
    <row r="83" spans="1:11" ht="9.75">
      <c r="A83" s="249" t="s">
        <v>352</v>
      </c>
      <c r="B83" s="5" t="s">
        <v>307</v>
      </c>
      <c r="C83" s="5" t="s">
        <v>308</v>
      </c>
      <c r="D83" s="250"/>
      <c r="E83" s="250"/>
      <c r="F83" s="250"/>
      <c r="G83" s="250"/>
      <c r="H83" s="250"/>
      <c r="I83" s="250"/>
      <c r="J83" s="250"/>
      <c r="K83" s="250"/>
    </row>
    <row r="84" spans="1:11" ht="12.75" customHeight="1">
      <c r="A84" s="249" t="s">
        <v>353</v>
      </c>
      <c r="B84" s="5" t="s">
        <v>310</v>
      </c>
      <c r="C84" s="5" t="s">
        <v>311</v>
      </c>
      <c r="D84" s="250"/>
      <c r="E84" s="250"/>
      <c r="F84" s="250"/>
      <c r="G84" s="250"/>
      <c r="H84" s="250"/>
      <c r="I84" s="250"/>
      <c r="J84" s="250"/>
      <c r="K84" s="250"/>
    </row>
    <row r="85" spans="1:11" ht="9.75">
      <c r="A85" s="249"/>
      <c r="B85" s="5" t="s">
        <v>360</v>
      </c>
      <c r="C85" s="5" t="s">
        <v>312</v>
      </c>
      <c r="D85" s="250">
        <f aca="true" t="shared" si="17" ref="D85:K85">D61+D65+D70+D73+D79</f>
        <v>58328</v>
      </c>
      <c r="E85" s="250">
        <f t="shared" si="17"/>
        <v>1200</v>
      </c>
      <c r="F85" s="250">
        <f t="shared" si="17"/>
        <v>2007</v>
      </c>
      <c r="G85" s="250">
        <f t="shared" si="17"/>
        <v>61535</v>
      </c>
      <c r="H85" s="250">
        <f t="shared" si="17"/>
        <v>59482</v>
      </c>
      <c r="I85" s="250">
        <f t="shared" si="17"/>
        <v>1200</v>
      </c>
      <c r="J85" s="250">
        <f t="shared" si="17"/>
        <v>2007</v>
      </c>
      <c r="K85" s="250">
        <f t="shared" si="17"/>
        <v>62689</v>
      </c>
    </row>
    <row r="86" spans="1:11" ht="9.75">
      <c r="A86" s="249"/>
      <c r="B86" s="6" t="s">
        <v>318</v>
      </c>
      <c r="C86" s="6"/>
      <c r="D86" s="248">
        <f aca="true" t="shared" si="18" ref="D86:K86">D60+D85</f>
        <v>214237</v>
      </c>
      <c r="E86" s="248">
        <f t="shared" si="18"/>
        <v>1200</v>
      </c>
      <c r="F86" s="248">
        <f t="shared" si="18"/>
        <v>45676</v>
      </c>
      <c r="G86" s="248">
        <f t="shared" si="18"/>
        <v>261113</v>
      </c>
      <c r="H86" s="248">
        <f t="shared" si="18"/>
        <v>392474</v>
      </c>
      <c r="I86" s="248">
        <f t="shared" si="18"/>
        <v>1200</v>
      </c>
      <c r="J86" s="248">
        <f t="shared" si="18"/>
        <v>51008</v>
      </c>
      <c r="K86" s="248">
        <f t="shared" si="18"/>
        <v>444682</v>
      </c>
    </row>
  </sheetData>
  <sheetProtection/>
  <mergeCells count="18">
    <mergeCell ref="A2:K2"/>
    <mergeCell ref="J8:J9"/>
    <mergeCell ref="K8:K9"/>
    <mergeCell ref="A6:K6"/>
    <mergeCell ref="A7:A9"/>
    <mergeCell ref="B7:B9"/>
    <mergeCell ref="C7:C9"/>
    <mergeCell ref="D7:G7"/>
    <mergeCell ref="A1:K1"/>
    <mergeCell ref="A3:K3"/>
    <mergeCell ref="A4:K4"/>
    <mergeCell ref="D8:D9"/>
    <mergeCell ref="E8:E9"/>
    <mergeCell ref="F8:F9"/>
    <mergeCell ref="G8:G9"/>
    <mergeCell ref="H7:K7"/>
    <mergeCell ref="H8:H9"/>
    <mergeCell ref="I8:I9"/>
  </mergeCells>
  <printOptions/>
  <pageMargins left="0.3937007874015748" right="0" top="0.3937007874015748" bottom="0" header="0.31496062992125984" footer="0.31496062992125984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3.28125" style="0" customWidth="1"/>
    <col min="2" max="2" width="21.140625" style="0" customWidth="1"/>
    <col min="3" max="3" width="17.57421875" style="0" customWidth="1"/>
    <col min="4" max="4" width="18.140625" style="0" customWidth="1"/>
    <col min="5" max="5" width="18.421875" style="0" customWidth="1"/>
  </cols>
  <sheetData>
    <row r="1" spans="1:5" ht="12.75">
      <c r="A1" s="389" t="s">
        <v>530</v>
      </c>
      <c r="B1" s="390"/>
      <c r="C1" s="390"/>
      <c r="D1" s="390"/>
      <c r="E1" s="372"/>
    </row>
    <row r="2" spans="1:5" ht="22.5" customHeight="1">
      <c r="A2" s="389" t="s">
        <v>520</v>
      </c>
      <c r="B2" s="390"/>
      <c r="C2" s="390"/>
      <c r="D2" s="390"/>
      <c r="E2" s="372"/>
    </row>
    <row r="3" spans="1:5" ht="24.75" customHeight="1">
      <c r="A3" s="391" t="s">
        <v>74</v>
      </c>
      <c r="B3" s="391"/>
      <c r="C3" s="391"/>
      <c r="D3" s="391"/>
      <c r="E3" s="340"/>
    </row>
    <row r="4" spans="1:5" ht="19.5" customHeight="1">
      <c r="A4" s="391" t="s">
        <v>381</v>
      </c>
      <c r="B4" s="391"/>
      <c r="C4" s="391"/>
      <c r="D4" s="391"/>
      <c r="E4" s="340"/>
    </row>
    <row r="5" ht="30.75" customHeight="1">
      <c r="E5" s="18" t="s">
        <v>1</v>
      </c>
    </row>
    <row r="6" spans="1:5" ht="37.5" customHeight="1">
      <c r="A6" s="17" t="s">
        <v>370</v>
      </c>
      <c r="B6" s="17" t="s">
        <v>371</v>
      </c>
      <c r="C6" s="17" t="s">
        <v>373</v>
      </c>
      <c r="D6" s="17" t="s">
        <v>458</v>
      </c>
      <c r="E6" s="17" t="s">
        <v>486</v>
      </c>
    </row>
    <row r="7" spans="1:5" ht="30" customHeight="1">
      <c r="A7" s="177" t="s">
        <v>460</v>
      </c>
      <c r="B7" s="180"/>
      <c r="C7" s="180" t="s">
        <v>382</v>
      </c>
      <c r="D7" s="180">
        <v>2540</v>
      </c>
      <c r="E7" s="180">
        <v>0</v>
      </c>
    </row>
    <row r="8" spans="1:6" ht="27" customHeight="1">
      <c r="A8" s="176" t="s">
        <v>462</v>
      </c>
      <c r="B8" s="179">
        <v>412</v>
      </c>
      <c r="C8" s="174" t="s">
        <v>382</v>
      </c>
      <c r="D8" s="180">
        <v>318</v>
      </c>
      <c r="E8" s="180">
        <v>412</v>
      </c>
      <c r="F8" s="178"/>
    </row>
    <row r="9" spans="1:6" ht="27" customHeight="1">
      <c r="A9" s="176" t="s">
        <v>504</v>
      </c>
      <c r="B9" s="179">
        <v>0</v>
      </c>
      <c r="C9" s="174" t="s">
        <v>382</v>
      </c>
      <c r="D9" s="180">
        <v>1130</v>
      </c>
      <c r="E9" s="180"/>
      <c r="F9" s="178"/>
    </row>
    <row r="10" spans="1:5" ht="27" customHeight="1">
      <c r="A10" s="175" t="s">
        <v>498</v>
      </c>
      <c r="B10" s="179">
        <v>980</v>
      </c>
      <c r="C10" s="174" t="s">
        <v>382</v>
      </c>
      <c r="D10" s="180"/>
      <c r="E10" s="180">
        <v>980</v>
      </c>
    </row>
    <row r="11" spans="1:5" ht="27" customHeight="1">
      <c r="A11" s="175" t="s">
        <v>505</v>
      </c>
      <c r="B11" s="179">
        <v>6540</v>
      </c>
      <c r="C11" s="174" t="s">
        <v>382</v>
      </c>
      <c r="D11" s="180"/>
      <c r="E11" s="180">
        <v>6540</v>
      </c>
    </row>
    <row r="12" spans="1:5" ht="27" customHeight="1">
      <c r="A12" s="175" t="s">
        <v>493</v>
      </c>
      <c r="B12" s="179">
        <v>300</v>
      </c>
      <c r="C12" s="174" t="s">
        <v>382</v>
      </c>
      <c r="D12" s="180"/>
      <c r="E12" s="180">
        <v>300</v>
      </c>
    </row>
    <row r="13" spans="1:5" ht="27" customHeight="1">
      <c r="A13" s="175" t="s">
        <v>494</v>
      </c>
      <c r="B13" s="179">
        <v>500</v>
      </c>
      <c r="C13" s="174" t="s">
        <v>382</v>
      </c>
      <c r="D13" s="180"/>
      <c r="E13" s="180">
        <v>500</v>
      </c>
    </row>
    <row r="14" spans="1:9" ht="27" customHeight="1">
      <c r="A14" s="175" t="s">
        <v>519</v>
      </c>
      <c r="B14" s="179">
        <v>536</v>
      </c>
      <c r="C14" s="174" t="s">
        <v>382</v>
      </c>
      <c r="D14" s="180"/>
      <c r="E14" s="180">
        <v>536</v>
      </c>
      <c r="I14" s="178"/>
    </row>
    <row r="15" spans="1:6" ht="27" customHeight="1">
      <c r="A15" s="175" t="s">
        <v>461</v>
      </c>
      <c r="B15" s="179">
        <v>248</v>
      </c>
      <c r="C15" s="174" t="s">
        <v>382</v>
      </c>
      <c r="D15" s="180">
        <f>B15</f>
        <v>248</v>
      </c>
      <c r="E15" s="180">
        <v>248</v>
      </c>
      <c r="F15" s="178"/>
    </row>
    <row r="16" spans="1:6" ht="27" customHeight="1">
      <c r="A16" s="175" t="s">
        <v>506</v>
      </c>
      <c r="B16" s="179">
        <v>13150</v>
      </c>
      <c r="C16" s="174" t="s">
        <v>382</v>
      </c>
      <c r="D16" s="180"/>
      <c r="E16" s="180">
        <v>13150</v>
      </c>
      <c r="F16" s="178"/>
    </row>
    <row r="17" spans="1:6" ht="27" customHeight="1">
      <c r="A17" s="175" t="s">
        <v>529</v>
      </c>
      <c r="B17" s="179">
        <v>683</v>
      </c>
      <c r="C17" s="174" t="s">
        <v>382</v>
      </c>
      <c r="D17" s="180"/>
      <c r="E17" s="180">
        <v>683</v>
      </c>
      <c r="F17" s="178"/>
    </row>
    <row r="18" spans="1:5" ht="28.5" customHeight="1">
      <c r="A18" s="19" t="s">
        <v>372</v>
      </c>
      <c r="B18" s="173">
        <f>SUM(B7:B17)</f>
        <v>23349</v>
      </c>
      <c r="C18" s="174">
        <f>SUM(C7:C16)</f>
        <v>0</v>
      </c>
      <c r="D18" s="17">
        <f>SUM(D7:D16)</f>
        <v>4236</v>
      </c>
      <c r="E18" s="17">
        <f>SUM(E7:E17)</f>
        <v>23349</v>
      </c>
    </row>
  </sheetData>
  <sheetProtection/>
  <mergeCells count="4">
    <mergeCell ref="A2:E2"/>
    <mergeCell ref="A3:E3"/>
    <mergeCell ref="A4:E4"/>
    <mergeCell ref="A1:E1"/>
  </mergeCells>
  <printOptions/>
  <pageMargins left="0.5905511811023623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7.140625" style="0" customWidth="1"/>
    <col min="2" max="2" width="15.140625" style="0" customWidth="1"/>
    <col min="3" max="3" width="14.28125" style="0" customWidth="1"/>
    <col min="4" max="4" width="18.140625" style="0" customWidth="1"/>
    <col min="5" max="5" width="15.28125" style="0" customWidth="1"/>
  </cols>
  <sheetData>
    <row r="1" spans="1:5" ht="12.75">
      <c r="A1" s="389" t="s">
        <v>528</v>
      </c>
      <c r="B1" s="390"/>
      <c r="C1" s="390"/>
      <c r="D1" s="390"/>
      <c r="E1" s="372"/>
    </row>
    <row r="2" spans="1:5" ht="12.75">
      <c r="A2" s="389" t="s">
        <v>513</v>
      </c>
      <c r="B2" s="390"/>
      <c r="C2" s="390"/>
      <c r="D2" s="390"/>
      <c r="E2" s="372"/>
    </row>
    <row r="3" spans="1:5" ht="22.5" customHeight="1">
      <c r="A3" s="16"/>
      <c r="B3" s="15"/>
      <c r="C3" s="15"/>
      <c r="D3" s="15"/>
      <c r="E3" s="14"/>
    </row>
    <row r="4" spans="1:5" ht="22.5" customHeight="1">
      <c r="A4" s="392" t="s">
        <v>74</v>
      </c>
      <c r="B4" s="391"/>
      <c r="C4" s="391"/>
      <c r="D4" s="391"/>
      <c r="E4" s="340"/>
    </row>
    <row r="5" spans="1:5" ht="24.75" customHeight="1">
      <c r="A5" s="391" t="s">
        <v>525</v>
      </c>
      <c r="B5" s="391"/>
      <c r="C5" s="391"/>
      <c r="D5" s="391"/>
      <c r="E5" s="393"/>
    </row>
    <row r="6" ht="30.75" customHeight="1">
      <c r="E6" s="14" t="s">
        <v>1</v>
      </c>
    </row>
    <row r="7" spans="1:5" ht="37.5" customHeight="1">
      <c r="A7" s="17" t="s">
        <v>370</v>
      </c>
      <c r="B7" s="17" t="s">
        <v>371</v>
      </c>
      <c r="C7" s="17" t="s">
        <v>373</v>
      </c>
      <c r="D7" s="17" t="s">
        <v>499</v>
      </c>
      <c r="E7" s="17" t="s">
        <v>486</v>
      </c>
    </row>
    <row r="8" spans="1:5" ht="24.75" customHeight="1">
      <c r="A8" s="295" t="s">
        <v>500</v>
      </c>
      <c r="B8" s="296">
        <v>3500</v>
      </c>
      <c r="C8" s="294" t="s">
        <v>382</v>
      </c>
      <c r="D8" s="296">
        <v>3500</v>
      </c>
      <c r="E8" s="296">
        <v>3500</v>
      </c>
    </row>
    <row r="9" spans="1:5" ht="24.75" customHeight="1">
      <c r="A9" s="295" t="s">
        <v>501</v>
      </c>
      <c r="B9" s="296">
        <v>1700</v>
      </c>
      <c r="C9" s="294" t="s">
        <v>382</v>
      </c>
      <c r="D9" s="296">
        <v>1700</v>
      </c>
      <c r="E9" s="296">
        <v>1700</v>
      </c>
    </row>
    <row r="10" spans="1:5" ht="27" customHeight="1">
      <c r="A10" s="297" t="s">
        <v>502</v>
      </c>
      <c r="B10" s="296">
        <v>15000</v>
      </c>
      <c r="C10" s="294" t="s">
        <v>382</v>
      </c>
      <c r="D10" s="296">
        <v>15000</v>
      </c>
      <c r="E10" s="296">
        <v>15000</v>
      </c>
    </row>
    <row r="11" spans="1:5" ht="28.5" customHeight="1">
      <c r="A11" s="297" t="s">
        <v>503</v>
      </c>
      <c r="B11" s="296">
        <v>450</v>
      </c>
      <c r="C11" s="294" t="s">
        <v>382</v>
      </c>
      <c r="D11" s="296">
        <v>300</v>
      </c>
      <c r="E11" s="296">
        <v>450</v>
      </c>
    </row>
    <row r="12" spans="1:5" ht="26.25" customHeight="1">
      <c r="A12" s="175" t="s">
        <v>504</v>
      </c>
      <c r="B12" s="298">
        <v>300</v>
      </c>
      <c r="C12" s="294" t="s">
        <v>382</v>
      </c>
      <c r="D12" s="298">
        <v>300</v>
      </c>
      <c r="E12" s="298">
        <v>300</v>
      </c>
    </row>
    <row r="13" spans="1:5" ht="26.25" customHeight="1">
      <c r="A13" s="175" t="s">
        <v>507</v>
      </c>
      <c r="B13" s="298">
        <v>11516</v>
      </c>
      <c r="C13" s="294" t="s">
        <v>382</v>
      </c>
      <c r="D13" s="298"/>
      <c r="E13" s="298">
        <v>11516</v>
      </c>
    </row>
    <row r="14" spans="1:5" ht="31.5" customHeight="1">
      <c r="A14" s="299" t="s">
        <v>361</v>
      </c>
      <c r="B14" s="300">
        <f>SUM(B8:B13)</f>
        <v>32466</v>
      </c>
      <c r="C14" s="301"/>
      <c r="D14" s="300">
        <f>SUM(D8:D12)</f>
        <v>20800</v>
      </c>
      <c r="E14" s="300">
        <f>SUM(E8:E13)</f>
        <v>32466</v>
      </c>
    </row>
  </sheetData>
  <sheetProtection/>
  <mergeCells count="4">
    <mergeCell ref="A2:E2"/>
    <mergeCell ref="A1:E1"/>
    <mergeCell ref="A4:E4"/>
    <mergeCell ref="A5:E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9.57421875" style="0" customWidth="1"/>
    <col min="2" max="2" width="31.8515625" style="0" customWidth="1"/>
    <col min="3" max="5" width="9.140625" style="31" customWidth="1"/>
    <col min="6" max="6" width="12.00390625" style="32" customWidth="1"/>
    <col min="10" max="10" width="12.421875" style="0" customWidth="1"/>
  </cols>
  <sheetData>
    <row r="1" spans="1:11" ht="12.75">
      <c r="A1" s="389" t="s">
        <v>531</v>
      </c>
      <c r="B1" s="390"/>
      <c r="C1" s="390"/>
      <c r="D1" s="390"/>
      <c r="E1" s="390"/>
      <c r="F1" s="340"/>
      <c r="G1" s="340"/>
      <c r="H1" s="340"/>
      <c r="I1" s="340"/>
      <c r="J1" s="340"/>
      <c r="K1" s="340"/>
    </row>
    <row r="2" spans="1:11" ht="12.75">
      <c r="A2" s="389" t="s">
        <v>521</v>
      </c>
      <c r="B2" s="390"/>
      <c r="C2" s="390"/>
      <c r="D2" s="390"/>
      <c r="E2" s="390"/>
      <c r="F2" s="340"/>
      <c r="G2" s="340"/>
      <c r="H2" s="340"/>
      <c r="I2" s="340"/>
      <c r="J2" s="340"/>
      <c r="K2" s="340"/>
    </row>
    <row r="4" spans="1:11" ht="12.75">
      <c r="A4" s="398" t="s">
        <v>463</v>
      </c>
      <c r="B4" s="398"/>
      <c r="C4" s="398"/>
      <c r="D4" s="398"/>
      <c r="E4" s="398"/>
      <c r="F4" s="398"/>
      <c r="G4" s="340"/>
      <c r="H4" s="340"/>
      <c r="I4" s="340"/>
      <c r="J4" s="340"/>
      <c r="K4" s="340"/>
    </row>
    <row r="5" spans="1:11" ht="12.75">
      <c r="A5" s="398" t="s">
        <v>397</v>
      </c>
      <c r="B5" s="398"/>
      <c r="C5" s="398"/>
      <c r="D5" s="398"/>
      <c r="E5" s="398"/>
      <c r="F5" s="398"/>
      <c r="G5" s="340"/>
      <c r="H5" s="340"/>
      <c r="I5" s="340"/>
      <c r="J5" s="340"/>
      <c r="K5" s="340"/>
    </row>
    <row r="6" spans="1:6" ht="12.75">
      <c r="A6" s="29"/>
      <c r="B6" s="29"/>
      <c r="C6" s="30"/>
      <c r="D6" s="30"/>
      <c r="E6" s="30"/>
      <c r="F6" s="30"/>
    </row>
    <row r="7" spans="1:6" ht="12.75">
      <c r="A7" s="29"/>
      <c r="B7" s="29"/>
      <c r="C7" s="30"/>
      <c r="D7" s="30"/>
      <c r="E7" s="30"/>
      <c r="F7" s="30"/>
    </row>
    <row r="8" spans="1:5" ht="15">
      <c r="A8" s="29"/>
      <c r="B8" s="29"/>
      <c r="C8" s="30"/>
      <c r="D8" s="30"/>
      <c r="E8" s="30"/>
    </row>
    <row r="9" ht="18.75" customHeight="1" thickBot="1">
      <c r="J9" s="30" t="s">
        <v>398</v>
      </c>
    </row>
    <row r="10" spans="1:10" ht="25.5" customHeight="1" thickBot="1">
      <c r="A10" s="399" t="s">
        <v>401</v>
      </c>
      <c r="B10" s="401" t="s">
        <v>374</v>
      </c>
      <c r="C10" s="394" t="s">
        <v>491</v>
      </c>
      <c r="D10" s="395"/>
      <c r="E10" s="395"/>
      <c r="F10" s="396"/>
      <c r="G10" s="394" t="s">
        <v>492</v>
      </c>
      <c r="H10" s="397"/>
      <c r="I10" s="397"/>
      <c r="J10" s="396"/>
    </row>
    <row r="11" spans="1:12" ht="36.75" customHeight="1" thickBot="1">
      <c r="A11" s="400"/>
      <c r="B11" s="402"/>
      <c r="C11" s="286" t="s">
        <v>385</v>
      </c>
      <c r="D11" s="287" t="s">
        <v>386</v>
      </c>
      <c r="E11" s="288" t="s">
        <v>490</v>
      </c>
      <c r="F11" s="254" t="s">
        <v>393</v>
      </c>
      <c r="G11" s="286" t="s">
        <v>385</v>
      </c>
      <c r="H11" s="287" t="s">
        <v>386</v>
      </c>
      <c r="I11" s="288" t="s">
        <v>490</v>
      </c>
      <c r="J11" s="254" t="s">
        <v>393</v>
      </c>
      <c r="L11" s="322"/>
    </row>
    <row r="12" spans="1:10" ht="12.75">
      <c r="A12" s="157" t="s">
        <v>399</v>
      </c>
      <c r="B12" s="33"/>
      <c r="C12" s="34"/>
      <c r="D12" s="35"/>
      <c r="E12" s="165"/>
      <c r="F12" s="36"/>
      <c r="G12" s="34"/>
      <c r="H12" s="35"/>
      <c r="I12" s="165"/>
      <c r="J12" s="36"/>
    </row>
    <row r="13" spans="1:10" s="40" customFormat="1" ht="15">
      <c r="A13" s="163" t="s">
        <v>52</v>
      </c>
      <c r="B13" s="164" t="s">
        <v>92</v>
      </c>
      <c r="C13" s="37">
        <v>42003</v>
      </c>
      <c r="D13" s="38">
        <v>0</v>
      </c>
      <c r="E13" s="166">
        <v>0</v>
      </c>
      <c r="F13" s="39">
        <f>SUM(C13:E13)</f>
        <v>42003</v>
      </c>
      <c r="G13" s="37">
        <v>41730</v>
      </c>
      <c r="H13" s="38">
        <v>0</v>
      </c>
      <c r="I13" s="166">
        <v>0</v>
      </c>
      <c r="J13" s="39">
        <v>41730</v>
      </c>
    </row>
    <row r="14" spans="1:11" s="40" customFormat="1" ht="15" customHeight="1">
      <c r="A14" s="158"/>
      <c r="B14" s="159" t="s">
        <v>428</v>
      </c>
      <c r="C14" s="160">
        <v>38213</v>
      </c>
      <c r="D14" s="161"/>
      <c r="E14" s="167"/>
      <c r="F14" s="162">
        <f>SUM(C14:E14)</f>
        <v>38213</v>
      </c>
      <c r="G14" s="160">
        <v>37973</v>
      </c>
      <c r="H14" s="161"/>
      <c r="I14" s="167"/>
      <c r="J14" s="162">
        <f>SUM(G14:I14)</f>
        <v>37973</v>
      </c>
      <c r="K14" s="32"/>
    </row>
    <row r="15" spans="1:10" s="40" customFormat="1" ht="15.75" customHeight="1" thickBot="1">
      <c r="A15" s="158"/>
      <c r="B15" s="159" t="s">
        <v>429</v>
      </c>
      <c r="C15" s="160">
        <v>3790</v>
      </c>
      <c r="D15" s="161"/>
      <c r="E15" s="167"/>
      <c r="F15" s="162">
        <f>SUM(C15:E15)</f>
        <v>3790</v>
      </c>
      <c r="G15" s="160">
        <v>3757</v>
      </c>
      <c r="H15" s="161"/>
      <c r="I15" s="167"/>
      <c r="J15" s="162">
        <f>SUM(G15:I15)</f>
        <v>3757</v>
      </c>
    </row>
    <row r="16" spans="1:10" ht="18" customHeight="1" thickBot="1">
      <c r="A16" s="41" t="s">
        <v>52</v>
      </c>
      <c r="B16" s="42" t="s">
        <v>400</v>
      </c>
      <c r="C16" s="43">
        <v>42003</v>
      </c>
      <c r="D16" s="44">
        <v>0</v>
      </c>
      <c r="E16" s="168">
        <v>0</v>
      </c>
      <c r="F16" s="45">
        <f>SUM(C16:E16)</f>
        <v>42003</v>
      </c>
      <c r="G16" s="43">
        <v>41976</v>
      </c>
      <c r="H16" s="44">
        <v>0</v>
      </c>
      <c r="I16" s="168">
        <v>0</v>
      </c>
      <c r="J16" s="45">
        <f>SUM(G16:I16)</f>
        <v>41976</v>
      </c>
    </row>
  </sheetData>
  <sheetProtection/>
  <mergeCells count="8">
    <mergeCell ref="C10:F10"/>
    <mergeCell ref="G10:J10"/>
    <mergeCell ref="A1:K1"/>
    <mergeCell ref="A4:K4"/>
    <mergeCell ref="A5:K5"/>
    <mergeCell ref="A10:A11"/>
    <mergeCell ref="B10:B1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4.57421875" style="183" customWidth="1"/>
    <col min="2" max="2" width="31.8515625" style="184" customWidth="1"/>
    <col min="3" max="3" width="8.57421875" style="182" customWidth="1"/>
    <col min="4" max="4" width="8.28125" style="182" customWidth="1"/>
    <col min="5" max="6" width="8.421875" style="182" customWidth="1"/>
    <col min="7" max="7" width="8.28125" style="182" customWidth="1"/>
    <col min="8" max="8" width="8.421875" style="182" customWidth="1"/>
    <col min="9" max="9" width="8.140625" style="182" customWidth="1"/>
    <col min="10" max="10" width="8.57421875" style="182" customWidth="1"/>
    <col min="11" max="11" width="9.57421875" style="182" customWidth="1"/>
    <col min="12" max="12" width="8.140625" style="182" customWidth="1"/>
    <col min="13" max="13" width="8.7109375" style="182" customWidth="1"/>
    <col min="14" max="14" width="8.28125" style="182" customWidth="1"/>
    <col min="15" max="15" width="8.421875" style="182" customWidth="1"/>
    <col min="16" max="16" width="9.140625" style="182" customWidth="1"/>
    <col min="17" max="16384" width="9.140625" style="183" customWidth="1"/>
  </cols>
  <sheetData>
    <row r="1" spans="1:15" ht="12.75">
      <c r="A1" s="389" t="s">
        <v>544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5" ht="15" customHeight="1">
      <c r="A2" s="389" t="s">
        <v>527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ht="15" customHeight="1">
      <c r="A3" s="403" t="s">
        <v>485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ht="15" customHeight="1">
      <c r="O4" s="185" t="s">
        <v>398</v>
      </c>
    </row>
    <row r="5" ht="9" customHeight="1" thickBot="1"/>
    <row r="6" spans="1:15" ht="25.5" customHeight="1" thickBot="1">
      <c r="A6" s="186" t="s">
        <v>23</v>
      </c>
      <c r="B6" s="187" t="s">
        <v>374</v>
      </c>
      <c r="C6" s="188" t="s">
        <v>467</v>
      </c>
      <c r="D6" s="189" t="s">
        <v>468</v>
      </c>
      <c r="E6" s="189" t="s">
        <v>469</v>
      </c>
      <c r="F6" s="189" t="s">
        <v>470</v>
      </c>
      <c r="G6" s="189" t="s">
        <v>471</v>
      </c>
      <c r="H6" s="189" t="s">
        <v>472</v>
      </c>
      <c r="I6" s="189" t="s">
        <v>473</v>
      </c>
      <c r="J6" s="189" t="s">
        <v>474</v>
      </c>
      <c r="K6" s="189" t="s">
        <v>475</v>
      </c>
      <c r="L6" s="189" t="s">
        <v>476</v>
      </c>
      <c r="M6" s="189" t="s">
        <v>477</v>
      </c>
      <c r="N6" s="190" t="s">
        <v>478</v>
      </c>
      <c r="O6" s="191" t="s">
        <v>361</v>
      </c>
    </row>
    <row r="7" spans="1:15" s="198" customFormat="1" ht="15" customHeight="1">
      <c r="A7" s="192"/>
      <c r="B7" s="193" t="s">
        <v>479</v>
      </c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  <c r="O7" s="197"/>
    </row>
    <row r="8" spans="1:18" ht="15" customHeight="1">
      <c r="A8" s="199" t="s">
        <v>2</v>
      </c>
      <c r="B8" s="200" t="s">
        <v>403</v>
      </c>
      <c r="C8" s="201">
        <v>23929</v>
      </c>
      <c r="D8" s="202">
        <v>15091</v>
      </c>
      <c r="E8" s="202">
        <v>24262</v>
      </c>
      <c r="F8" s="202">
        <v>75297</v>
      </c>
      <c r="G8" s="202">
        <v>17263</v>
      </c>
      <c r="H8" s="202">
        <v>25109</v>
      </c>
      <c r="I8" s="202">
        <v>15841</v>
      </c>
      <c r="J8" s="202">
        <v>18296</v>
      </c>
      <c r="K8" s="202">
        <v>17055</v>
      </c>
      <c r="L8" s="202">
        <v>31460</v>
      </c>
      <c r="M8" s="202">
        <v>18004</v>
      </c>
      <c r="N8" s="321">
        <v>17711</v>
      </c>
      <c r="O8" s="205">
        <f>SUM(C8:N8)</f>
        <v>299318</v>
      </c>
      <c r="R8" s="206"/>
    </row>
    <row r="9" spans="1:18" ht="15" customHeight="1">
      <c r="A9" s="199" t="s">
        <v>3</v>
      </c>
      <c r="B9" s="200" t="s">
        <v>404</v>
      </c>
      <c r="C9" s="306"/>
      <c r="D9" s="207">
        <v>2011</v>
      </c>
      <c r="E9" s="207">
        <v>10000</v>
      </c>
      <c r="F9" s="207"/>
      <c r="G9" s="207">
        <v>4173</v>
      </c>
      <c r="H9" s="207"/>
      <c r="I9" s="207"/>
      <c r="J9" s="207"/>
      <c r="K9" s="207"/>
      <c r="L9" s="207">
        <v>13008</v>
      </c>
      <c r="M9" s="207"/>
      <c r="N9" s="208">
        <v>10000</v>
      </c>
      <c r="O9" s="205">
        <f>SUM(C9:N9)</f>
        <v>39192</v>
      </c>
      <c r="R9" s="182"/>
    </row>
    <row r="10" spans="1:18" ht="15" customHeight="1">
      <c r="A10" s="199" t="s">
        <v>4</v>
      </c>
      <c r="B10" s="200" t="s">
        <v>359</v>
      </c>
      <c r="C10" s="201">
        <v>97</v>
      </c>
      <c r="D10" s="203">
        <v>262</v>
      </c>
      <c r="E10" s="202">
        <v>6483</v>
      </c>
      <c r="F10" s="203">
        <v>1718</v>
      </c>
      <c r="G10" s="202">
        <v>430</v>
      </c>
      <c r="H10" s="203">
        <v>409</v>
      </c>
      <c r="I10" s="203">
        <v>904</v>
      </c>
      <c r="J10" s="203">
        <v>3871</v>
      </c>
      <c r="K10" s="202">
        <v>7200</v>
      </c>
      <c r="L10" s="203">
        <v>526</v>
      </c>
      <c r="M10" s="203">
        <v>2041</v>
      </c>
      <c r="N10" s="204">
        <v>191</v>
      </c>
      <c r="O10" s="209">
        <f aca="true" t="shared" si="0" ref="O10:O17">SUM(C10:N10)</f>
        <v>24132</v>
      </c>
      <c r="R10" s="182"/>
    </row>
    <row r="11" spans="1:18" ht="15" customHeight="1">
      <c r="A11" s="199" t="s">
        <v>5</v>
      </c>
      <c r="B11" s="200" t="s">
        <v>375</v>
      </c>
      <c r="C11" s="201">
        <v>303</v>
      </c>
      <c r="D11" s="202">
        <v>452</v>
      </c>
      <c r="E11" s="202">
        <v>1747</v>
      </c>
      <c r="F11" s="202">
        <v>827</v>
      </c>
      <c r="G11" s="202">
        <v>582</v>
      </c>
      <c r="H11" s="202">
        <v>319</v>
      </c>
      <c r="I11" s="202">
        <v>1326</v>
      </c>
      <c r="J11" s="202">
        <v>105</v>
      </c>
      <c r="K11" s="202">
        <v>2453</v>
      </c>
      <c r="L11" s="202">
        <v>1839</v>
      </c>
      <c r="M11" s="202">
        <v>3473</v>
      </c>
      <c r="N11" s="204">
        <v>2450</v>
      </c>
      <c r="O11" s="209">
        <f t="shared" si="0"/>
        <v>15876</v>
      </c>
      <c r="R11" s="182"/>
    </row>
    <row r="12" spans="1:18" ht="15" customHeight="1">
      <c r="A12" s="199" t="s">
        <v>6</v>
      </c>
      <c r="B12" s="200" t="s">
        <v>395</v>
      </c>
      <c r="C12" s="201"/>
      <c r="D12" s="202"/>
      <c r="E12" s="202"/>
      <c r="F12" s="202"/>
      <c r="G12" s="202"/>
      <c r="H12" s="202"/>
      <c r="I12" s="202"/>
      <c r="J12" s="202"/>
      <c r="K12" s="202"/>
      <c r="L12" s="202">
        <v>2953</v>
      </c>
      <c r="M12" s="202"/>
      <c r="N12" s="204"/>
      <c r="O12" s="209">
        <f t="shared" si="0"/>
        <v>2953</v>
      </c>
      <c r="R12" s="182"/>
    </row>
    <row r="13" spans="1:18" ht="15" customHeight="1">
      <c r="A13" s="199" t="s">
        <v>7</v>
      </c>
      <c r="B13" s="200" t="s">
        <v>405</v>
      </c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4"/>
      <c r="O13" s="209">
        <f t="shared" si="0"/>
        <v>0</v>
      </c>
      <c r="R13" s="182"/>
    </row>
    <row r="14" spans="1:18" ht="15" customHeight="1">
      <c r="A14" s="199" t="s">
        <v>8</v>
      </c>
      <c r="B14" s="200" t="s">
        <v>406</v>
      </c>
      <c r="C14" s="201"/>
      <c r="D14" s="202"/>
      <c r="E14" s="202"/>
      <c r="F14" s="202"/>
      <c r="G14" s="202"/>
      <c r="H14" s="202"/>
      <c r="I14" s="202">
        <v>7</v>
      </c>
      <c r="J14" s="202">
        <v>30</v>
      </c>
      <c r="K14" s="202"/>
      <c r="L14" s="202"/>
      <c r="M14" s="202"/>
      <c r="N14" s="204"/>
      <c r="O14" s="209">
        <f t="shared" si="0"/>
        <v>37</v>
      </c>
      <c r="R14" s="182"/>
    </row>
    <row r="15" spans="1:18" ht="15" customHeight="1">
      <c r="A15" s="199" t="s">
        <v>9</v>
      </c>
      <c r="B15" s="210" t="s">
        <v>408</v>
      </c>
      <c r="C15" s="201">
        <v>64</v>
      </c>
      <c r="D15" s="202">
        <v>64</v>
      </c>
      <c r="E15" s="202">
        <v>38</v>
      </c>
      <c r="F15" s="202">
        <v>45</v>
      </c>
      <c r="G15" s="202">
        <v>102</v>
      </c>
      <c r="H15" s="202">
        <v>20</v>
      </c>
      <c r="I15" s="202">
        <v>6</v>
      </c>
      <c r="J15" s="202">
        <v>17</v>
      </c>
      <c r="K15" s="202">
        <v>45</v>
      </c>
      <c r="L15" s="202">
        <v>4</v>
      </c>
      <c r="M15" s="202">
        <v>30</v>
      </c>
      <c r="N15" s="202">
        <v>50</v>
      </c>
      <c r="O15" s="209">
        <f t="shared" si="0"/>
        <v>485</v>
      </c>
      <c r="R15" s="182"/>
    </row>
    <row r="16" spans="1:18" ht="15" customHeight="1">
      <c r="A16" s="199" t="s">
        <v>10</v>
      </c>
      <c r="B16" s="210" t="s">
        <v>391</v>
      </c>
      <c r="C16" s="307"/>
      <c r="D16" s="202"/>
      <c r="E16" s="202"/>
      <c r="F16" s="202"/>
      <c r="G16" s="202">
        <v>45049</v>
      </c>
      <c r="H16" s="202"/>
      <c r="I16" s="202"/>
      <c r="J16" s="202"/>
      <c r="K16" s="202"/>
      <c r="L16" s="202"/>
      <c r="M16" s="202"/>
      <c r="N16" s="204"/>
      <c r="O16" s="209">
        <f t="shared" si="0"/>
        <v>45049</v>
      </c>
      <c r="R16" s="182"/>
    </row>
    <row r="17" spans="1:18" ht="15" customHeight="1" thickBot="1">
      <c r="A17" s="211" t="s">
        <v>11</v>
      </c>
      <c r="B17" s="212" t="s">
        <v>392</v>
      </c>
      <c r="C17" s="308"/>
      <c r="D17" s="213"/>
      <c r="E17" s="213"/>
      <c r="F17" s="213"/>
      <c r="G17" s="213">
        <v>17640</v>
      </c>
      <c r="H17" s="213"/>
      <c r="I17" s="213"/>
      <c r="J17" s="213"/>
      <c r="K17" s="213"/>
      <c r="L17" s="213"/>
      <c r="M17" s="213"/>
      <c r="N17" s="214"/>
      <c r="O17" s="215">
        <f t="shared" si="0"/>
        <v>17640</v>
      </c>
      <c r="Q17" s="182"/>
      <c r="R17" s="216"/>
    </row>
    <row r="18" spans="1:18" ht="15" customHeight="1">
      <c r="A18" s="217"/>
      <c r="B18" s="218" t="s">
        <v>480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20"/>
      <c r="O18" s="205"/>
      <c r="R18" s="182"/>
    </row>
    <row r="19" spans="1:19" ht="15" customHeight="1">
      <c r="A19" s="199" t="s">
        <v>12</v>
      </c>
      <c r="B19" s="221" t="s">
        <v>413</v>
      </c>
      <c r="C19" s="222">
        <v>7839</v>
      </c>
      <c r="D19" s="222">
        <v>7363</v>
      </c>
      <c r="E19" s="222">
        <v>8820</v>
      </c>
      <c r="F19" s="222">
        <v>10658</v>
      </c>
      <c r="G19" s="222">
        <v>11689</v>
      </c>
      <c r="H19" s="222">
        <v>10815</v>
      </c>
      <c r="I19" s="222">
        <v>11425</v>
      </c>
      <c r="J19" s="222">
        <v>11277</v>
      </c>
      <c r="K19" s="222">
        <v>13182</v>
      </c>
      <c r="L19" s="222">
        <v>11912</v>
      </c>
      <c r="M19" s="222">
        <v>12410</v>
      </c>
      <c r="N19" s="222">
        <v>12460</v>
      </c>
      <c r="O19" s="209">
        <f>SUM(C19:N19)</f>
        <v>129850</v>
      </c>
      <c r="Q19" s="182"/>
      <c r="R19" s="182"/>
      <c r="S19" s="182"/>
    </row>
    <row r="20" spans="1:19" ht="15" customHeight="1">
      <c r="A20" s="199" t="s">
        <v>13</v>
      </c>
      <c r="B20" s="221" t="s">
        <v>414</v>
      </c>
      <c r="C20" s="222">
        <v>2854</v>
      </c>
      <c r="D20" s="222">
        <v>1807</v>
      </c>
      <c r="E20" s="222">
        <v>2066</v>
      </c>
      <c r="F20" s="222">
        <v>2645</v>
      </c>
      <c r="G20" s="222">
        <v>2022</v>
      </c>
      <c r="H20" s="222">
        <v>2366</v>
      </c>
      <c r="I20" s="222">
        <v>2579</v>
      </c>
      <c r="J20" s="222">
        <v>2498</v>
      </c>
      <c r="K20" s="222">
        <v>3079</v>
      </c>
      <c r="L20" s="222">
        <v>2249</v>
      </c>
      <c r="M20" s="222">
        <v>2576</v>
      </c>
      <c r="N20" s="222">
        <v>2816</v>
      </c>
      <c r="O20" s="209">
        <f aca="true" t="shared" si="1" ref="O20:O27">SUM(C20:N20)</f>
        <v>29557</v>
      </c>
      <c r="Q20" s="182"/>
      <c r="R20" s="182"/>
      <c r="S20" s="182"/>
    </row>
    <row r="21" spans="1:19" ht="15" customHeight="1">
      <c r="A21" s="199" t="s">
        <v>14</v>
      </c>
      <c r="B21" s="221" t="s">
        <v>415</v>
      </c>
      <c r="C21" s="222">
        <v>2973</v>
      </c>
      <c r="D21" s="202">
        <v>2036</v>
      </c>
      <c r="E21" s="223">
        <v>8647</v>
      </c>
      <c r="F21" s="202">
        <v>5187</v>
      </c>
      <c r="G21" s="223">
        <v>7154</v>
      </c>
      <c r="H21" s="202">
        <v>8117</v>
      </c>
      <c r="I21" s="223">
        <v>6316</v>
      </c>
      <c r="J21" s="202">
        <v>4303</v>
      </c>
      <c r="K21" s="223">
        <v>6500</v>
      </c>
      <c r="L21" s="202">
        <v>7108</v>
      </c>
      <c r="M21" s="223">
        <v>6983</v>
      </c>
      <c r="N21" s="204">
        <v>73609</v>
      </c>
      <c r="O21" s="209">
        <f t="shared" si="1"/>
        <v>138933</v>
      </c>
      <c r="Q21" s="182"/>
      <c r="R21" s="182"/>
      <c r="S21" s="182"/>
    </row>
    <row r="22" spans="1:19" ht="15" customHeight="1">
      <c r="A22" s="199" t="s">
        <v>15</v>
      </c>
      <c r="B22" s="221" t="s">
        <v>376</v>
      </c>
      <c r="C22" s="222">
        <v>3321</v>
      </c>
      <c r="D22" s="202">
        <v>3397</v>
      </c>
      <c r="E22" s="223">
        <v>3183</v>
      </c>
      <c r="F22" s="202">
        <v>868</v>
      </c>
      <c r="G22" s="223">
        <v>790</v>
      </c>
      <c r="H22" s="202">
        <v>991</v>
      </c>
      <c r="I22" s="223">
        <v>786</v>
      </c>
      <c r="J22" s="202">
        <v>2000</v>
      </c>
      <c r="K22" s="223">
        <v>1565</v>
      </c>
      <c r="L22" s="202">
        <v>985</v>
      </c>
      <c r="M22" s="223">
        <v>1373</v>
      </c>
      <c r="N22" s="204">
        <v>6261</v>
      </c>
      <c r="O22" s="209">
        <f t="shared" si="1"/>
        <v>25520</v>
      </c>
      <c r="Q22" s="182"/>
      <c r="R22" s="182"/>
      <c r="S22" s="182"/>
    </row>
    <row r="23" spans="1:19" ht="15" customHeight="1">
      <c r="A23" s="199" t="s">
        <v>16</v>
      </c>
      <c r="B23" s="221" t="s">
        <v>78</v>
      </c>
      <c r="C23" s="203">
        <v>4493</v>
      </c>
      <c r="D23" s="202">
        <v>169</v>
      </c>
      <c r="E23" s="202"/>
      <c r="F23" s="202">
        <v>65</v>
      </c>
      <c r="G23" s="202">
        <v>2380</v>
      </c>
      <c r="H23" s="202">
        <v>2506</v>
      </c>
      <c r="I23" s="202"/>
      <c r="J23" s="202">
        <v>1915</v>
      </c>
      <c r="K23" s="202">
        <v>308</v>
      </c>
      <c r="L23" s="202">
        <v>2500</v>
      </c>
      <c r="M23" s="202">
        <v>14510</v>
      </c>
      <c r="N23" s="204">
        <v>27661</v>
      </c>
      <c r="O23" s="209">
        <f t="shared" si="1"/>
        <v>56507</v>
      </c>
      <c r="Q23" s="182"/>
      <c r="R23" s="182"/>
      <c r="S23" s="182"/>
    </row>
    <row r="24" spans="1:19" ht="15" customHeight="1">
      <c r="A24" s="199" t="s">
        <v>17</v>
      </c>
      <c r="B24" s="221" t="s">
        <v>416</v>
      </c>
      <c r="C24" s="203">
        <v>113</v>
      </c>
      <c r="D24" s="202">
        <v>71</v>
      </c>
      <c r="E24" s="202">
        <v>571</v>
      </c>
      <c r="F24" s="202">
        <v>487</v>
      </c>
      <c r="G24" s="202">
        <v>429</v>
      </c>
      <c r="H24" s="202">
        <v>6295</v>
      </c>
      <c r="I24" s="202">
        <v>490</v>
      </c>
      <c r="J24" s="202">
        <v>0</v>
      </c>
      <c r="K24" s="202">
        <v>13205</v>
      </c>
      <c r="L24" s="202">
        <v>1688</v>
      </c>
      <c r="M24" s="202"/>
      <c r="N24" s="204"/>
      <c r="O24" s="209">
        <f t="shared" si="1"/>
        <v>23349</v>
      </c>
      <c r="Q24" s="182"/>
      <c r="S24" s="182"/>
    </row>
    <row r="25" spans="1:19" ht="15" customHeight="1">
      <c r="A25" s="199" t="s">
        <v>18</v>
      </c>
      <c r="B25" s="221" t="s">
        <v>377</v>
      </c>
      <c r="C25" s="302"/>
      <c r="D25" s="202"/>
      <c r="E25" s="304"/>
      <c r="F25" s="202"/>
      <c r="G25" s="202"/>
      <c r="H25" s="304"/>
      <c r="I25" s="202">
        <v>4001</v>
      </c>
      <c r="J25" s="202">
        <v>7620</v>
      </c>
      <c r="K25" s="202">
        <v>4433</v>
      </c>
      <c r="L25" s="202">
        <v>15329</v>
      </c>
      <c r="M25" s="202">
        <v>1083</v>
      </c>
      <c r="N25" s="204"/>
      <c r="O25" s="209">
        <f t="shared" si="1"/>
        <v>32466</v>
      </c>
      <c r="Q25" s="182"/>
      <c r="R25" s="182"/>
      <c r="S25" s="182"/>
    </row>
    <row r="26" spans="1:19" s="198" customFormat="1" ht="15" customHeight="1">
      <c r="A26" s="199" t="s">
        <v>19</v>
      </c>
      <c r="B26" s="221" t="s">
        <v>417</v>
      </c>
      <c r="C26" s="302"/>
      <c r="D26" s="202"/>
      <c r="E26" s="304"/>
      <c r="F26" s="202"/>
      <c r="G26" s="202"/>
      <c r="H26" s="202"/>
      <c r="I26" s="202"/>
      <c r="J26" s="202"/>
      <c r="K26" s="202"/>
      <c r="L26" s="202"/>
      <c r="M26" s="202"/>
      <c r="N26" s="204">
        <v>4007</v>
      </c>
      <c r="O26" s="209">
        <f t="shared" si="1"/>
        <v>4007</v>
      </c>
      <c r="P26" s="206"/>
      <c r="Q26" s="182"/>
      <c r="S26" s="182"/>
    </row>
    <row r="27" spans="1:17" s="198" customFormat="1" ht="15" customHeight="1" thickBot="1">
      <c r="A27" s="211" t="s">
        <v>20</v>
      </c>
      <c r="B27" s="224" t="s">
        <v>419</v>
      </c>
      <c r="C27" s="303"/>
      <c r="D27" s="225"/>
      <c r="E27" s="305"/>
      <c r="F27" s="225"/>
      <c r="G27" s="225"/>
      <c r="H27" s="225"/>
      <c r="I27" s="225"/>
      <c r="J27" s="225"/>
      <c r="K27" s="225"/>
      <c r="L27" s="225"/>
      <c r="M27" s="225"/>
      <c r="N27" s="226">
        <v>4493</v>
      </c>
      <c r="O27" s="227">
        <f t="shared" si="1"/>
        <v>4493</v>
      </c>
      <c r="P27" s="206"/>
      <c r="Q27" s="206"/>
    </row>
    <row r="28" spans="1:18" s="233" customFormat="1" ht="18" customHeight="1" thickBot="1">
      <c r="A28" s="228" t="s">
        <v>21</v>
      </c>
      <c r="B28" s="229" t="s">
        <v>481</v>
      </c>
      <c r="C28" s="230">
        <f>SUM(C8:C17)</f>
        <v>24393</v>
      </c>
      <c r="D28" s="230">
        <f aca="true" t="shared" si="2" ref="D28:O28">SUM(D8:D17)</f>
        <v>17880</v>
      </c>
      <c r="E28" s="230">
        <f t="shared" si="2"/>
        <v>42530</v>
      </c>
      <c r="F28" s="230">
        <f t="shared" si="2"/>
        <v>77887</v>
      </c>
      <c r="G28" s="230">
        <f t="shared" si="2"/>
        <v>85239</v>
      </c>
      <c r="H28" s="230">
        <f t="shared" si="2"/>
        <v>25857</v>
      </c>
      <c r="I28" s="230">
        <f t="shared" si="2"/>
        <v>18084</v>
      </c>
      <c r="J28" s="230">
        <f t="shared" si="2"/>
        <v>22319</v>
      </c>
      <c r="K28" s="230">
        <f t="shared" si="2"/>
        <v>26753</v>
      </c>
      <c r="L28" s="230">
        <f t="shared" si="2"/>
        <v>49790</v>
      </c>
      <c r="M28" s="230">
        <f t="shared" si="2"/>
        <v>23548</v>
      </c>
      <c r="N28" s="231">
        <f t="shared" si="2"/>
        <v>30402</v>
      </c>
      <c r="O28" s="230">
        <f t="shared" si="2"/>
        <v>444682</v>
      </c>
      <c r="P28" s="232"/>
      <c r="R28" s="232"/>
    </row>
    <row r="29" spans="1:16" s="233" customFormat="1" ht="18" customHeight="1" thickBot="1">
      <c r="A29" s="234" t="s">
        <v>22</v>
      </c>
      <c r="B29" s="235" t="s">
        <v>482</v>
      </c>
      <c r="C29" s="230">
        <f>SUM(C19:C27)</f>
        <v>21593</v>
      </c>
      <c r="D29" s="230">
        <f aca="true" t="shared" si="3" ref="D29:O29">SUM(D19:D27)</f>
        <v>14843</v>
      </c>
      <c r="E29" s="230">
        <f t="shared" si="3"/>
        <v>23287</v>
      </c>
      <c r="F29" s="230">
        <f t="shared" si="3"/>
        <v>19910</v>
      </c>
      <c r="G29" s="230">
        <f t="shared" si="3"/>
        <v>24464</v>
      </c>
      <c r="H29" s="230">
        <f t="shared" si="3"/>
        <v>31090</v>
      </c>
      <c r="I29" s="230">
        <f t="shared" si="3"/>
        <v>25597</v>
      </c>
      <c r="J29" s="230">
        <f t="shared" si="3"/>
        <v>29613</v>
      </c>
      <c r="K29" s="230">
        <f t="shared" si="3"/>
        <v>42272</v>
      </c>
      <c r="L29" s="230">
        <f t="shared" si="3"/>
        <v>41771</v>
      </c>
      <c r="M29" s="230">
        <f t="shared" si="3"/>
        <v>38935</v>
      </c>
      <c r="N29" s="231">
        <f t="shared" si="3"/>
        <v>131307</v>
      </c>
      <c r="O29" s="230">
        <f t="shared" si="3"/>
        <v>444682</v>
      </c>
      <c r="P29" s="232"/>
    </row>
    <row r="30" spans="1:16" s="233" customFormat="1" ht="18" customHeight="1" thickBot="1">
      <c r="A30" s="234" t="s">
        <v>383</v>
      </c>
      <c r="B30" s="235" t="s">
        <v>483</v>
      </c>
      <c r="C30" s="236">
        <f>C28-C29</f>
        <v>2800</v>
      </c>
      <c r="D30" s="236">
        <f>D28-D29</f>
        <v>3037</v>
      </c>
      <c r="E30" s="236">
        <f aca="true" t="shared" si="4" ref="E30:O30">E28-E29</f>
        <v>19243</v>
      </c>
      <c r="F30" s="236">
        <f t="shared" si="4"/>
        <v>57977</v>
      </c>
      <c r="G30" s="236">
        <f t="shared" si="4"/>
        <v>60775</v>
      </c>
      <c r="H30" s="236">
        <f t="shared" si="4"/>
        <v>-5233</v>
      </c>
      <c r="I30" s="236">
        <f t="shared" si="4"/>
        <v>-7513</v>
      </c>
      <c r="J30" s="236">
        <f t="shared" si="4"/>
        <v>-7294</v>
      </c>
      <c r="K30" s="236">
        <f t="shared" si="4"/>
        <v>-15519</v>
      </c>
      <c r="L30" s="236">
        <f t="shared" si="4"/>
        <v>8019</v>
      </c>
      <c r="M30" s="236">
        <f t="shared" si="4"/>
        <v>-15387</v>
      </c>
      <c r="N30" s="237">
        <f t="shared" si="4"/>
        <v>-100905</v>
      </c>
      <c r="O30" s="236">
        <f t="shared" si="4"/>
        <v>0</v>
      </c>
      <c r="P30" s="232"/>
    </row>
    <row r="31" spans="1:15" ht="18" customHeight="1" thickBot="1">
      <c r="A31" s="238" t="s">
        <v>384</v>
      </c>
      <c r="B31" s="239" t="s">
        <v>484</v>
      </c>
      <c r="C31" s="240"/>
      <c r="D31" s="241">
        <f>C30+D28-D29</f>
        <v>5837</v>
      </c>
      <c r="E31" s="241">
        <f>D31+E28-E29</f>
        <v>25080</v>
      </c>
      <c r="F31" s="241">
        <f aca="true" t="shared" si="5" ref="F31:N31">E31+F28-F29</f>
        <v>83057</v>
      </c>
      <c r="G31" s="241">
        <f t="shared" si="5"/>
        <v>143832</v>
      </c>
      <c r="H31" s="241">
        <f t="shared" si="5"/>
        <v>138599</v>
      </c>
      <c r="I31" s="241">
        <f t="shared" si="5"/>
        <v>131086</v>
      </c>
      <c r="J31" s="241">
        <f t="shared" si="5"/>
        <v>123792</v>
      </c>
      <c r="K31" s="241">
        <f t="shared" si="5"/>
        <v>108273</v>
      </c>
      <c r="L31" s="241">
        <f t="shared" si="5"/>
        <v>116292</v>
      </c>
      <c r="M31" s="241">
        <f t="shared" si="5"/>
        <v>100905</v>
      </c>
      <c r="N31" s="242">
        <f t="shared" si="5"/>
        <v>0</v>
      </c>
      <c r="O31" s="240">
        <f>N31+O28-O29</f>
        <v>0</v>
      </c>
    </row>
    <row r="32" spans="1:15" ht="11.25">
      <c r="A32" s="198"/>
      <c r="B32" s="243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</row>
    <row r="33" spans="1:15" ht="11.25">
      <c r="A33" s="198"/>
      <c r="B33" s="243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</row>
    <row r="34" spans="1:2" s="182" customFormat="1" ht="11.25">
      <c r="A34" s="244"/>
      <c r="B34" s="184"/>
    </row>
    <row r="40" spans="1:4" s="182" customFormat="1" ht="11.25">
      <c r="A40" s="183"/>
      <c r="B40" s="184"/>
      <c r="C40" s="404"/>
      <c r="D40" s="404"/>
    </row>
    <row r="42" spans="1:4" s="182" customFormat="1" ht="11.25">
      <c r="A42" s="183"/>
      <c r="B42" s="184"/>
      <c r="C42" s="404"/>
      <c r="D42" s="404"/>
    </row>
  </sheetData>
  <sheetProtection/>
  <mergeCells count="5">
    <mergeCell ref="A1:O1"/>
    <mergeCell ref="A2:O2"/>
    <mergeCell ref="A3:O3"/>
    <mergeCell ref="C40:D40"/>
    <mergeCell ref="C42:D42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6.7109375" style="255" customWidth="1"/>
    <col min="2" max="2" width="37.57421875" style="255" customWidth="1"/>
    <col min="3" max="3" width="7.140625" style="256" customWidth="1"/>
    <col min="4" max="4" width="7.00390625" style="256" customWidth="1"/>
    <col min="5" max="5" width="7.57421875" style="256" customWidth="1"/>
    <col min="6" max="6" width="9.140625" style="285" customWidth="1"/>
    <col min="7" max="7" width="7.7109375" style="255" customWidth="1"/>
    <col min="8" max="8" width="7.421875" style="255" customWidth="1"/>
    <col min="9" max="16384" width="9.140625" style="255" customWidth="1"/>
  </cols>
  <sheetData>
    <row r="1" spans="1:10" ht="12.75">
      <c r="A1" s="371" t="s">
        <v>532</v>
      </c>
      <c r="B1" s="371"/>
      <c r="C1" s="371"/>
      <c r="D1" s="405"/>
      <c r="E1" s="405"/>
      <c r="F1" s="405"/>
      <c r="G1" s="340"/>
      <c r="H1" s="340"/>
      <c r="I1" s="340"/>
      <c r="J1" s="340"/>
    </row>
    <row r="2" spans="1:10" ht="12.75">
      <c r="A2" s="371" t="s">
        <v>526</v>
      </c>
      <c r="B2" s="371"/>
      <c r="C2" s="371"/>
      <c r="D2" s="405"/>
      <c r="E2" s="405"/>
      <c r="F2" s="405"/>
      <c r="G2" s="340"/>
      <c r="H2" s="340"/>
      <c r="I2" s="340"/>
      <c r="J2" s="340"/>
    </row>
    <row r="3" spans="1:10" ht="12.75">
      <c r="A3" s="413" t="s">
        <v>74</v>
      </c>
      <c r="B3" s="414"/>
      <c r="C3" s="414"/>
      <c r="D3" s="414"/>
      <c r="E3" s="414"/>
      <c r="F3" s="414"/>
      <c r="G3" s="340"/>
      <c r="H3" s="340"/>
      <c r="I3" s="340"/>
      <c r="J3" s="340"/>
    </row>
    <row r="4" spans="1:10" ht="12.75">
      <c r="A4" s="412" t="s">
        <v>455</v>
      </c>
      <c r="B4" s="412"/>
      <c r="C4" s="412"/>
      <c r="D4" s="412"/>
      <c r="E4" s="412"/>
      <c r="F4" s="405"/>
      <c r="G4" s="340"/>
      <c r="H4" s="340"/>
      <c r="I4" s="340"/>
      <c r="J4" s="340"/>
    </row>
    <row r="5" spans="1:6" ht="11.25">
      <c r="A5" s="415"/>
      <c r="B5" s="415"/>
      <c r="C5" s="415"/>
      <c r="D5" s="415"/>
      <c r="E5" s="415"/>
      <c r="F5" s="256"/>
    </row>
    <row r="6" spans="1:10" ht="12" thickBot="1">
      <c r="A6" s="409" t="s">
        <v>402</v>
      </c>
      <c r="B6" s="410"/>
      <c r="C6" s="410"/>
      <c r="D6" s="410"/>
      <c r="E6" s="410"/>
      <c r="F6" s="410"/>
      <c r="G6" s="411"/>
      <c r="H6" s="411"/>
      <c r="I6" s="411"/>
      <c r="J6" s="411"/>
    </row>
    <row r="7" spans="1:10" s="257" customFormat="1" ht="25.5" customHeight="1">
      <c r="A7" s="416" t="s">
        <v>389</v>
      </c>
      <c r="B7" s="418" t="s">
        <v>374</v>
      </c>
      <c r="C7" s="406" t="s">
        <v>430</v>
      </c>
      <c r="D7" s="407"/>
      <c r="E7" s="407"/>
      <c r="F7" s="408"/>
      <c r="G7" s="406" t="s">
        <v>489</v>
      </c>
      <c r="H7" s="407"/>
      <c r="I7" s="407"/>
      <c r="J7" s="408"/>
    </row>
    <row r="8" spans="1:10" s="257" customFormat="1" ht="23.25" thickBot="1">
      <c r="A8" s="417"/>
      <c r="B8" s="419"/>
      <c r="C8" s="171" t="s">
        <v>385</v>
      </c>
      <c r="D8" s="169" t="s">
        <v>452</v>
      </c>
      <c r="E8" s="169" t="s">
        <v>453</v>
      </c>
      <c r="F8" s="170" t="s">
        <v>431</v>
      </c>
      <c r="G8" s="171" t="s">
        <v>385</v>
      </c>
      <c r="H8" s="169" t="s">
        <v>452</v>
      </c>
      <c r="I8" s="169" t="s">
        <v>453</v>
      </c>
      <c r="J8" s="170" t="s">
        <v>431</v>
      </c>
    </row>
    <row r="9" spans="1:10" ht="11.25">
      <c r="A9" s="258" t="s">
        <v>78</v>
      </c>
      <c r="B9" s="259"/>
      <c r="C9" s="260">
        <v>0</v>
      </c>
      <c r="D9" s="261">
        <v>0</v>
      </c>
      <c r="E9" s="261">
        <v>0</v>
      </c>
      <c r="F9" s="262"/>
      <c r="G9" s="260">
        <v>0</v>
      </c>
      <c r="H9" s="261">
        <v>0</v>
      </c>
      <c r="I9" s="261">
        <v>0</v>
      </c>
      <c r="J9" s="262"/>
    </row>
    <row r="10" spans="1:10" s="268" customFormat="1" ht="11.25">
      <c r="A10" s="263" t="s">
        <v>432</v>
      </c>
      <c r="B10" s="264" t="s">
        <v>433</v>
      </c>
      <c r="C10" s="265"/>
      <c r="D10" s="266"/>
      <c r="E10" s="266"/>
      <c r="F10" s="267">
        <v>0</v>
      </c>
      <c r="G10" s="265"/>
      <c r="H10" s="266"/>
      <c r="I10" s="266"/>
      <c r="J10" s="267">
        <v>0</v>
      </c>
    </row>
    <row r="11" spans="1:10" ht="11.25">
      <c r="A11" s="269"/>
      <c r="B11" s="270"/>
      <c r="C11" s="271">
        <v>0</v>
      </c>
      <c r="D11" s="272">
        <v>0</v>
      </c>
      <c r="E11" s="272">
        <v>0</v>
      </c>
      <c r="F11" s="273"/>
      <c r="G11" s="271">
        <v>0</v>
      </c>
      <c r="H11" s="272">
        <v>0</v>
      </c>
      <c r="I11" s="272">
        <v>0</v>
      </c>
      <c r="J11" s="273"/>
    </row>
    <row r="12" spans="1:10" s="268" customFormat="1" ht="11.25">
      <c r="A12" s="263" t="s">
        <v>33</v>
      </c>
      <c r="B12" s="264" t="s">
        <v>434</v>
      </c>
      <c r="C12" s="271"/>
      <c r="D12" s="272"/>
      <c r="E12" s="272"/>
      <c r="F12" s="267">
        <v>0</v>
      </c>
      <c r="G12" s="271">
        <v>350</v>
      </c>
      <c r="H12" s="272"/>
      <c r="I12" s="272"/>
      <c r="J12" s="267">
        <v>350</v>
      </c>
    </row>
    <row r="13" spans="1:10" ht="11.25">
      <c r="A13" s="269"/>
      <c r="B13" s="270"/>
      <c r="C13" s="271">
        <v>0</v>
      </c>
      <c r="D13" s="272">
        <v>0</v>
      </c>
      <c r="E13" s="272">
        <v>0</v>
      </c>
      <c r="F13" s="273">
        <v>0</v>
      </c>
      <c r="G13" s="271">
        <v>0</v>
      </c>
      <c r="H13" s="272">
        <v>0</v>
      </c>
      <c r="I13" s="272">
        <v>0</v>
      </c>
      <c r="J13" s="273">
        <v>0</v>
      </c>
    </row>
    <row r="14" spans="1:10" s="268" customFormat="1" ht="15" customHeight="1">
      <c r="A14" s="263" t="s">
        <v>35</v>
      </c>
      <c r="B14" s="264" t="s">
        <v>435</v>
      </c>
      <c r="C14" s="265"/>
      <c r="D14" s="266"/>
      <c r="E14" s="266"/>
      <c r="F14" s="267">
        <v>0</v>
      </c>
      <c r="G14" s="265"/>
      <c r="H14" s="266"/>
      <c r="I14" s="266"/>
      <c r="J14" s="267">
        <v>0</v>
      </c>
    </row>
    <row r="15" spans="1:10" ht="15" customHeight="1">
      <c r="A15" s="269"/>
      <c r="B15" s="270"/>
      <c r="C15" s="271">
        <v>0</v>
      </c>
      <c r="D15" s="272">
        <v>0</v>
      </c>
      <c r="E15" s="272">
        <v>0</v>
      </c>
      <c r="F15" s="273">
        <v>0</v>
      </c>
      <c r="G15" s="271">
        <v>0</v>
      </c>
      <c r="H15" s="272">
        <v>0</v>
      </c>
      <c r="I15" s="272">
        <v>0</v>
      </c>
      <c r="J15" s="273">
        <v>0</v>
      </c>
    </row>
    <row r="16" spans="1:10" s="268" customFormat="1" ht="15" customHeight="1">
      <c r="A16" s="263" t="s">
        <v>37</v>
      </c>
      <c r="B16" s="264" t="s">
        <v>436</v>
      </c>
      <c r="C16" s="271"/>
      <c r="D16" s="272"/>
      <c r="E16" s="272"/>
      <c r="F16" s="267">
        <v>0</v>
      </c>
      <c r="G16" s="271">
        <v>1315</v>
      </c>
      <c r="H16" s="272"/>
      <c r="I16" s="272"/>
      <c r="J16" s="267">
        <v>1315</v>
      </c>
    </row>
    <row r="17" spans="1:10" ht="15" customHeight="1">
      <c r="A17" s="269"/>
      <c r="B17" s="270"/>
      <c r="C17" s="271">
        <v>0</v>
      </c>
      <c r="D17" s="272">
        <v>0</v>
      </c>
      <c r="E17" s="272">
        <v>0</v>
      </c>
      <c r="F17" s="273">
        <v>0</v>
      </c>
      <c r="G17" s="271">
        <v>0</v>
      </c>
      <c r="H17" s="272">
        <v>0</v>
      </c>
      <c r="I17" s="272">
        <v>0</v>
      </c>
      <c r="J17" s="273">
        <v>0</v>
      </c>
    </row>
    <row r="18" spans="1:10" s="268" customFormat="1" ht="11.25">
      <c r="A18" s="263" t="s">
        <v>39</v>
      </c>
      <c r="B18" s="264" t="s">
        <v>437</v>
      </c>
      <c r="C18" s="265"/>
      <c r="D18" s="266"/>
      <c r="E18" s="266"/>
      <c r="F18" s="267">
        <v>0</v>
      </c>
      <c r="G18" s="265"/>
      <c r="H18" s="266"/>
      <c r="I18" s="266"/>
      <c r="J18" s="267">
        <v>0</v>
      </c>
    </row>
    <row r="19" spans="1:10" ht="11.25">
      <c r="A19" s="269"/>
      <c r="B19" s="270"/>
      <c r="C19" s="271"/>
      <c r="D19" s="272"/>
      <c r="E19" s="272"/>
      <c r="F19" s="273">
        <v>0</v>
      </c>
      <c r="G19" s="271"/>
      <c r="H19" s="272"/>
      <c r="I19" s="272"/>
      <c r="J19" s="273">
        <v>0</v>
      </c>
    </row>
    <row r="20" spans="1:10" s="268" customFormat="1" ht="11.25">
      <c r="A20" s="263" t="s">
        <v>41</v>
      </c>
      <c r="B20" s="264" t="s">
        <v>438</v>
      </c>
      <c r="C20" s="271">
        <f>SUM(C21:C27)</f>
        <v>3300</v>
      </c>
      <c r="D20" s="266"/>
      <c r="E20" s="266"/>
      <c r="F20" s="267">
        <f aca="true" t="shared" si="0" ref="F20:F27">SUM(C20:E20)</f>
        <v>3300</v>
      </c>
      <c r="G20" s="271">
        <f>SUM(G21:G29)</f>
        <v>4436</v>
      </c>
      <c r="H20" s="266"/>
      <c r="I20" s="266"/>
      <c r="J20" s="267">
        <f aca="true" t="shared" si="1" ref="J20:J29">SUM(G20:I20)</f>
        <v>4436</v>
      </c>
    </row>
    <row r="21" spans="1:10" ht="11.25">
      <c r="A21" s="269"/>
      <c r="B21" s="274" t="s">
        <v>446</v>
      </c>
      <c r="C21" s="22">
        <v>1066</v>
      </c>
      <c r="D21" s="23"/>
      <c r="E21" s="23"/>
      <c r="F21" s="24">
        <f t="shared" si="0"/>
        <v>1066</v>
      </c>
      <c r="G21" s="22">
        <v>1752</v>
      </c>
      <c r="H21" s="23"/>
      <c r="I21" s="23"/>
      <c r="J21" s="24">
        <f t="shared" si="1"/>
        <v>1752</v>
      </c>
    </row>
    <row r="22" spans="1:10" ht="11.25">
      <c r="A22" s="269"/>
      <c r="B22" s="274" t="s">
        <v>447</v>
      </c>
      <c r="C22" s="22">
        <v>971</v>
      </c>
      <c r="D22" s="23"/>
      <c r="E22" s="23"/>
      <c r="F22" s="24">
        <f t="shared" si="0"/>
        <v>971</v>
      </c>
      <c r="G22" s="22">
        <v>1176</v>
      </c>
      <c r="H22" s="23"/>
      <c r="I22" s="23"/>
      <c r="J22" s="24">
        <f t="shared" si="1"/>
        <v>1176</v>
      </c>
    </row>
    <row r="23" spans="1:10" ht="11.25">
      <c r="A23" s="269"/>
      <c r="B23" s="274" t="s">
        <v>448</v>
      </c>
      <c r="C23" s="22">
        <v>568</v>
      </c>
      <c r="D23" s="23"/>
      <c r="E23" s="23"/>
      <c r="F23" s="24">
        <f t="shared" si="0"/>
        <v>568</v>
      </c>
      <c r="G23" s="22">
        <v>568</v>
      </c>
      <c r="H23" s="23"/>
      <c r="I23" s="23"/>
      <c r="J23" s="24">
        <f t="shared" si="1"/>
        <v>568</v>
      </c>
    </row>
    <row r="24" spans="1:10" ht="11.25">
      <c r="A24" s="269"/>
      <c r="B24" s="274" t="s">
        <v>449</v>
      </c>
      <c r="C24" s="22">
        <v>384</v>
      </c>
      <c r="D24" s="23"/>
      <c r="E24" s="23"/>
      <c r="F24" s="24">
        <f t="shared" si="0"/>
        <v>384</v>
      </c>
      <c r="G24" s="22">
        <v>384</v>
      </c>
      <c r="H24" s="23"/>
      <c r="I24" s="23"/>
      <c r="J24" s="24">
        <f t="shared" si="1"/>
        <v>384</v>
      </c>
    </row>
    <row r="25" spans="1:10" ht="11.25">
      <c r="A25" s="269"/>
      <c r="B25" s="274" t="s">
        <v>450</v>
      </c>
      <c r="C25" s="22">
        <v>155</v>
      </c>
      <c r="D25" s="23"/>
      <c r="E25" s="23"/>
      <c r="F25" s="24">
        <f t="shared" si="0"/>
        <v>155</v>
      </c>
      <c r="G25" s="22">
        <v>155</v>
      </c>
      <c r="H25" s="23"/>
      <c r="I25" s="23"/>
      <c r="J25" s="24">
        <f t="shared" si="1"/>
        <v>155</v>
      </c>
    </row>
    <row r="26" spans="1:10" ht="11.25">
      <c r="A26" s="269"/>
      <c r="B26" s="274" t="s">
        <v>451</v>
      </c>
      <c r="C26" s="22">
        <v>91</v>
      </c>
      <c r="D26" s="23"/>
      <c r="E26" s="23"/>
      <c r="F26" s="24">
        <f t="shared" si="0"/>
        <v>91</v>
      </c>
      <c r="G26" s="22">
        <v>91</v>
      </c>
      <c r="H26" s="23"/>
      <c r="I26" s="23"/>
      <c r="J26" s="24">
        <f t="shared" si="1"/>
        <v>91</v>
      </c>
    </row>
    <row r="27" spans="1:10" ht="11.25">
      <c r="A27" s="269"/>
      <c r="B27" s="270" t="s">
        <v>459</v>
      </c>
      <c r="C27" s="275">
        <v>65</v>
      </c>
      <c r="D27" s="276"/>
      <c r="E27" s="276"/>
      <c r="F27" s="24">
        <f t="shared" si="0"/>
        <v>65</v>
      </c>
      <c r="G27" s="22">
        <v>65</v>
      </c>
      <c r="H27" s="23"/>
      <c r="I27" s="23"/>
      <c r="J27" s="24">
        <f t="shared" si="1"/>
        <v>65</v>
      </c>
    </row>
    <row r="28" spans="1:10" ht="11.25">
      <c r="A28" s="269"/>
      <c r="B28" s="270" t="s">
        <v>533</v>
      </c>
      <c r="C28" s="275"/>
      <c r="D28" s="276"/>
      <c r="E28" s="276"/>
      <c r="F28" s="24"/>
      <c r="G28" s="22">
        <v>240</v>
      </c>
      <c r="H28" s="23"/>
      <c r="I28" s="23"/>
      <c r="J28" s="24">
        <f t="shared" si="1"/>
        <v>240</v>
      </c>
    </row>
    <row r="29" spans="1:10" ht="15" customHeight="1">
      <c r="A29" s="269"/>
      <c r="B29" s="270" t="s">
        <v>497</v>
      </c>
      <c r="C29" s="271"/>
      <c r="D29" s="272"/>
      <c r="E29" s="272"/>
      <c r="F29" s="273"/>
      <c r="G29" s="265">
        <v>5</v>
      </c>
      <c r="H29" s="272"/>
      <c r="I29" s="272"/>
      <c r="J29" s="273">
        <f t="shared" si="1"/>
        <v>5</v>
      </c>
    </row>
    <row r="30" spans="1:10" s="268" customFormat="1" ht="15" customHeight="1">
      <c r="A30" s="263" t="s">
        <v>43</v>
      </c>
      <c r="B30" s="264" t="s">
        <v>439</v>
      </c>
      <c r="C30" s="271">
        <v>0</v>
      </c>
      <c r="D30" s="272">
        <v>0</v>
      </c>
      <c r="E30" s="272">
        <v>0</v>
      </c>
      <c r="F30" s="273">
        <v>0</v>
      </c>
      <c r="G30" s="271">
        <v>0</v>
      </c>
      <c r="H30" s="272">
        <v>0</v>
      </c>
      <c r="I30" s="272">
        <v>0</v>
      </c>
      <c r="J30" s="273">
        <v>0</v>
      </c>
    </row>
    <row r="31" spans="1:10" ht="15" customHeight="1">
      <c r="A31" s="269"/>
      <c r="B31" s="270"/>
      <c r="C31" s="265"/>
      <c r="D31" s="266"/>
      <c r="E31" s="266"/>
      <c r="F31" s="273">
        <v>0</v>
      </c>
      <c r="G31" s="265"/>
      <c r="H31" s="266"/>
      <c r="I31" s="266"/>
      <c r="J31" s="273">
        <v>0</v>
      </c>
    </row>
    <row r="32" spans="1:10" ht="15" customHeight="1">
      <c r="A32" s="269"/>
      <c r="B32" s="270"/>
      <c r="C32" s="271">
        <v>0</v>
      </c>
      <c r="D32" s="272">
        <v>0</v>
      </c>
      <c r="E32" s="272">
        <v>0</v>
      </c>
      <c r="F32" s="273">
        <v>0</v>
      </c>
      <c r="G32" s="271">
        <v>0</v>
      </c>
      <c r="H32" s="272">
        <v>0</v>
      </c>
      <c r="I32" s="272">
        <v>0</v>
      </c>
      <c r="J32" s="273">
        <v>0</v>
      </c>
    </row>
    <row r="33" spans="1:10" s="268" customFormat="1" ht="15" customHeight="1">
      <c r="A33" s="263" t="s">
        <v>45</v>
      </c>
      <c r="B33" s="264" t="s">
        <v>440</v>
      </c>
      <c r="C33" s="271"/>
      <c r="D33" s="272"/>
      <c r="E33" s="272"/>
      <c r="F33" s="267"/>
      <c r="G33" s="271">
        <v>152</v>
      </c>
      <c r="H33" s="272"/>
      <c r="I33" s="272"/>
      <c r="J33" s="267">
        <v>152</v>
      </c>
    </row>
    <row r="34" spans="1:10" ht="15" customHeight="1">
      <c r="A34" s="269"/>
      <c r="B34" s="270"/>
      <c r="C34" s="265"/>
      <c r="D34" s="266"/>
      <c r="E34" s="266"/>
      <c r="F34" s="273"/>
      <c r="G34" s="265"/>
      <c r="H34" s="266"/>
      <c r="I34" s="266"/>
      <c r="J34" s="273"/>
    </row>
    <row r="35" spans="1:10" ht="15" customHeight="1">
      <c r="A35" s="269"/>
      <c r="B35" s="270"/>
      <c r="C35" s="271">
        <v>0</v>
      </c>
      <c r="D35" s="272">
        <v>0</v>
      </c>
      <c r="E35" s="272">
        <v>0</v>
      </c>
      <c r="F35" s="273">
        <v>0</v>
      </c>
      <c r="G35" s="271">
        <v>0</v>
      </c>
      <c r="H35" s="272">
        <v>0</v>
      </c>
      <c r="I35" s="272">
        <v>0</v>
      </c>
      <c r="J35" s="273">
        <v>0</v>
      </c>
    </row>
    <row r="36" spans="1:10" s="268" customFormat="1" ht="11.25">
      <c r="A36" s="263" t="s">
        <v>47</v>
      </c>
      <c r="B36" s="264" t="s">
        <v>441</v>
      </c>
      <c r="C36" s="265"/>
      <c r="D36" s="266"/>
      <c r="E36" s="266"/>
      <c r="F36" s="267">
        <v>0</v>
      </c>
      <c r="G36" s="265"/>
      <c r="H36" s="266"/>
      <c r="I36" s="266"/>
      <c r="J36" s="267">
        <v>0</v>
      </c>
    </row>
    <row r="37" spans="1:10" ht="11.25">
      <c r="A37" s="269"/>
      <c r="B37" s="270"/>
      <c r="C37" s="265"/>
      <c r="D37" s="266"/>
      <c r="E37" s="266"/>
      <c r="F37" s="273">
        <v>0</v>
      </c>
      <c r="G37" s="265"/>
      <c r="H37" s="266"/>
      <c r="I37" s="266"/>
      <c r="J37" s="273">
        <v>0</v>
      </c>
    </row>
    <row r="38" spans="1:10" ht="11.25">
      <c r="A38" s="269"/>
      <c r="B38" s="270"/>
      <c r="C38" s="271">
        <v>0</v>
      </c>
      <c r="D38" s="272">
        <v>0</v>
      </c>
      <c r="E38" s="272">
        <v>0</v>
      </c>
      <c r="F38" s="273">
        <v>0</v>
      </c>
      <c r="G38" s="271">
        <v>0</v>
      </c>
      <c r="H38" s="272">
        <v>0</v>
      </c>
      <c r="I38" s="272">
        <v>0</v>
      </c>
      <c r="J38" s="273">
        <v>0</v>
      </c>
    </row>
    <row r="39" spans="1:10" s="268" customFormat="1" ht="11.25">
      <c r="A39" s="263" t="s">
        <v>49</v>
      </c>
      <c r="B39" s="264" t="s">
        <v>442</v>
      </c>
      <c r="C39" s="265"/>
      <c r="D39" s="266"/>
      <c r="E39" s="266"/>
      <c r="F39" s="267">
        <v>0</v>
      </c>
      <c r="G39" s="265"/>
      <c r="H39" s="266"/>
      <c r="I39" s="266"/>
      <c r="J39" s="267">
        <v>0</v>
      </c>
    </row>
    <row r="40" spans="1:10" ht="11.25">
      <c r="A40" s="269"/>
      <c r="B40" s="270"/>
      <c r="C40" s="265"/>
      <c r="D40" s="266"/>
      <c r="E40" s="266"/>
      <c r="F40" s="273">
        <v>0</v>
      </c>
      <c r="G40" s="265"/>
      <c r="H40" s="266"/>
      <c r="I40" s="266"/>
      <c r="J40" s="273">
        <v>0</v>
      </c>
    </row>
    <row r="41" spans="1:10" ht="11.25">
      <c r="A41" s="269"/>
      <c r="B41" s="270"/>
      <c r="C41" s="271"/>
      <c r="D41" s="272"/>
      <c r="E41" s="272"/>
      <c r="F41" s="273">
        <v>0</v>
      </c>
      <c r="G41" s="271"/>
      <c r="H41" s="272"/>
      <c r="I41" s="272"/>
      <c r="J41" s="273">
        <v>0</v>
      </c>
    </row>
    <row r="42" spans="1:10" s="268" customFormat="1" ht="11.25">
      <c r="A42" s="263" t="s">
        <v>51</v>
      </c>
      <c r="B42" s="264" t="s">
        <v>443</v>
      </c>
      <c r="C42" s="277">
        <v>1200</v>
      </c>
      <c r="D42" s="278"/>
      <c r="E42" s="278"/>
      <c r="F42" s="267">
        <f>SUM(C42:E42)</f>
        <v>1200</v>
      </c>
      <c r="G42" s="277">
        <f>SUM(G43:G47)</f>
        <v>12270</v>
      </c>
      <c r="H42" s="278"/>
      <c r="I42" s="278"/>
      <c r="J42" s="267">
        <f>SUM(G42:I42)</f>
        <v>12270</v>
      </c>
    </row>
    <row r="43" spans="1:10" ht="11.25">
      <c r="A43" s="279"/>
      <c r="B43" s="270" t="s">
        <v>445</v>
      </c>
      <c r="C43" s="265">
        <v>1200</v>
      </c>
      <c r="D43" s="266"/>
      <c r="E43" s="266"/>
      <c r="F43" s="273">
        <f>SUM(C43:E43)</f>
        <v>1200</v>
      </c>
      <c r="G43" s="265">
        <v>1200</v>
      </c>
      <c r="H43" s="266"/>
      <c r="I43" s="266"/>
      <c r="J43" s="273">
        <f>SUM(G43:I43)</f>
        <v>1200</v>
      </c>
    </row>
    <row r="44" spans="1:10" ht="11.25">
      <c r="A44" s="310"/>
      <c r="B44" s="312" t="s">
        <v>454</v>
      </c>
      <c r="C44" s="313"/>
      <c r="D44" s="311"/>
      <c r="E44" s="311"/>
      <c r="F44" s="273"/>
      <c r="G44" s="313">
        <v>356</v>
      </c>
      <c r="H44" s="311"/>
      <c r="I44" s="311"/>
      <c r="J44" s="273">
        <v>356</v>
      </c>
    </row>
    <row r="45" spans="1:10" ht="11.25">
      <c r="A45" s="310"/>
      <c r="B45" s="312" t="s">
        <v>496</v>
      </c>
      <c r="C45" s="313"/>
      <c r="D45" s="311"/>
      <c r="E45" s="311"/>
      <c r="F45" s="273"/>
      <c r="G45" s="313">
        <v>10606</v>
      </c>
      <c r="H45" s="311"/>
      <c r="I45" s="311"/>
      <c r="J45" s="273">
        <v>54</v>
      </c>
    </row>
    <row r="46" spans="1:10" ht="11.25">
      <c r="A46" s="323"/>
      <c r="B46" s="324" t="s">
        <v>534</v>
      </c>
      <c r="C46" s="325"/>
      <c r="D46" s="326"/>
      <c r="E46" s="326"/>
      <c r="F46" s="327"/>
      <c r="G46" s="325">
        <v>100</v>
      </c>
      <c r="H46" s="326"/>
      <c r="I46" s="326"/>
      <c r="J46" s="327">
        <v>100</v>
      </c>
    </row>
    <row r="47" spans="1:10" ht="12" thickBot="1">
      <c r="A47" s="314"/>
      <c r="B47" s="317" t="s">
        <v>522</v>
      </c>
      <c r="C47" s="318"/>
      <c r="D47" s="315"/>
      <c r="E47" s="315"/>
      <c r="F47" s="316"/>
      <c r="G47" s="318">
        <v>8</v>
      </c>
      <c r="H47" s="315"/>
      <c r="I47" s="315"/>
      <c r="J47" s="316">
        <v>8</v>
      </c>
    </row>
    <row r="48" spans="1:10" ht="18" customHeight="1" thickBot="1">
      <c r="A48" s="280" t="s">
        <v>53</v>
      </c>
      <c r="B48" s="281" t="s">
        <v>444</v>
      </c>
      <c r="C48" s="282">
        <v>4645</v>
      </c>
      <c r="D48" s="283"/>
      <c r="E48" s="283"/>
      <c r="F48" s="284">
        <v>4645</v>
      </c>
      <c r="G48" s="282">
        <f>G12+G16+G20+G42</f>
        <v>18371</v>
      </c>
      <c r="H48" s="282">
        <f>H12+H16+H20+H42</f>
        <v>0</v>
      </c>
      <c r="I48" s="282">
        <f>I12+I16+I20+I42</f>
        <v>0</v>
      </c>
      <c r="J48" s="290">
        <f>J12+J16+J20+J42</f>
        <v>18371</v>
      </c>
    </row>
  </sheetData>
  <sheetProtection/>
  <mergeCells count="10">
    <mergeCell ref="A1:J1"/>
    <mergeCell ref="G7:J7"/>
    <mergeCell ref="A6:J6"/>
    <mergeCell ref="A4:J4"/>
    <mergeCell ref="A3:J3"/>
    <mergeCell ref="A2:J2"/>
    <mergeCell ref="C7:F7"/>
    <mergeCell ref="A5:E5"/>
    <mergeCell ref="A7:A8"/>
    <mergeCell ref="B7:B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150" zoomScaleNormal="150" zoomScalePageLayoutView="0" workbookViewId="0" topLeftCell="C1">
      <selection activeCell="N24" sqref="N24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8" t="s">
        <v>540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510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9.75">
      <c r="A3" s="330" t="s">
        <v>488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</row>
    <row r="4" spans="1:11" ht="9.75">
      <c r="A4" s="332" t="s">
        <v>456</v>
      </c>
      <c r="B4" s="332"/>
      <c r="C4" s="332"/>
      <c r="D4" s="332"/>
      <c r="E4" s="332"/>
      <c r="F4" s="332"/>
      <c r="G4" s="331"/>
      <c r="H4" s="331"/>
      <c r="I4" s="331"/>
      <c r="J4" s="331"/>
      <c r="K4" s="331"/>
    </row>
    <row r="5" spans="1:11" ht="9.75">
      <c r="A5" s="245"/>
      <c r="B5" s="245"/>
      <c r="C5" s="245"/>
      <c r="D5" s="245"/>
      <c r="E5" s="245"/>
      <c r="F5" s="245"/>
      <c r="G5" s="246"/>
      <c r="H5" s="246"/>
      <c r="I5" s="246"/>
      <c r="J5" s="246"/>
      <c r="K5" s="246"/>
    </row>
    <row r="6" spans="1:11" ht="9" customHeight="1">
      <c r="A6" s="336" t="s">
        <v>1</v>
      </c>
      <c r="B6" s="336"/>
      <c r="C6" s="336"/>
      <c r="D6" s="336"/>
      <c r="E6" s="336"/>
      <c r="F6" s="336"/>
      <c r="G6" s="337"/>
      <c r="H6" s="337"/>
      <c r="I6" s="337"/>
      <c r="J6" s="337"/>
      <c r="K6" s="337"/>
    </row>
    <row r="7" spans="1:11" ht="15" customHeight="1">
      <c r="A7" s="338" t="s">
        <v>24</v>
      </c>
      <c r="B7" s="338" t="s">
        <v>25</v>
      </c>
      <c r="C7" s="338" t="s">
        <v>26</v>
      </c>
      <c r="D7" s="335" t="s">
        <v>487</v>
      </c>
      <c r="E7" s="335"/>
      <c r="F7" s="335"/>
      <c r="G7" s="335"/>
      <c r="H7" s="335" t="s">
        <v>486</v>
      </c>
      <c r="I7" s="335"/>
      <c r="J7" s="335"/>
      <c r="K7" s="335"/>
    </row>
    <row r="8" spans="1:11" ht="12.75" customHeight="1">
      <c r="A8" s="334"/>
      <c r="B8" s="334"/>
      <c r="C8" s="334"/>
      <c r="D8" s="333" t="s">
        <v>385</v>
      </c>
      <c r="E8" s="333" t="s">
        <v>386</v>
      </c>
      <c r="F8" s="333" t="s">
        <v>387</v>
      </c>
      <c r="G8" s="333" t="s">
        <v>361</v>
      </c>
      <c r="H8" s="333" t="s">
        <v>385</v>
      </c>
      <c r="I8" s="333" t="s">
        <v>386</v>
      </c>
      <c r="J8" s="333" t="s">
        <v>387</v>
      </c>
      <c r="K8" s="333" t="s">
        <v>361</v>
      </c>
    </row>
    <row r="9" spans="1:11" ht="13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 ht="8.25" customHeight="1">
      <c r="A10" s="247" t="s">
        <v>2</v>
      </c>
      <c r="B10" s="6" t="s">
        <v>264</v>
      </c>
      <c r="C10" s="6" t="s">
        <v>184</v>
      </c>
      <c r="D10" s="12">
        <f aca="true" t="shared" si="0" ref="D10:K10">SUM(D11:D16)</f>
        <v>100960</v>
      </c>
      <c r="E10" s="12">
        <f t="shared" si="0"/>
        <v>0</v>
      </c>
      <c r="F10" s="12">
        <f t="shared" si="0"/>
        <v>43669</v>
      </c>
      <c r="G10" s="12">
        <f t="shared" si="0"/>
        <v>144629</v>
      </c>
      <c r="H10" s="12">
        <f t="shared" si="0"/>
        <v>177507</v>
      </c>
      <c r="I10" s="12">
        <f t="shared" si="0"/>
        <v>0</v>
      </c>
      <c r="J10" s="12">
        <f t="shared" si="0"/>
        <v>48950</v>
      </c>
      <c r="K10" s="12">
        <f t="shared" si="0"/>
        <v>226457</v>
      </c>
    </row>
    <row r="11" spans="1:11" ht="8.25" customHeight="1">
      <c r="A11" s="249" t="s">
        <v>83</v>
      </c>
      <c r="B11" s="5" t="s">
        <v>172</v>
      </c>
      <c r="C11" s="5" t="s">
        <v>173</v>
      </c>
      <c r="D11" s="13">
        <v>18580</v>
      </c>
      <c r="E11" s="13"/>
      <c r="F11" s="13">
        <v>36685</v>
      </c>
      <c r="G11" s="13">
        <f>SUM(D11:F11)</f>
        <v>55265</v>
      </c>
      <c r="H11" s="250">
        <v>18663</v>
      </c>
      <c r="I11" s="250"/>
      <c r="J11" s="250">
        <v>36685</v>
      </c>
      <c r="K11" s="13">
        <f aca="true" t="shared" si="1" ref="K11:K16">SUM(H11:J11)</f>
        <v>55348</v>
      </c>
    </row>
    <row r="12" spans="1:11" ht="9.75">
      <c r="A12" s="249" t="s">
        <v>84</v>
      </c>
      <c r="B12" s="5" t="s">
        <v>174</v>
      </c>
      <c r="C12" s="5" t="s">
        <v>175</v>
      </c>
      <c r="D12" s="13">
        <v>38308</v>
      </c>
      <c r="E12" s="13"/>
      <c r="F12" s="13"/>
      <c r="G12" s="13">
        <f>SUM(D12:F12)</f>
        <v>38308</v>
      </c>
      <c r="H12" s="250">
        <v>38308</v>
      </c>
      <c r="I12" s="250"/>
      <c r="J12" s="250"/>
      <c r="K12" s="13">
        <f t="shared" si="1"/>
        <v>38308</v>
      </c>
    </row>
    <row r="13" spans="1:11" ht="9.75">
      <c r="A13" s="249" t="s">
        <v>319</v>
      </c>
      <c r="B13" s="5" t="s">
        <v>176</v>
      </c>
      <c r="C13" s="5" t="s">
        <v>177</v>
      </c>
      <c r="D13" s="13">
        <v>41871</v>
      </c>
      <c r="E13" s="13"/>
      <c r="F13" s="13">
        <v>6984</v>
      </c>
      <c r="G13" s="13">
        <f>SUM(D13:F13)</f>
        <v>48855</v>
      </c>
      <c r="H13" s="250">
        <v>45397</v>
      </c>
      <c r="I13" s="250"/>
      <c r="J13" s="250">
        <v>9793</v>
      </c>
      <c r="K13" s="13">
        <f t="shared" si="1"/>
        <v>55190</v>
      </c>
    </row>
    <row r="14" spans="1:11" ht="9.75">
      <c r="A14" s="249" t="s">
        <v>85</v>
      </c>
      <c r="B14" s="5" t="s">
        <v>178</v>
      </c>
      <c r="C14" s="5" t="s">
        <v>179</v>
      </c>
      <c r="D14" s="13">
        <v>1826</v>
      </c>
      <c r="E14" s="13"/>
      <c r="F14" s="13"/>
      <c r="G14" s="13">
        <v>1826</v>
      </c>
      <c r="H14" s="250">
        <v>1826</v>
      </c>
      <c r="I14" s="250"/>
      <c r="J14" s="250"/>
      <c r="K14" s="13">
        <f t="shared" si="1"/>
        <v>1826</v>
      </c>
    </row>
    <row r="15" spans="1:11" ht="9.75">
      <c r="A15" s="249" t="s">
        <v>86</v>
      </c>
      <c r="B15" s="5" t="s">
        <v>516</v>
      </c>
      <c r="C15" s="5" t="s">
        <v>181</v>
      </c>
      <c r="D15" s="13">
        <v>375</v>
      </c>
      <c r="E15" s="13"/>
      <c r="F15" s="13"/>
      <c r="G15" s="13">
        <f>SUM(D15:F15)</f>
        <v>375</v>
      </c>
      <c r="H15" s="250">
        <v>73199</v>
      </c>
      <c r="I15" s="250"/>
      <c r="J15" s="250">
        <v>2472</v>
      </c>
      <c r="K15" s="13">
        <f t="shared" si="1"/>
        <v>75671</v>
      </c>
    </row>
    <row r="16" spans="1:11" ht="9.75">
      <c r="A16" s="249" t="s">
        <v>320</v>
      </c>
      <c r="B16" s="5" t="s">
        <v>517</v>
      </c>
      <c r="C16" s="5" t="s">
        <v>183</v>
      </c>
      <c r="D16" s="13"/>
      <c r="E16" s="13"/>
      <c r="F16" s="13"/>
      <c r="G16" s="13">
        <f>SUM(D16:F16)</f>
        <v>0</v>
      </c>
      <c r="H16" s="13">
        <v>114</v>
      </c>
      <c r="I16" s="13"/>
      <c r="J16" s="13"/>
      <c r="K16" s="13">
        <f t="shared" si="1"/>
        <v>114</v>
      </c>
    </row>
    <row r="17" spans="1:11" ht="9.75">
      <c r="A17" s="247" t="s">
        <v>3</v>
      </c>
      <c r="B17" s="6" t="s">
        <v>263</v>
      </c>
      <c r="C17" s="6" t="s">
        <v>195</v>
      </c>
      <c r="D17" s="12">
        <f>SUM(D18:D22)</f>
        <v>13771</v>
      </c>
      <c r="E17" s="12">
        <f>SUM(E18:E22)</f>
        <v>0</v>
      </c>
      <c r="F17" s="12">
        <f>SUM(F18:F22)</f>
        <v>0</v>
      </c>
      <c r="G17" s="12">
        <f>SUM(D17:F17)</f>
        <v>13771</v>
      </c>
      <c r="H17" s="12">
        <f>SUM(H18:H22)</f>
        <v>72810</v>
      </c>
      <c r="I17" s="12">
        <f>SUM(I18:I22)</f>
        <v>0</v>
      </c>
      <c r="J17" s="12">
        <f>SUM(J18:J22)</f>
        <v>0</v>
      </c>
      <c r="K17" s="12">
        <f>SUM(K18:K22)</f>
        <v>72810</v>
      </c>
    </row>
    <row r="18" spans="1:11" ht="9.75">
      <c r="A18" s="249" t="s">
        <v>87</v>
      </c>
      <c r="B18" s="5" t="s">
        <v>185</v>
      </c>
      <c r="C18" s="5" t="s">
        <v>186</v>
      </c>
      <c r="D18" s="13"/>
      <c r="E18" s="13"/>
      <c r="F18" s="13"/>
      <c r="G18" s="13"/>
      <c r="H18" s="13"/>
      <c r="I18" s="13"/>
      <c r="J18" s="13"/>
      <c r="K18" s="13"/>
    </row>
    <row r="19" spans="1:11" ht="9.75">
      <c r="A19" s="249" t="s">
        <v>88</v>
      </c>
      <c r="B19" s="5" t="s">
        <v>187</v>
      </c>
      <c r="C19" s="5" t="s">
        <v>188</v>
      </c>
      <c r="D19" s="13"/>
      <c r="E19" s="13"/>
      <c r="F19" s="13"/>
      <c r="G19" s="13"/>
      <c r="H19" s="13"/>
      <c r="I19" s="13"/>
      <c r="J19" s="13"/>
      <c r="K19" s="13"/>
    </row>
    <row r="20" spans="1:11" ht="9.75">
      <c r="A20" s="249" t="s">
        <v>90</v>
      </c>
      <c r="B20" s="5" t="s">
        <v>189</v>
      </c>
      <c r="C20" s="5" t="s">
        <v>190</v>
      </c>
      <c r="D20" s="13"/>
      <c r="E20" s="13"/>
      <c r="F20" s="13"/>
      <c r="G20" s="13"/>
      <c r="H20" s="13"/>
      <c r="I20" s="13"/>
      <c r="J20" s="13"/>
      <c r="K20" s="13"/>
    </row>
    <row r="21" spans="1:12" ht="9.75">
      <c r="A21" s="249" t="s">
        <v>321</v>
      </c>
      <c r="B21" s="5" t="s">
        <v>191</v>
      </c>
      <c r="C21" s="5" t="s">
        <v>192</v>
      </c>
      <c r="D21" s="13"/>
      <c r="E21" s="13"/>
      <c r="F21" s="13"/>
      <c r="G21" s="13"/>
      <c r="H21" s="13">
        <v>1315</v>
      </c>
      <c r="I21" s="13"/>
      <c r="J21" s="13"/>
      <c r="K21" s="13">
        <f>SUM(H21:J21)</f>
        <v>1315</v>
      </c>
      <c r="L21" s="309"/>
    </row>
    <row r="22" spans="1:12" ht="9.75">
      <c r="A22" s="249" t="s">
        <v>322</v>
      </c>
      <c r="B22" s="5" t="s">
        <v>193</v>
      </c>
      <c r="C22" s="5" t="s">
        <v>194</v>
      </c>
      <c r="D22" s="13">
        <v>13771</v>
      </c>
      <c r="E22" s="13"/>
      <c r="F22" s="13"/>
      <c r="G22" s="13">
        <f>SUM(D22:F22)</f>
        <v>13771</v>
      </c>
      <c r="H22" s="13">
        <v>71495</v>
      </c>
      <c r="I22" s="13"/>
      <c r="J22" s="13"/>
      <c r="K22" s="13">
        <f>SUM(H22:J22)</f>
        <v>71495</v>
      </c>
      <c r="L22" s="309"/>
    </row>
    <row r="23" spans="1:11" ht="9.75">
      <c r="A23" s="251" t="s">
        <v>4</v>
      </c>
      <c r="B23" s="6" t="s">
        <v>358</v>
      </c>
      <c r="C23" s="6" t="s">
        <v>206</v>
      </c>
      <c r="D23" s="12">
        <f>SUM(D24:D28)</f>
        <v>12500</v>
      </c>
      <c r="E23" s="12">
        <f>SUM(E24:E28)</f>
        <v>0</v>
      </c>
      <c r="F23" s="12">
        <f>SUM(F24:F28)</f>
        <v>0</v>
      </c>
      <c r="G23" s="13">
        <f aca="true" t="shared" si="2" ref="G23:G28">SUM(D23:F23)</f>
        <v>12500</v>
      </c>
      <c r="H23" s="12">
        <f>SUM(H24:H28)</f>
        <v>39192</v>
      </c>
      <c r="I23" s="12">
        <f>SUM(I24:I28)</f>
        <v>0</v>
      </c>
      <c r="J23" s="12">
        <f>SUM(J24:J28)</f>
        <v>0</v>
      </c>
      <c r="K23" s="12">
        <f aca="true" t="shared" si="3" ref="K23:K28">SUM(H23:J23)</f>
        <v>39192</v>
      </c>
    </row>
    <row r="24" spans="1:11" ht="9.75">
      <c r="A24" s="249" t="s">
        <v>142</v>
      </c>
      <c r="B24" s="5" t="s">
        <v>196</v>
      </c>
      <c r="C24" s="5" t="s">
        <v>197</v>
      </c>
      <c r="D24" s="13"/>
      <c r="E24" s="13"/>
      <c r="F24" s="13"/>
      <c r="G24" s="13">
        <f t="shared" si="2"/>
        <v>0</v>
      </c>
      <c r="H24" s="13"/>
      <c r="I24" s="13"/>
      <c r="J24" s="13"/>
      <c r="K24" s="13">
        <f t="shared" si="3"/>
        <v>0</v>
      </c>
    </row>
    <row r="25" spans="1:11" ht="9.75">
      <c r="A25" s="249" t="s">
        <v>143</v>
      </c>
      <c r="B25" s="5" t="s">
        <v>198</v>
      </c>
      <c r="C25" s="5" t="s">
        <v>199</v>
      </c>
      <c r="D25" s="13"/>
      <c r="E25" s="13"/>
      <c r="F25" s="13"/>
      <c r="G25" s="13">
        <f t="shared" si="2"/>
        <v>0</v>
      </c>
      <c r="H25" s="13"/>
      <c r="I25" s="13"/>
      <c r="J25" s="13"/>
      <c r="K25" s="13">
        <f t="shared" si="3"/>
        <v>0</v>
      </c>
    </row>
    <row r="26" spans="1:11" ht="9.75">
      <c r="A26" s="249" t="s">
        <v>323</v>
      </c>
      <c r="B26" s="5" t="s">
        <v>200</v>
      </c>
      <c r="C26" s="5" t="s">
        <v>201</v>
      </c>
      <c r="D26" s="13"/>
      <c r="E26" s="13"/>
      <c r="F26" s="13"/>
      <c r="G26" s="13">
        <f t="shared" si="2"/>
        <v>0</v>
      </c>
      <c r="H26" s="13"/>
      <c r="I26" s="13"/>
      <c r="J26" s="13"/>
      <c r="K26" s="13">
        <f t="shared" si="3"/>
        <v>0</v>
      </c>
    </row>
    <row r="27" spans="1:11" ht="9.75">
      <c r="A27" s="249" t="s">
        <v>324</v>
      </c>
      <c r="B27" s="5" t="s">
        <v>202</v>
      </c>
      <c r="C27" s="5" t="s">
        <v>203</v>
      </c>
      <c r="D27" s="13"/>
      <c r="E27" s="13"/>
      <c r="F27" s="13"/>
      <c r="G27" s="13">
        <f t="shared" si="2"/>
        <v>0</v>
      </c>
      <c r="H27" s="13"/>
      <c r="I27" s="13"/>
      <c r="J27" s="13"/>
      <c r="K27" s="13">
        <f t="shared" si="3"/>
        <v>0</v>
      </c>
    </row>
    <row r="28" spans="1:11" ht="9.75">
      <c r="A28" s="249" t="s">
        <v>325</v>
      </c>
      <c r="B28" s="5" t="s">
        <v>204</v>
      </c>
      <c r="C28" s="5" t="s">
        <v>205</v>
      </c>
      <c r="D28" s="13">
        <v>12500</v>
      </c>
      <c r="E28" s="13"/>
      <c r="F28" s="13"/>
      <c r="G28" s="13">
        <f t="shared" si="2"/>
        <v>12500</v>
      </c>
      <c r="H28" s="13">
        <v>39192</v>
      </c>
      <c r="I28" s="13"/>
      <c r="J28" s="13"/>
      <c r="K28" s="13">
        <f t="shared" si="3"/>
        <v>39192</v>
      </c>
    </row>
    <row r="29" spans="1:11" ht="9.75">
      <c r="A29" s="247" t="s">
        <v>5</v>
      </c>
      <c r="B29" s="6" t="s">
        <v>380</v>
      </c>
      <c r="C29" s="6" t="s">
        <v>215</v>
      </c>
      <c r="D29" s="12">
        <f aca="true" t="shared" si="4" ref="D29:K29">SUM(D30:D34)</f>
        <v>16000</v>
      </c>
      <c r="E29" s="12">
        <f t="shared" si="4"/>
        <v>0</v>
      </c>
      <c r="F29" s="12">
        <f t="shared" si="4"/>
        <v>0</v>
      </c>
      <c r="G29" s="12">
        <f t="shared" si="4"/>
        <v>16000</v>
      </c>
      <c r="H29" s="12">
        <f t="shared" si="4"/>
        <v>24132</v>
      </c>
      <c r="I29" s="12">
        <f t="shared" si="4"/>
        <v>0</v>
      </c>
      <c r="J29" s="12">
        <f t="shared" si="4"/>
        <v>0</v>
      </c>
      <c r="K29" s="12">
        <f t="shared" si="4"/>
        <v>24132</v>
      </c>
    </row>
    <row r="30" spans="1:11" ht="8.25" customHeight="1">
      <c r="A30" s="249" t="s">
        <v>364</v>
      </c>
      <c r="B30" s="252" t="s">
        <v>207</v>
      </c>
      <c r="C30" s="5" t="s">
        <v>208</v>
      </c>
      <c r="D30" s="13">
        <v>1600</v>
      </c>
      <c r="E30" s="13"/>
      <c r="F30" s="13"/>
      <c r="G30" s="13">
        <f>SUM(D30:F30)</f>
        <v>1600</v>
      </c>
      <c r="H30" s="13">
        <v>1660</v>
      </c>
      <c r="I30" s="13"/>
      <c r="J30" s="13"/>
      <c r="K30" s="13">
        <f>SUM(H30:J30)</f>
        <v>1660</v>
      </c>
    </row>
    <row r="31" spans="1:11" ht="9.75">
      <c r="A31" s="249" t="s">
        <v>365</v>
      </c>
      <c r="B31" s="1" t="s">
        <v>362</v>
      </c>
      <c r="C31" s="5" t="s">
        <v>363</v>
      </c>
      <c r="D31" s="13">
        <v>12000</v>
      </c>
      <c r="E31" s="13"/>
      <c r="F31" s="13"/>
      <c r="G31" s="13">
        <f>SUM(D31:F31)</f>
        <v>12000</v>
      </c>
      <c r="H31" s="13">
        <v>20000</v>
      </c>
      <c r="I31" s="13"/>
      <c r="J31" s="13"/>
      <c r="K31" s="13">
        <f>SUM(H31:J31)</f>
        <v>20000</v>
      </c>
    </row>
    <row r="32" spans="1:11" ht="9.75">
      <c r="A32" s="249" t="s">
        <v>366</v>
      </c>
      <c r="B32" s="252" t="s">
        <v>209</v>
      </c>
      <c r="C32" s="5" t="s">
        <v>210</v>
      </c>
      <c r="D32" s="13">
        <v>2400</v>
      </c>
      <c r="E32" s="13"/>
      <c r="F32" s="13"/>
      <c r="G32" s="13">
        <f>SUM(D32:F32)</f>
        <v>2400</v>
      </c>
      <c r="H32" s="13">
        <v>2400</v>
      </c>
      <c r="I32" s="13"/>
      <c r="J32" s="13"/>
      <c r="K32" s="13">
        <f>SUM(H32:J32)</f>
        <v>2400</v>
      </c>
    </row>
    <row r="33" spans="1:11" ht="9.75">
      <c r="A33" s="249" t="s">
        <v>367</v>
      </c>
      <c r="B33" s="5" t="s">
        <v>211</v>
      </c>
      <c r="C33" s="5" t="s">
        <v>212</v>
      </c>
      <c r="D33" s="13"/>
      <c r="E33" s="13"/>
      <c r="F33" s="13"/>
      <c r="G33" s="13"/>
      <c r="H33" s="13"/>
      <c r="I33" s="13"/>
      <c r="J33" s="13"/>
      <c r="K33" s="13"/>
    </row>
    <row r="34" spans="1:11" ht="9.75">
      <c r="A34" s="249" t="s">
        <v>368</v>
      </c>
      <c r="B34" s="5" t="s">
        <v>213</v>
      </c>
      <c r="C34" s="5" t="s">
        <v>214</v>
      </c>
      <c r="D34" s="13"/>
      <c r="E34" s="13"/>
      <c r="F34" s="13"/>
      <c r="G34" s="13"/>
      <c r="H34" s="13">
        <v>72</v>
      </c>
      <c r="I34" s="13"/>
      <c r="J34" s="13"/>
      <c r="K34" s="13">
        <v>72</v>
      </c>
    </row>
    <row r="35" spans="1:11" ht="9.75">
      <c r="A35" s="247" t="s">
        <v>6</v>
      </c>
      <c r="B35" s="6" t="s">
        <v>265</v>
      </c>
      <c r="C35" s="6" t="s">
        <v>236</v>
      </c>
      <c r="D35" s="12">
        <f aca="true" t="shared" si="5" ref="D35:K35">SUM(D36:D45)</f>
        <v>11475</v>
      </c>
      <c r="E35" s="12">
        <f t="shared" si="5"/>
        <v>0</v>
      </c>
      <c r="F35" s="12">
        <f t="shared" si="5"/>
        <v>0</v>
      </c>
      <c r="G35" s="12">
        <f t="shared" si="5"/>
        <v>11475</v>
      </c>
      <c r="H35" s="12">
        <f t="shared" si="5"/>
        <v>15251</v>
      </c>
      <c r="I35" s="12">
        <f t="shared" si="5"/>
        <v>0</v>
      </c>
      <c r="J35" s="12">
        <f t="shared" si="5"/>
        <v>0</v>
      </c>
      <c r="K35" s="12">
        <f t="shared" si="5"/>
        <v>15251</v>
      </c>
    </row>
    <row r="36" spans="1:11" ht="9.75">
      <c r="A36" s="249" t="s">
        <v>144</v>
      </c>
      <c r="B36" s="5" t="s">
        <v>216</v>
      </c>
      <c r="C36" s="5" t="s">
        <v>217</v>
      </c>
      <c r="D36" s="13"/>
      <c r="E36" s="13"/>
      <c r="F36" s="13"/>
      <c r="G36" s="13"/>
      <c r="H36" s="13">
        <v>1228</v>
      </c>
      <c r="I36" s="13"/>
      <c r="J36" s="13"/>
      <c r="K36" s="13">
        <v>1228</v>
      </c>
    </row>
    <row r="37" spans="1:11" ht="9.75">
      <c r="A37" s="249" t="s">
        <v>145</v>
      </c>
      <c r="B37" s="5" t="s">
        <v>218</v>
      </c>
      <c r="C37" s="5" t="s">
        <v>219</v>
      </c>
      <c r="D37" s="13">
        <v>1463</v>
      </c>
      <c r="E37" s="13"/>
      <c r="F37" s="13"/>
      <c r="G37" s="13">
        <f aca="true" t="shared" si="6" ref="G37:G43">SUM(D37:F37)</f>
        <v>1463</v>
      </c>
      <c r="H37" s="13">
        <v>1822</v>
      </c>
      <c r="I37" s="13"/>
      <c r="J37" s="13"/>
      <c r="K37" s="13">
        <f aca="true" t="shared" si="7" ref="K37:K43">SUM(H37:J37)</f>
        <v>1822</v>
      </c>
    </row>
    <row r="38" spans="1:11" ht="9.75">
      <c r="A38" s="249" t="s">
        <v>146</v>
      </c>
      <c r="B38" s="5" t="s">
        <v>220</v>
      </c>
      <c r="C38" s="5" t="s">
        <v>221</v>
      </c>
      <c r="D38" s="13">
        <v>1100</v>
      </c>
      <c r="E38" s="13"/>
      <c r="F38" s="13"/>
      <c r="G38" s="13">
        <f t="shared" si="6"/>
        <v>1100</v>
      </c>
      <c r="H38" s="13">
        <v>1172</v>
      </c>
      <c r="I38" s="13"/>
      <c r="J38" s="13"/>
      <c r="K38" s="13">
        <f t="shared" si="7"/>
        <v>1172</v>
      </c>
    </row>
    <row r="39" spans="1:11" ht="9.75">
      <c r="A39" s="249" t="s">
        <v>326</v>
      </c>
      <c r="B39" s="5" t="s">
        <v>222</v>
      </c>
      <c r="C39" s="5" t="s">
        <v>223</v>
      </c>
      <c r="D39" s="13">
        <v>2500</v>
      </c>
      <c r="E39" s="13"/>
      <c r="F39" s="13"/>
      <c r="G39" s="13">
        <f t="shared" si="6"/>
        <v>2500</v>
      </c>
      <c r="H39" s="13">
        <v>2500</v>
      </c>
      <c r="I39" s="13"/>
      <c r="J39" s="13"/>
      <c r="K39" s="13">
        <f t="shared" si="7"/>
        <v>2500</v>
      </c>
    </row>
    <row r="40" spans="1:11" ht="9.75">
      <c r="A40" s="249" t="s">
        <v>327</v>
      </c>
      <c r="B40" s="5" t="s">
        <v>224</v>
      </c>
      <c r="C40" s="5" t="s">
        <v>225</v>
      </c>
      <c r="D40" s="13">
        <v>3050</v>
      </c>
      <c r="E40" s="13"/>
      <c r="F40" s="13"/>
      <c r="G40" s="13">
        <f t="shared" si="6"/>
        <v>3050</v>
      </c>
      <c r="H40" s="13">
        <v>3050</v>
      </c>
      <c r="I40" s="13"/>
      <c r="J40" s="13"/>
      <c r="K40" s="13">
        <f t="shared" si="7"/>
        <v>3050</v>
      </c>
    </row>
    <row r="41" spans="1:11" ht="9.75">
      <c r="A41" s="249" t="s">
        <v>328</v>
      </c>
      <c r="B41" s="5" t="s">
        <v>226</v>
      </c>
      <c r="C41" s="5" t="s">
        <v>227</v>
      </c>
      <c r="D41" s="13">
        <v>2990</v>
      </c>
      <c r="E41" s="13"/>
      <c r="F41" s="13"/>
      <c r="G41" s="13">
        <f t="shared" si="6"/>
        <v>2990</v>
      </c>
      <c r="H41" s="13">
        <v>4234</v>
      </c>
      <c r="I41" s="13"/>
      <c r="J41" s="13"/>
      <c r="K41" s="13">
        <f t="shared" si="7"/>
        <v>4234</v>
      </c>
    </row>
    <row r="42" spans="1:11" ht="9.75">
      <c r="A42" s="249" t="s">
        <v>329</v>
      </c>
      <c r="B42" s="5" t="s">
        <v>228</v>
      </c>
      <c r="C42" s="5" t="s">
        <v>229</v>
      </c>
      <c r="D42" s="13">
        <v>122</v>
      </c>
      <c r="E42" s="13"/>
      <c r="F42" s="13"/>
      <c r="G42" s="13">
        <f t="shared" si="6"/>
        <v>122</v>
      </c>
      <c r="H42" s="13">
        <v>995</v>
      </c>
      <c r="I42" s="13"/>
      <c r="J42" s="13"/>
      <c r="K42" s="13">
        <f t="shared" si="7"/>
        <v>995</v>
      </c>
    </row>
    <row r="43" spans="1:11" ht="9.75">
      <c r="A43" s="249" t="s">
        <v>330</v>
      </c>
      <c r="B43" s="5" t="s">
        <v>230</v>
      </c>
      <c r="C43" s="5" t="s">
        <v>231</v>
      </c>
      <c r="D43" s="13">
        <v>250</v>
      </c>
      <c r="E43" s="13"/>
      <c r="F43" s="13"/>
      <c r="G43" s="13">
        <f t="shared" si="6"/>
        <v>250</v>
      </c>
      <c r="H43" s="13">
        <v>250</v>
      </c>
      <c r="I43" s="13"/>
      <c r="J43" s="13"/>
      <c r="K43" s="13">
        <f t="shared" si="7"/>
        <v>250</v>
      </c>
    </row>
    <row r="44" spans="1:11" ht="9.75">
      <c r="A44" s="249" t="s">
        <v>331</v>
      </c>
      <c r="B44" s="5" t="s">
        <v>232</v>
      </c>
      <c r="C44" s="5" t="s">
        <v>233</v>
      </c>
      <c r="D44" s="13"/>
      <c r="E44" s="13"/>
      <c r="F44" s="13"/>
      <c r="G44" s="13"/>
      <c r="H44" s="13"/>
      <c r="I44" s="13"/>
      <c r="J44" s="13"/>
      <c r="K44" s="13"/>
    </row>
    <row r="45" spans="1:11" ht="9.75">
      <c r="A45" s="249" t="s">
        <v>332</v>
      </c>
      <c r="B45" s="5" t="s">
        <v>234</v>
      </c>
      <c r="C45" s="5" t="s">
        <v>235</v>
      </c>
      <c r="D45" s="13"/>
      <c r="E45" s="13"/>
      <c r="F45" s="13"/>
      <c r="G45" s="13"/>
      <c r="H45" s="13"/>
      <c r="I45" s="13"/>
      <c r="J45" s="13"/>
      <c r="K45" s="13"/>
    </row>
    <row r="46" spans="1:11" ht="9.75">
      <c r="A46" s="247" t="s">
        <v>7</v>
      </c>
      <c r="B46" s="6" t="s">
        <v>266</v>
      </c>
      <c r="C46" s="6" t="s">
        <v>247</v>
      </c>
      <c r="D46" s="12">
        <f aca="true" t="shared" si="8" ref="D46:K46">SUM(D47:D51)</f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2953</v>
      </c>
      <c r="I46" s="12">
        <f t="shared" si="8"/>
        <v>0</v>
      </c>
      <c r="J46" s="12">
        <f t="shared" si="8"/>
        <v>0</v>
      </c>
      <c r="K46" s="12">
        <f t="shared" si="8"/>
        <v>2953</v>
      </c>
    </row>
    <row r="47" spans="1:11" ht="9.75">
      <c r="A47" s="249" t="s">
        <v>147</v>
      </c>
      <c r="B47" s="5" t="s">
        <v>237</v>
      </c>
      <c r="C47" s="5" t="s">
        <v>238</v>
      </c>
      <c r="D47" s="13"/>
      <c r="E47" s="13"/>
      <c r="F47" s="13"/>
      <c r="G47" s="13"/>
      <c r="H47" s="13"/>
      <c r="I47" s="13"/>
      <c r="J47" s="13"/>
      <c r="K47" s="13"/>
    </row>
    <row r="48" spans="1:11" ht="9.75">
      <c r="A48" s="249" t="s">
        <v>148</v>
      </c>
      <c r="B48" s="5" t="s">
        <v>239</v>
      </c>
      <c r="C48" s="5" t="s">
        <v>240</v>
      </c>
      <c r="D48" s="13"/>
      <c r="E48" s="13"/>
      <c r="F48" s="13"/>
      <c r="G48" s="13"/>
      <c r="H48" s="13"/>
      <c r="I48" s="13"/>
      <c r="J48" s="13"/>
      <c r="K48" s="13"/>
    </row>
    <row r="49" spans="1:11" ht="9.75">
      <c r="A49" s="249" t="s">
        <v>149</v>
      </c>
      <c r="B49" s="5" t="s">
        <v>241</v>
      </c>
      <c r="C49" s="5" t="s">
        <v>242</v>
      </c>
      <c r="D49" s="13"/>
      <c r="E49" s="13"/>
      <c r="F49" s="13"/>
      <c r="G49" s="13"/>
      <c r="H49" s="13">
        <v>2953</v>
      </c>
      <c r="I49" s="13"/>
      <c r="J49" s="13"/>
      <c r="K49" s="13">
        <f>SUM(H49:J49)</f>
        <v>2953</v>
      </c>
    </row>
    <row r="50" spans="1:11" ht="9.75">
      <c r="A50" s="249" t="s">
        <v>155</v>
      </c>
      <c r="B50" s="5" t="s">
        <v>243</v>
      </c>
      <c r="C50" s="5" t="s">
        <v>244</v>
      </c>
      <c r="D50" s="13"/>
      <c r="E50" s="13"/>
      <c r="F50" s="13"/>
      <c r="G50" s="13"/>
      <c r="H50" s="13"/>
      <c r="I50" s="13"/>
      <c r="J50" s="13"/>
      <c r="K50" s="13"/>
    </row>
    <row r="51" spans="1:11" ht="9.75">
      <c r="A51" s="249" t="s">
        <v>333</v>
      </c>
      <c r="B51" s="5" t="s">
        <v>245</v>
      </c>
      <c r="C51" s="5" t="s">
        <v>246</v>
      </c>
      <c r="D51" s="13"/>
      <c r="E51" s="13"/>
      <c r="F51" s="13"/>
      <c r="G51" s="13"/>
      <c r="H51" s="13"/>
      <c r="I51" s="13"/>
      <c r="J51" s="13"/>
      <c r="K51" s="13"/>
    </row>
    <row r="52" spans="1:11" ht="9.75">
      <c r="A52" s="247" t="s">
        <v>8</v>
      </c>
      <c r="B52" s="6" t="s">
        <v>267</v>
      </c>
      <c r="C52" s="6" t="s">
        <v>254</v>
      </c>
      <c r="D52" s="13">
        <f aca="true" t="shared" si="9" ref="D52:K52">SUM(D53:D55)</f>
        <v>333</v>
      </c>
      <c r="E52" s="13">
        <f t="shared" si="9"/>
        <v>0</v>
      </c>
      <c r="F52" s="13">
        <f t="shared" si="9"/>
        <v>0</v>
      </c>
      <c r="G52" s="13">
        <f t="shared" si="9"/>
        <v>333</v>
      </c>
      <c r="H52" s="13">
        <f t="shared" si="9"/>
        <v>485</v>
      </c>
      <c r="I52" s="13">
        <f t="shared" si="9"/>
        <v>0</v>
      </c>
      <c r="J52" s="13">
        <f t="shared" si="9"/>
        <v>0</v>
      </c>
      <c r="K52" s="13">
        <f t="shared" si="9"/>
        <v>485</v>
      </c>
    </row>
    <row r="53" spans="1:11" ht="9.75">
      <c r="A53" s="249" t="s">
        <v>150</v>
      </c>
      <c r="B53" s="5" t="s">
        <v>248</v>
      </c>
      <c r="C53" s="5" t="s">
        <v>249</v>
      </c>
      <c r="D53" s="13"/>
      <c r="E53" s="13"/>
      <c r="F53" s="13"/>
      <c r="G53" s="13"/>
      <c r="H53" s="13"/>
      <c r="I53" s="13"/>
      <c r="J53" s="13"/>
      <c r="K53" s="13"/>
    </row>
    <row r="54" spans="1:11" ht="9.75">
      <c r="A54" s="249" t="s">
        <v>151</v>
      </c>
      <c r="B54" s="5" t="s">
        <v>250</v>
      </c>
      <c r="C54" s="5" t="s">
        <v>251</v>
      </c>
      <c r="D54" s="13">
        <v>333</v>
      </c>
      <c r="E54" s="13"/>
      <c r="F54" s="13"/>
      <c r="G54" s="13">
        <v>333</v>
      </c>
      <c r="H54" s="13">
        <v>485</v>
      </c>
      <c r="I54" s="13"/>
      <c r="J54" s="13"/>
      <c r="K54" s="13">
        <v>485</v>
      </c>
    </row>
    <row r="55" spans="1:11" ht="9.75">
      <c r="A55" s="249" t="s">
        <v>152</v>
      </c>
      <c r="B55" s="5" t="s">
        <v>252</v>
      </c>
      <c r="C55" s="5" t="s">
        <v>253</v>
      </c>
      <c r="D55" s="13"/>
      <c r="E55" s="13"/>
      <c r="F55" s="13"/>
      <c r="G55" s="13"/>
      <c r="H55" s="13"/>
      <c r="I55" s="13"/>
      <c r="J55" s="13"/>
      <c r="K55" s="13"/>
    </row>
    <row r="56" spans="1:11" ht="9.75">
      <c r="A56" s="247" t="s">
        <v>9</v>
      </c>
      <c r="B56" s="6" t="s">
        <v>268</v>
      </c>
      <c r="C56" s="6" t="s">
        <v>261</v>
      </c>
      <c r="D56" s="12">
        <f aca="true" t="shared" si="10" ref="D56:K56">SUM(D57:D59)</f>
        <v>0</v>
      </c>
      <c r="E56" s="12">
        <f t="shared" si="10"/>
        <v>0</v>
      </c>
      <c r="F56" s="12">
        <f t="shared" si="10"/>
        <v>0</v>
      </c>
      <c r="G56" s="12">
        <f t="shared" si="10"/>
        <v>0</v>
      </c>
      <c r="H56" s="12">
        <f t="shared" si="10"/>
        <v>37</v>
      </c>
      <c r="I56" s="12">
        <f t="shared" si="10"/>
        <v>0</v>
      </c>
      <c r="J56" s="12">
        <f t="shared" si="10"/>
        <v>0</v>
      </c>
      <c r="K56" s="12">
        <f t="shared" si="10"/>
        <v>37</v>
      </c>
    </row>
    <row r="57" spans="1:11" ht="9.75">
      <c r="A57" s="249" t="s">
        <v>157</v>
      </c>
      <c r="B57" s="5" t="s">
        <v>255</v>
      </c>
      <c r="C57" s="5" t="s">
        <v>256</v>
      </c>
      <c r="D57" s="13"/>
      <c r="E57" s="13"/>
      <c r="F57" s="13"/>
      <c r="G57" s="13"/>
      <c r="H57" s="13"/>
      <c r="I57" s="13"/>
      <c r="J57" s="13"/>
      <c r="K57" s="13"/>
    </row>
    <row r="58" spans="1:11" ht="9.75">
      <c r="A58" s="249" t="s">
        <v>334</v>
      </c>
      <c r="B58" s="5" t="s">
        <v>257</v>
      </c>
      <c r="C58" s="5" t="s">
        <v>512</v>
      </c>
      <c r="D58" s="13">
        <v>0</v>
      </c>
      <c r="E58" s="13"/>
      <c r="F58" s="13"/>
      <c r="G58" s="13">
        <f>SUM(D58:F58)</f>
        <v>0</v>
      </c>
      <c r="H58" s="13">
        <v>37</v>
      </c>
      <c r="I58" s="13"/>
      <c r="J58" s="13"/>
      <c r="K58" s="13">
        <f>SUM(H58:J58)</f>
        <v>37</v>
      </c>
    </row>
    <row r="59" spans="1:11" ht="9.75">
      <c r="A59" s="249" t="s">
        <v>158</v>
      </c>
      <c r="B59" s="5" t="s">
        <v>259</v>
      </c>
      <c r="C59" s="5" t="s">
        <v>260</v>
      </c>
      <c r="D59" s="13">
        <v>0</v>
      </c>
      <c r="E59" s="13"/>
      <c r="F59" s="13"/>
      <c r="G59" s="13">
        <f>SUM(D59:F59)</f>
        <v>0</v>
      </c>
      <c r="H59" s="13">
        <v>0</v>
      </c>
      <c r="I59" s="13"/>
      <c r="J59" s="13"/>
      <c r="K59" s="13">
        <f>SUM(H59:J59)</f>
        <v>0</v>
      </c>
    </row>
    <row r="60" spans="1:11" ht="9.75">
      <c r="A60" s="253" t="s">
        <v>10</v>
      </c>
      <c r="B60" s="6" t="s">
        <v>269</v>
      </c>
      <c r="C60" s="6" t="s">
        <v>262</v>
      </c>
      <c r="D60" s="12">
        <f aca="true" t="shared" si="11" ref="D60:K60">D10+D17+D23+D29+D35+D46+D52+D56</f>
        <v>155039</v>
      </c>
      <c r="E60" s="12">
        <f t="shared" si="11"/>
        <v>0</v>
      </c>
      <c r="F60" s="12">
        <f t="shared" si="11"/>
        <v>43669</v>
      </c>
      <c r="G60" s="12">
        <f t="shared" si="11"/>
        <v>198708</v>
      </c>
      <c r="H60" s="12">
        <f t="shared" si="11"/>
        <v>332367</v>
      </c>
      <c r="I60" s="12">
        <f t="shared" si="11"/>
        <v>0</v>
      </c>
      <c r="J60" s="12">
        <f t="shared" si="11"/>
        <v>48950</v>
      </c>
      <c r="K60" s="12">
        <f t="shared" si="11"/>
        <v>381317</v>
      </c>
    </row>
    <row r="61" spans="1:11" ht="9.75">
      <c r="A61" s="247" t="s">
        <v>11</v>
      </c>
      <c r="B61" s="6" t="s">
        <v>313</v>
      </c>
      <c r="C61" s="6" t="s">
        <v>276</v>
      </c>
      <c r="D61" s="13">
        <f aca="true" t="shared" si="12" ref="D61:K61">SUM(D62:D64)</f>
        <v>0</v>
      </c>
      <c r="E61" s="13">
        <f t="shared" si="12"/>
        <v>0</v>
      </c>
      <c r="F61" s="13">
        <f t="shared" si="12"/>
        <v>0</v>
      </c>
      <c r="G61" s="13">
        <f t="shared" si="12"/>
        <v>0</v>
      </c>
      <c r="H61" s="13">
        <f t="shared" si="12"/>
        <v>0</v>
      </c>
      <c r="I61" s="13">
        <f t="shared" si="12"/>
        <v>0</v>
      </c>
      <c r="J61" s="13">
        <f t="shared" si="12"/>
        <v>0</v>
      </c>
      <c r="K61" s="13">
        <f t="shared" si="12"/>
        <v>0</v>
      </c>
    </row>
    <row r="62" spans="1:11" ht="9.75">
      <c r="A62" s="249" t="s">
        <v>335</v>
      </c>
      <c r="B62" s="5" t="s">
        <v>270</v>
      </c>
      <c r="C62" s="5" t="s">
        <v>271</v>
      </c>
      <c r="D62" s="13"/>
      <c r="E62" s="13"/>
      <c r="F62" s="13"/>
      <c r="G62" s="13"/>
      <c r="H62" s="13"/>
      <c r="I62" s="13"/>
      <c r="J62" s="13"/>
      <c r="K62" s="13"/>
    </row>
    <row r="63" spans="1:11" ht="12.75" customHeight="1">
      <c r="A63" s="249" t="s">
        <v>336</v>
      </c>
      <c r="B63" s="5" t="s">
        <v>272</v>
      </c>
      <c r="C63" s="5" t="s">
        <v>273</v>
      </c>
      <c r="D63" s="13"/>
      <c r="E63" s="13"/>
      <c r="F63" s="13"/>
      <c r="G63" s="13"/>
      <c r="H63" s="13"/>
      <c r="I63" s="13"/>
      <c r="J63" s="13"/>
      <c r="K63" s="13"/>
    </row>
    <row r="64" spans="1:11" ht="9.75">
      <c r="A64" s="249" t="s">
        <v>337</v>
      </c>
      <c r="B64" s="5" t="s">
        <v>274</v>
      </c>
      <c r="C64" s="5" t="s">
        <v>275</v>
      </c>
      <c r="D64" s="13"/>
      <c r="E64" s="13"/>
      <c r="F64" s="13"/>
      <c r="G64" s="13"/>
      <c r="H64" s="13"/>
      <c r="I64" s="13"/>
      <c r="J64" s="13"/>
      <c r="K64" s="13"/>
    </row>
    <row r="65" spans="1:11" ht="12.75" customHeight="1">
      <c r="A65" s="247" t="s">
        <v>12</v>
      </c>
      <c r="B65" s="6" t="s">
        <v>314</v>
      </c>
      <c r="C65" s="6" t="s">
        <v>285</v>
      </c>
      <c r="D65" s="13">
        <f aca="true" t="shared" si="13" ref="D65:K65">SUM(D66:D69)</f>
        <v>0</v>
      </c>
      <c r="E65" s="13">
        <f t="shared" si="13"/>
        <v>0</v>
      </c>
      <c r="F65" s="13">
        <f t="shared" si="13"/>
        <v>0</v>
      </c>
      <c r="G65" s="13">
        <f t="shared" si="13"/>
        <v>0</v>
      </c>
      <c r="H65" s="13">
        <f t="shared" si="13"/>
        <v>0</v>
      </c>
      <c r="I65" s="13">
        <f t="shared" si="13"/>
        <v>0</v>
      </c>
      <c r="J65" s="13">
        <f t="shared" si="13"/>
        <v>0</v>
      </c>
      <c r="K65" s="13">
        <f t="shared" si="13"/>
        <v>0</v>
      </c>
    </row>
    <row r="66" spans="1:11" ht="12.75" customHeight="1">
      <c r="A66" s="249" t="s">
        <v>338</v>
      </c>
      <c r="B66" s="5" t="s">
        <v>277</v>
      </c>
      <c r="C66" s="5" t="s">
        <v>278</v>
      </c>
      <c r="D66" s="13"/>
      <c r="E66" s="13"/>
      <c r="F66" s="13"/>
      <c r="G66" s="13"/>
      <c r="H66" s="13"/>
      <c r="I66" s="13"/>
      <c r="J66" s="13"/>
      <c r="K66" s="13"/>
    </row>
    <row r="67" spans="1:11" ht="9.75">
      <c r="A67" s="249" t="s">
        <v>339</v>
      </c>
      <c r="B67" s="5" t="s">
        <v>279</v>
      </c>
      <c r="C67" s="5" t="s">
        <v>280</v>
      </c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249" t="s">
        <v>340</v>
      </c>
      <c r="B68" s="5" t="s">
        <v>281</v>
      </c>
      <c r="C68" s="5" t="s">
        <v>282</v>
      </c>
      <c r="D68" s="13"/>
      <c r="E68" s="13"/>
      <c r="F68" s="13"/>
      <c r="G68" s="13"/>
      <c r="H68" s="13"/>
      <c r="I68" s="13"/>
      <c r="J68" s="13"/>
      <c r="K68" s="13"/>
    </row>
    <row r="69" spans="1:11" ht="9.75">
      <c r="A69" s="249" t="s">
        <v>341</v>
      </c>
      <c r="B69" s="5" t="s">
        <v>283</v>
      </c>
      <c r="C69" s="5" t="s">
        <v>284</v>
      </c>
      <c r="D69" s="13"/>
      <c r="E69" s="13"/>
      <c r="F69" s="13"/>
      <c r="G69" s="13"/>
      <c r="H69" s="13"/>
      <c r="I69" s="13"/>
      <c r="J69" s="13"/>
      <c r="K69" s="13"/>
    </row>
    <row r="70" spans="1:11" ht="9.75">
      <c r="A70" s="253" t="s">
        <v>112</v>
      </c>
      <c r="B70" s="6" t="s">
        <v>315</v>
      </c>
      <c r="C70" s="6" t="s">
        <v>290</v>
      </c>
      <c r="D70" s="12">
        <f aca="true" t="shared" si="14" ref="D70:K70">SUM(D71:D72)</f>
        <v>57171</v>
      </c>
      <c r="E70" s="12">
        <f t="shared" si="14"/>
        <v>1200</v>
      </c>
      <c r="F70" s="12">
        <f t="shared" si="14"/>
        <v>0</v>
      </c>
      <c r="G70" s="12">
        <f t="shared" si="14"/>
        <v>58371</v>
      </c>
      <c r="H70" s="12">
        <f t="shared" si="14"/>
        <v>58325</v>
      </c>
      <c r="I70" s="12">
        <f t="shared" si="14"/>
        <v>1200</v>
      </c>
      <c r="J70" s="12">
        <f t="shared" si="14"/>
        <v>0</v>
      </c>
      <c r="K70" s="12">
        <f t="shared" si="14"/>
        <v>59525</v>
      </c>
    </row>
    <row r="71" spans="1:11" ht="12.75" customHeight="1">
      <c r="A71" s="249" t="s">
        <v>342</v>
      </c>
      <c r="B71" s="5" t="s">
        <v>286</v>
      </c>
      <c r="C71" s="5" t="s">
        <v>287</v>
      </c>
      <c r="D71" s="13">
        <v>57171</v>
      </c>
      <c r="E71" s="13">
        <v>1200</v>
      </c>
      <c r="F71" s="13"/>
      <c r="G71" s="13">
        <f>SUM(D71:F71)</f>
        <v>58371</v>
      </c>
      <c r="H71" s="13">
        <v>58325</v>
      </c>
      <c r="I71" s="13">
        <v>1200</v>
      </c>
      <c r="J71" s="13"/>
      <c r="K71" s="13">
        <f>SUM(H71:J71)</f>
        <v>59525</v>
      </c>
    </row>
    <row r="72" spans="1:11" ht="12.75" customHeight="1">
      <c r="A72" s="249" t="s">
        <v>343</v>
      </c>
      <c r="B72" s="5" t="s">
        <v>288</v>
      </c>
      <c r="C72" s="5" t="s">
        <v>289</v>
      </c>
      <c r="D72" s="13"/>
      <c r="E72" s="13"/>
      <c r="F72" s="13"/>
      <c r="G72" s="13"/>
      <c r="H72" s="13"/>
      <c r="I72" s="13"/>
      <c r="J72" s="13"/>
      <c r="K72" s="13"/>
    </row>
    <row r="73" spans="1:11" ht="12.75" customHeight="1">
      <c r="A73" s="247" t="s">
        <v>14</v>
      </c>
      <c r="B73" s="6" t="s">
        <v>316</v>
      </c>
      <c r="C73" s="6" t="s">
        <v>300</v>
      </c>
      <c r="D73" s="12">
        <f aca="true" t="shared" si="15" ref="D73:K73">SUM(D74:D78)</f>
        <v>0</v>
      </c>
      <c r="E73" s="12">
        <f t="shared" si="15"/>
        <v>0</v>
      </c>
      <c r="F73" s="12">
        <f t="shared" si="15"/>
        <v>0</v>
      </c>
      <c r="G73" s="12">
        <f t="shared" si="15"/>
        <v>0</v>
      </c>
      <c r="H73" s="12">
        <f t="shared" si="15"/>
        <v>0</v>
      </c>
      <c r="I73" s="12">
        <f t="shared" si="15"/>
        <v>0</v>
      </c>
      <c r="J73" s="12">
        <f t="shared" si="15"/>
        <v>0</v>
      </c>
      <c r="K73" s="12">
        <f t="shared" si="15"/>
        <v>0</v>
      </c>
    </row>
    <row r="74" spans="1:11" ht="9.75">
      <c r="A74" s="249" t="s">
        <v>344</v>
      </c>
      <c r="B74" s="5" t="s">
        <v>291</v>
      </c>
      <c r="C74" s="5" t="s">
        <v>292</v>
      </c>
      <c r="D74" s="13"/>
      <c r="E74" s="13"/>
      <c r="F74" s="13"/>
      <c r="G74" s="13"/>
      <c r="H74" s="13"/>
      <c r="I74" s="13"/>
      <c r="J74" s="13"/>
      <c r="K74" s="13"/>
    </row>
    <row r="75" spans="1:11" ht="9.75">
      <c r="A75" s="249" t="s">
        <v>345</v>
      </c>
      <c r="B75" s="5" t="s">
        <v>293</v>
      </c>
      <c r="C75" s="5" t="s">
        <v>294</v>
      </c>
      <c r="D75" s="13"/>
      <c r="E75" s="13"/>
      <c r="F75" s="13"/>
      <c r="G75" s="13"/>
      <c r="H75" s="13"/>
      <c r="I75" s="13"/>
      <c r="J75" s="13"/>
      <c r="K75" s="13"/>
    </row>
    <row r="76" spans="1:11" ht="9.75">
      <c r="A76" s="249" t="s">
        <v>346</v>
      </c>
      <c r="B76" s="5" t="s">
        <v>295</v>
      </c>
      <c r="C76" s="5" t="s">
        <v>296</v>
      </c>
      <c r="D76" s="13"/>
      <c r="E76" s="13"/>
      <c r="F76" s="13"/>
      <c r="G76" s="13"/>
      <c r="H76" s="13"/>
      <c r="I76" s="13"/>
      <c r="J76" s="13"/>
      <c r="K76" s="13"/>
    </row>
    <row r="77" spans="1:11" ht="9.75">
      <c r="A77" s="249" t="s">
        <v>347</v>
      </c>
      <c r="B77" s="5" t="s">
        <v>297</v>
      </c>
      <c r="C77" s="5" t="s">
        <v>298</v>
      </c>
      <c r="D77" s="13"/>
      <c r="E77" s="13"/>
      <c r="F77" s="13"/>
      <c r="G77" s="13"/>
      <c r="H77" s="13"/>
      <c r="I77" s="13"/>
      <c r="J77" s="13"/>
      <c r="K77" s="13"/>
    </row>
    <row r="78" spans="1:11" ht="12.75" customHeight="1">
      <c r="A78" s="249" t="s">
        <v>348</v>
      </c>
      <c r="B78" s="5" t="s">
        <v>369</v>
      </c>
      <c r="C78" s="5" t="s">
        <v>299</v>
      </c>
      <c r="D78" s="13"/>
      <c r="E78" s="13"/>
      <c r="F78" s="13"/>
      <c r="G78" s="13"/>
      <c r="H78" s="13"/>
      <c r="I78" s="13"/>
      <c r="J78" s="13"/>
      <c r="K78" s="13"/>
    </row>
    <row r="79" spans="1:11" ht="12.75" customHeight="1">
      <c r="A79" s="253" t="s">
        <v>15</v>
      </c>
      <c r="B79" s="6" t="s">
        <v>317</v>
      </c>
      <c r="C79" s="6" t="s">
        <v>309</v>
      </c>
      <c r="D79" s="13">
        <f aca="true" t="shared" si="16" ref="D79:K79">SUM(D80:D84)</f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</row>
    <row r="80" spans="1:11" ht="12.75" customHeight="1">
      <c r="A80" s="249" t="s">
        <v>349</v>
      </c>
      <c r="B80" s="5" t="s">
        <v>301</v>
      </c>
      <c r="C80" s="5" t="s">
        <v>302</v>
      </c>
      <c r="D80" s="13"/>
      <c r="E80" s="13"/>
      <c r="F80" s="13"/>
      <c r="G80" s="13"/>
      <c r="H80" s="13"/>
      <c r="I80" s="13"/>
      <c r="J80" s="13"/>
      <c r="K80" s="13"/>
    </row>
    <row r="81" spans="1:11" ht="12.75" customHeight="1">
      <c r="A81" s="249" t="s">
        <v>350</v>
      </c>
      <c r="B81" s="5" t="s">
        <v>303</v>
      </c>
      <c r="C81" s="5" t="s">
        <v>304</v>
      </c>
      <c r="D81" s="13"/>
      <c r="E81" s="13"/>
      <c r="F81" s="13"/>
      <c r="G81" s="13"/>
      <c r="H81" s="13"/>
      <c r="I81" s="13"/>
      <c r="J81" s="13"/>
      <c r="K81" s="13"/>
    </row>
    <row r="82" spans="1:11" ht="9.75">
      <c r="A82" s="249" t="s">
        <v>351</v>
      </c>
      <c r="B82" s="5" t="s">
        <v>305</v>
      </c>
      <c r="C82" s="5" t="s">
        <v>306</v>
      </c>
      <c r="D82" s="13"/>
      <c r="E82" s="13"/>
      <c r="F82" s="13"/>
      <c r="G82" s="13"/>
      <c r="H82" s="13"/>
      <c r="I82" s="13"/>
      <c r="J82" s="13"/>
      <c r="K82" s="13"/>
    </row>
    <row r="83" spans="1:11" ht="9.75">
      <c r="A83" s="249" t="s">
        <v>352</v>
      </c>
      <c r="B83" s="5" t="s">
        <v>307</v>
      </c>
      <c r="C83" s="5" t="s">
        <v>308</v>
      </c>
      <c r="D83" s="13"/>
      <c r="E83" s="13"/>
      <c r="F83" s="13"/>
      <c r="G83" s="13"/>
      <c r="H83" s="13"/>
      <c r="I83" s="13"/>
      <c r="J83" s="13"/>
      <c r="K83" s="13"/>
    </row>
    <row r="84" spans="1:11" ht="12.75" customHeight="1">
      <c r="A84" s="249" t="s">
        <v>353</v>
      </c>
      <c r="B84" s="5" t="s">
        <v>310</v>
      </c>
      <c r="C84" s="5" t="s">
        <v>311</v>
      </c>
      <c r="D84" s="13"/>
      <c r="E84" s="13"/>
      <c r="F84" s="13"/>
      <c r="G84" s="13"/>
      <c r="H84" s="13"/>
      <c r="I84" s="13"/>
      <c r="J84" s="13"/>
      <c r="K84" s="13"/>
    </row>
    <row r="85" spans="1:11" ht="9.75">
      <c r="A85" s="249"/>
      <c r="B85" s="5" t="s">
        <v>360</v>
      </c>
      <c r="C85" s="5" t="s">
        <v>312</v>
      </c>
      <c r="D85" s="13">
        <f aca="true" t="shared" si="17" ref="D85:K85">D61+D65+D70+D73+D79</f>
        <v>57171</v>
      </c>
      <c r="E85" s="13">
        <f t="shared" si="17"/>
        <v>1200</v>
      </c>
      <c r="F85" s="13">
        <f t="shared" si="17"/>
        <v>0</v>
      </c>
      <c r="G85" s="13">
        <f t="shared" si="17"/>
        <v>58371</v>
      </c>
      <c r="H85" s="13">
        <f t="shared" si="17"/>
        <v>58325</v>
      </c>
      <c r="I85" s="13">
        <f t="shared" si="17"/>
        <v>1200</v>
      </c>
      <c r="J85" s="13">
        <f t="shared" si="17"/>
        <v>0</v>
      </c>
      <c r="K85" s="13">
        <f t="shared" si="17"/>
        <v>59525</v>
      </c>
    </row>
    <row r="86" spans="1:11" ht="9.75">
      <c r="A86" s="249"/>
      <c r="B86" s="6" t="s">
        <v>318</v>
      </c>
      <c r="C86" s="6"/>
      <c r="D86" s="12">
        <f aca="true" t="shared" si="18" ref="D86:K86">D60+D85</f>
        <v>212210</v>
      </c>
      <c r="E86" s="12">
        <f t="shared" si="18"/>
        <v>1200</v>
      </c>
      <c r="F86" s="12">
        <f t="shared" si="18"/>
        <v>43669</v>
      </c>
      <c r="G86" s="12">
        <f t="shared" si="18"/>
        <v>257079</v>
      </c>
      <c r="H86" s="12">
        <f t="shared" si="18"/>
        <v>390692</v>
      </c>
      <c r="I86" s="12">
        <f t="shared" si="18"/>
        <v>1200</v>
      </c>
      <c r="J86" s="12">
        <f t="shared" si="18"/>
        <v>48950</v>
      </c>
      <c r="K86" s="12">
        <f t="shared" si="18"/>
        <v>440842</v>
      </c>
    </row>
  </sheetData>
  <sheetProtection/>
  <mergeCells count="18">
    <mergeCell ref="A2:K2"/>
    <mergeCell ref="D7:G7"/>
    <mergeCell ref="H7:K7"/>
    <mergeCell ref="D8:D9"/>
    <mergeCell ref="E8:E9"/>
    <mergeCell ref="F8:F9"/>
    <mergeCell ref="G8:G9"/>
    <mergeCell ref="H8:H9"/>
    <mergeCell ref="A1:K1"/>
    <mergeCell ref="A3:K3"/>
    <mergeCell ref="A4:K4"/>
    <mergeCell ref="A6:K6"/>
    <mergeCell ref="I8:I9"/>
    <mergeCell ref="J8:J9"/>
    <mergeCell ref="K8:K9"/>
    <mergeCell ref="A7:A9"/>
    <mergeCell ref="B7:B9"/>
    <mergeCell ref="C7:C9"/>
  </mergeCells>
  <printOptions/>
  <pageMargins left="0" right="0" top="0.7480314960629921" bottom="0.708661417322834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N69" sqref="N69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8" t="s">
        <v>535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511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9.75">
      <c r="A3" s="330" t="s">
        <v>354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</row>
    <row r="4" spans="1:11" ht="9.75">
      <c r="A4" s="332" t="s">
        <v>456</v>
      </c>
      <c r="B4" s="332"/>
      <c r="C4" s="332"/>
      <c r="D4" s="332"/>
      <c r="E4" s="332"/>
      <c r="F4" s="332"/>
      <c r="G4" s="331"/>
      <c r="H4" s="331"/>
      <c r="I4" s="331"/>
      <c r="J4" s="331"/>
      <c r="K4" s="331"/>
    </row>
    <row r="5" spans="1:11" ht="9.75">
      <c r="A5" s="245"/>
      <c r="B5" s="245"/>
      <c r="C5" s="245"/>
      <c r="D5" s="245"/>
      <c r="E5" s="245"/>
      <c r="F5" s="245"/>
      <c r="G5" s="246"/>
      <c r="H5" s="246"/>
      <c r="I5" s="246"/>
      <c r="J5" s="246"/>
      <c r="K5" s="246"/>
    </row>
    <row r="6" spans="1:11" ht="9" customHeight="1">
      <c r="A6" s="336" t="s">
        <v>1</v>
      </c>
      <c r="B6" s="336"/>
      <c r="C6" s="336"/>
      <c r="D6" s="336"/>
      <c r="E6" s="336"/>
      <c r="F6" s="336"/>
      <c r="G6" s="337"/>
      <c r="H6" s="337"/>
      <c r="I6" s="337"/>
      <c r="J6" s="337"/>
      <c r="K6" s="337"/>
    </row>
    <row r="7" spans="1:11" ht="15" customHeight="1">
      <c r="A7" s="338" t="s">
        <v>24</v>
      </c>
      <c r="B7" s="338" t="s">
        <v>25</v>
      </c>
      <c r="C7" s="338" t="s">
        <v>26</v>
      </c>
      <c r="D7" s="335" t="s">
        <v>487</v>
      </c>
      <c r="E7" s="335"/>
      <c r="F7" s="335"/>
      <c r="G7" s="335"/>
      <c r="H7" s="335" t="s">
        <v>486</v>
      </c>
      <c r="I7" s="335"/>
      <c r="J7" s="335"/>
      <c r="K7" s="335"/>
    </row>
    <row r="8" spans="1:11" ht="12.75" customHeight="1">
      <c r="A8" s="334"/>
      <c r="B8" s="334"/>
      <c r="C8" s="334"/>
      <c r="D8" s="333" t="s">
        <v>385</v>
      </c>
      <c r="E8" s="333" t="s">
        <v>386</v>
      </c>
      <c r="F8" s="333" t="s">
        <v>387</v>
      </c>
      <c r="G8" s="333" t="s">
        <v>361</v>
      </c>
      <c r="H8" s="333" t="s">
        <v>385</v>
      </c>
      <c r="I8" s="333" t="s">
        <v>386</v>
      </c>
      <c r="J8" s="333" t="s">
        <v>387</v>
      </c>
      <c r="K8" s="333" t="s">
        <v>361</v>
      </c>
    </row>
    <row r="9" spans="1:11" ht="13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 ht="8.25" customHeight="1">
      <c r="A10" s="247" t="s">
        <v>2</v>
      </c>
      <c r="B10" s="6" t="s">
        <v>264</v>
      </c>
      <c r="C10" s="6" t="s">
        <v>184</v>
      </c>
      <c r="D10" s="12">
        <f aca="true" t="shared" si="0" ref="D10:K10">SUM(D11:D16)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</row>
    <row r="11" spans="1:11" ht="8.25" customHeight="1">
      <c r="A11" s="249" t="s">
        <v>83</v>
      </c>
      <c r="B11" s="5" t="s">
        <v>172</v>
      </c>
      <c r="C11" s="5" t="s">
        <v>173</v>
      </c>
      <c r="D11" s="13"/>
      <c r="E11" s="13"/>
      <c r="F11" s="13"/>
      <c r="G11" s="13">
        <f>SUM(D11:F11)</f>
        <v>0</v>
      </c>
      <c r="H11" s="13"/>
      <c r="I11" s="13"/>
      <c r="J11" s="13"/>
      <c r="K11" s="13">
        <f>SUM(H11:J11)</f>
        <v>0</v>
      </c>
    </row>
    <row r="12" spans="1:11" ht="9.75">
      <c r="A12" s="249" t="s">
        <v>84</v>
      </c>
      <c r="B12" s="5" t="s">
        <v>174</v>
      </c>
      <c r="C12" s="5" t="s">
        <v>175</v>
      </c>
      <c r="D12" s="13"/>
      <c r="E12" s="13"/>
      <c r="F12" s="13"/>
      <c r="G12" s="13">
        <f>SUM(D12:F12)</f>
        <v>0</v>
      </c>
      <c r="H12" s="13"/>
      <c r="I12" s="13"/>
      <c r="J12" s="13"/>
      <c r="K12" s="13">
        <f>SUM(H12:J12)</f>
        <v>0</v>
      </c>
    </row>
    <row r="13" spans="1:11" ht="9.75">
      <c r="A13" s="249" t="s">
        <v>319</v>
      </c>
      <c r="B13" s="5" t="s">
        <v>176</v>
      </c>
      <c r="C13" s="5" t="s">
        <v>177</v>
      </c>
      <c r="D13" s="13"/>
      <c r="E13" s="13"/>
      <c r="F13" s="13"/>
      <c r="G13" s="13">
        <f>SUM(D13:F13)</f>
        <v>0</v>
      </c>
      <c r="H13" s="13"/>
      <c r="I13" s="13"/>
      <c r="J13" s="13"/>
      <c r="K13" s="13">
        <f>SUM(H13:J13)</f>
        <v>0</v>
      </c>
    </row>
    <row r="14" spans="1:11" ht="9.75">
      <c r="A14" s="249" t="s">
        <v>85</v>
      </c>
      <c r="B14" s="5" t="s">
        <v>178</v>
      </c>
      <c r="C14" s="5" t="s">
        <v>179</v>
      </c>
      <c r="D14" s="13"/>
      <c r="E14" s="13"/>
      <c r="F14" s="13"/>
      <c r="G14" s="13"/>
      <c r="H14" s="13"/>
      <c r="I14" s="13"/>
      <c r="J14" s="13"/>
      <c r="K14" s="13"/>
    </row>
    <row r="15" spans="1:11" ht="9.75">
      <c r="A15" s="249" t="s">
        <v>86</v>
      </c>
      <c r="B15" s="5" t="s">
        <v>180</v>
      </c>
      <c r="C15" s="5" t="s">
        <v>181</v>
      </c>
      <c r="D15" s="13"/>
      <c r="E15" s="13"/>
      <c r="F15" s="13"/>
      <c r="G15" s="13">
        <f>SUM(D15:F15)</f>
        <v>0</v>
      </c>
      <c r="H15" s="13"/>
      <c r="I15" s="13"/>
      <c r="J15" s="13"/>
      <c r="K15" s="13">
        <f>SUM(H15:J15)</f>
        <v>0</v>
      </c>
    </row>
    <row r="16" spans="1:11" ht="9.75">
      <c r="A16" s="249" t="s">
        <v>320</v>
      </c>
      <c r="B16" s="5" t="s">
        <v>182</v>
      </c>
      <c r="C16" s="5" t="s">
        <v>183</v>
      </c>
      <c r="D16" s="13"/>
      <c r="E16" s="13"/>
      <c r="F16" s="13"/>
      <c r="G16" s="13">
        <f>SUM(D16:F16)</f>
        <v>0</v>
      </c>
      <c r="H16" s="13"/>
      <c r="I16" s="13"/>
      <c r="J16" s="13"/>
      <c r="K16" s="13">
        <f>SUM(H16:J16)</f>
        <v>0</v>
      </c>
    </row>
    <row r="17" spans="1:11" ht="9.75">
      <c r="A17" s="247" t="s">
        <v>3</v>
      </c>
      <c r="B17" s="6" t="s">
        <v>263</v>
      </c>
      <c r="C17" s="6" t="s">
        <v>195</v>
      </c>
      <c r="D17" s="12">
        <f aca="true" t="shared" si="1" ref="D17:K17">SUM(D18:D22)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51</v>
      </c>
      <c r="K17" s="12">
        <f t="shared" si="1"/>
        <v>51</v>
      </c>
    </row>
    <row r="18" spans="1:11" ht="9.75">
      <c r="A18" s="249" t="s">
        <v>87</v>
      </c>
      <c r="B18" s="5" t="s">
        <v>185</v>
      </c>
      <c r="C18" s="5" t="s">
        <v>186</v>
      </c>
      <c r="D18" s="13"/>
      <c r="E18" s="13"/>
      <c r="F18" s="13"/>
      <c r="G18" s="13"/>
      <c r="H18" s="13"/>
      <c r="I18" s="13"/>
      <c r="J18" s="13"/>
      <c r="K18" s="13"/>
    </row>
    <row r="19" spans="1:11" ht="9.75">
      <c r="A19" s="249" t="s">
        <v>88</v>
      </c>
      <c r="B19" s="5" t="s">
        <v>187</v>
      </c>
      <c r="C19" s="5" t="s">
        <v>188</v>
      </c>
      <c r="D19" s="13"/>
      <c r="E19" s="13"/>
      <c r="F19" s="13"/>
      <c r="G19" s="13"/>
      <c r="H19" s="13"/>
      <c r="I19" s="13"/>
      <c r="J19" s="13"/>
      <c r="K19" s="13"/>
    </row>
    <row r="20" spans="1:11" ht="9.75">
      <c r="A20" s="249" t="s">
        <v>90</v>
      </c>
      <c r="B20" s="5" t="s">
        <v>189</v>
      </c>
      <c r="C20" s="5" t="s">
        <v>190</v>
      </c>
      <c r="D20" s="13"/>
      <c r="E20" s="13"/>
      <c r="F20" s="13"/>
      <c r="G20" s="13"/>
      <c r="H20" s="13"/>
      <c r="I20" s="13"/>
      <c r="J20" s="13"/>
      <c r="K20" s="13"/>
    </row>
    <row r="21" spans="1:11" ht="9.75">
      <c r="A21" s="249" t="s">
        <v>321</v>
      </c>
      <c r="B21" s="5" t="s">
        <v>191</v>
      </c>
      <c r="C21" s="5" t="s">
        <v>192</v>
      </c>
      <c r="D21" s="13"/>
      <c r="E21" s="13"/>
      <c r="F21" s="13"/>
      <c r="G21" s="13"/>
      <c r="H21" s="13"/>
      <c r="I21" s="13"/>
      <c r="J21" s="13"/>
      <c r="K21" s="13"/>
    </row>
    <row r="22" spans="1:11" ht="9.75">
      <c r="A22" s="249" t="s">
        <v>322</v>
      </c>
      <c r="B22" s="5" t="s">
        <v>193</v>
      </c>
      <c r="C22" s="5" t="s">
        <v>194</v>
      </c>
      <c r="D22" s="13"/>
      <c r="E22" s="13"/>
      <c r="F22" s="13"/>
      <c r="G22" s="13">
        <f>SUM(D22:F22)</f>
        <v>0</v>
      </c>
      <c r="H22" s="13"/>
      <c r="I22" s="13"/>
      <c r="J22" s="13">
        <v>51</v>
      </c>
      <c r="K22" s="13">
        <f>SUM(H22:J22)</f>
        <v>51</v>
      </c>
    </row>
    <row r="23" spans="1:11" ht="9.75">
      <c r="A23" s="251" t="s">
        <v>4</v>
      </c>
      <c r="B23" s="6" t="s">
        <v>358</v>
      </c>
      <c r="C23" s="6" t="s">
        <v>206</v>
      </c>
      <c r="D23" s="13">
        <f aca="true" t="shared" si="2" ref="D23:K23">SUM(D24:D28)</f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</row>
    <row r="24" spans="1:11" ht="12.75">
      <c r="A24" s="249" t="s">
        <v>142</v>
      </c>
      <c r="B24" s="5" t="s">
        <v>196</v>
      </c>
      <c r="C24" s="5" t="s">
        <v>197</v>
      </c>
      <c r="D24" s="13"/>
      <c r="E24" s="13"/>
      <c r="F24" s="13"/>
      <c r="G24" s="21"/>
      <c r="H24" s="13"/>
      <c r="I24" s="13"/>
      <c r="J24" s="13"/>
      <c r="K24" s="21"/>
    </row>
    <row r="25" spans="1:11" ht="9.75">
      <c r="A25" s="249" t="s">
        <v>143</v>
      </c>
      <c r="B25" s="5" t="s">
        <v>198</v>
      </c>
      <c r="C25" s="5" t="s">
        <v>199</v>
      </c>
      <c r="D25" s="13"/>
      <c r="E25" s="13"/>
      <c r="F25" s="13"/>
      <c r="G25" s="13"/>
      <c r="H25" s="13"/>
      <c r="I25" s="13"/>
      <c r="J25" s="13"/>
      <c r="K25" s="13"/>
    </row>
    <row r="26" spans="1:11" ht="9.75">
      <c r="A26" s="249" t="s">
        <v>323</v>
      </c>
      <c r="B26" s="5" t="s">
        <v>200</v>
      </c>
      <c r="C26" s="5" t="s">
        <v>201</v>
      </c>
      <c r="D26" s="13"/>
      <c r="E26" s="13"/>
      <c r="F26" s="13"/>
      <c r="G26" s="13"/>
      <c r="H26" s="13"/>
      <c r="I26" s="13"/>
      <c r="J26" s="13"/>
      <c r="K26" s="13"/>
    </row>
    <row r="27" spans="1:11" ht="9.75">
      <c r="A27" s="249" t="s">
        <v>324</v>
      </c>
      <c r="B27" s="5" t="s">
        <v>202</v>
      </c>
      <c r="C27" s="5" t="s">
        <v>203</v>
      </c>
      <c r="D27" s="13"/>
      <c r="E27" s="13"/>
      <c r="F27" s="13"/>
      <c r="G27" s="13"/>
      <c r="H27" s="13"/>
      <c r="I27" s="13"/>
      <c r="J27" s="13"/>
      <c r="K27" s="13"/>
    </row>
    <row r="28" spans="1:11" ht="9.75">
      <c r="A28" s="249" t="s">
        <v>325</v>
      </c>
      <c r="B28" s="5" t="s">
        <v>204</v>
      </c>
      <c r="C28" s="5" t="s">
        <v>205</v>
      </c>
      <c r="D28" s="13"/>
      <c r="E28" s="13"/>
      <c r="F28" s="13"/>
      <c r="G28" s="13"/>
      <c r="H28" s="13"/>
      <c r="I28" s="13"/>
      <c r="J28" s="13"/>
      <c r="K28" s="13"/>
    </row>
    <row r="29" spans="1:11" ht="9.75">
      <c r="A29" s="247" t="s">
        <v>5</v>
      </c>
      <c r="B29" s="6" t="s">
        <v>380</v>
      </c>
      <c r="C29" s="6" t="s">
        <v>215</v>
      </c>
      <c r="D29" s="12">
        <f aca="true" t="shared" si="3" ref="D29:K29">SUM(D30:D34)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</row>
    <row r="30" spans="1:11" ht="8.25" customHeight="1">
      <c r="A30" s="249" t="s">
        <v>364</v>
      </c>
      <c r="B30" s="252" t="s">
        <v>207</v>
      </c>
      <c r="C30" s="5" t="s">
        <v>208</v>
      </c>
      <c r="D30" s="13"/>
      <c r="E30" s="13"/>
      <c r="F30" s="13"/>
      <c r="G30" s="13"/>
      <c r="H30" s="13"/>
      <c r="I30" s="13"/>
      <c r="J30" s="13"/>
      <c r="K30" s="13"/>
    </row>
    <row r="31" spans="1:11" ht="9.75">
      <c r="A31" s="249" t="s">
        <v>365</v>
      </c>
      <c r="B31" s="1" t="s">
        <v>362</v>
      </c>
      <c r="C31" s="5" t="s">
        <v>363</v>
      </c>
      <c r="D31" s="13"/>
      <c r="E31" s="13"/>
      <c r="F31" s="13"/>
      <c r="G31" s="13"/>
      <c r="H31" s="13"/>
      <c r="I31" s="13"/>
      <c r="J31" s="13"/>
      <c r="K31" s="13"/>
    </row>
    <row r="32" spans="1:11" ht="9.75">
      <c r="A32" s="249" t="s">
        <v>366</v>
      </c>
      <c r="B32" s="252" t="s">
        <v>209</v>
      </c>
      <c r="C32" s="5" t="s">
        <v>210</v>
      </c>
      <c r="D32" s="13"/>
      <c r="E32" s="13"/>
      <c r="F32" s="13"/>
      <c r="G32" s="13"/>
      <c r="H32" s="13"/>
      <c r="I32" s="13"/>
      <c r="J32" s="13"/>
      <c r="K32" s="13"/>
    </row>
    <row r="33" spans="1:11" ht="9.75">
      <c r="A33" s="249" t="s">
        <v>367</v>
      </c>
      <c r="B33" s="5" t="s">
        <v>211</v>
      </c>
      <c r="C33" s="5" t="s">
        <v>212</v>
      </c>
      <c r="D33" s="13"/>
      <c r="E33" s="13"/>
      <c r="F33" s="13"/>
      <c r="G33" s="13"/>
      <c r="H33" s="13"/>
      <c r="I33" s="13"/>
      <c r="J33" s="13"/>
      <c r="K33" s="13"/>
    </row>
    <row r="34" spans="1:11" ht="9.75">
      <c r="A34" s="249" t="s">
        <v>368</v>
      </c>
      <c r="B34" s="5" t="s">
        <v>213</v>
      </c>
      <c r="C34" s="5" t="s">
        <v>214</v>
      </c>
      <c r="D34" s="13"/>
      <c r="E34" s="13"/>
      <c r="F34" s="13"/>
      <c r="G34" s="13"/>
      <c r="H34" s="13"/>
      <c r="I34" s="13"/>
      <c r="J34" s="13"/>
      <c r="K34" s="13"/>
    </row>
    <row r="35" spans="1:11" ht="9.75">
      <c r="A35" s="247" t="s">
        <v>6</v>
      </c>
      <c r="B35" s="6" t="s">
        <v>265</v>
      </c>
      <c r="C35" s="6" t="s">
        <v>236</v>
      </c>
      <c r="D35" s="12">
        <f aca="true" t="shared" si="4" ref="D35:K35">SUM(D36:D45)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</row>
    <row r="36" spans="1:11" ht="9.75">
      <c r="A36" s="249" t="s">
        <v>144</v>
      </c>
      <c r="B36" s="5" t="s">
        <v>216</v>
      </c>
      <c r="C36" s="5" t="s">
        <v>217</v>
      </c>
      <c r="D36" s="13"/>
      <c r="E36" s="13"/>
      <c r="F36" s="13"/>
      <c r="G36" s="13"/>
      <c r="H36" s="13"/>
      <c r="I36" s="13"/>
      <c r="J36" s="13"/>
      <c r="K36" s="13"/>
    </row>
    <row r="37" spans="1:11" ht="9.75">
      <c r="A37" s="249" t="s">
        <v>145</v>
      </c>
      <c r="B37" s="5" t="s">
        <v>218</v>
      </c>
      <c r="C37" s="5" t="s">
        <v>219</v>
      </c>
      <c r="D37" s="13"/>
      <c r="E37" s="13"/>
      <c r="F37" s="13"/>
      <c r="G37" s="13"/>
      <c r="H37" s="13"/>
      <c r="I37" s="13"/>
      <c r="J37" s="13"/>
      <c r="K37" s="13"/>
    </row>
    <row r="38" spans="1:11" ht="9.75">
      <c r="A38" s="249" t="s">
        <v>146</v>
      </c>
      <c r="B38" s="5" t="s">
        <v>220</v>
      </c>
      <c r="C38" s="5" t="s">
        <v>221</v>
      </c>
      <c r="D38" s="13"/>
      <c r="E38" s="13"/>
      <c r="F38" s="13"/>
      <c r="G38" s="13"/>
      <c r="H38" s="13"/>
      <c r="I38" s="13"/>
      <c r="J38" s="13"/>
      <c r="K38" s="13"/>
    </row>
    <row r="39" spans="1:11" ht="9.75">
      <c r="A39" s="249" t="s">
        <v>326</v>
      </c>
      <c r="B39" s="5" t="s">
        <v>222</v>
      </c>
      <c r="C39" s="5" t="s">
        <v>223</v>
      </c>
      <c r="D39" s="13"/>
      <c r="E39" s="13"/>
      <c r="F39" s="13"/>
      <c r="G39" s="13"/>
      <c r="H39" s="13"/>
      <c r="I39" s="13"/>
      <c r="J39" s="13"/>
      <c r="K39" s="13"/>
    </row>
    <row r="40" spans="1:11" ht="9.75">
      <c r="A40" s="249" t="s">
        <v>327</v>
      </c>
      <c r="B40" s="5" t="s">
        <v>224</v>
      </c>
      <c r="C40" s="5" t="s">
        <v>225</v>
      </c>
      <c r="D40" s="13"/>
      <c r="E40" s="13"/>
      <c r="F40" s="13"/>
      <c r="G40" s="13"/>
      <c r="H40" s="13"/>
      <c r="I40" s="13"/>
      <c r="J40" s="13"/>
      <c r="K40" s="13"/>
    </row>
    <row r="41" spans="1:11" ht="9.75">
      <c r="A41" s="249" t="s">
        <v>328</v>
      </c>
      <c r="B41" s="5" t="s">
        <v>226</v>
      </c>
      <c r="C41" s="5" t="s">
        <v>227</v>
      </c>
      <c r="D41" s="13"/>
      <c r="E41" s="13"/>
      <c r="F41" s="13"/>
      <c r="G41" s="13"/>
      <c r="H41" s="13"/>
      <c r="I41" s="13"/>
      <c r="J41" s="13"/>
      <c r="K41" s="13"/>
    </row>
    <row r="42" spans="1:11" ht="9.75">
      <c r="A42" s="249" t="s">
        <v>329</v>
      </c>
      <c r="B42" s="5" t="s">
        <v>228</v>
      </c>
      <c r="C42" s="5" t="s">
        <v>229</v>
      </c>
      <c r="D42" s="13"/>
      <c r="E42" s="13"/>
      <c r="F42" s="13"/>
      <c r="G42" s="13"/>
      <c r="H42" s="13"/>
      <c r="I42" s="13"/>
      <c r="J42" s="13"/>
      <c r="K42" s="13"/>
    </row>
    <row r="43" spans="1:11" ht="9.75">
      <c r="A43" s="249" t="s">
        <v>330</v>
      </c>
      <c r="B43" s="5" t="s">
        <v>230</v>
      </c>
      <c r="C43" s="5" t="s">
        <v>231</v>
      </c>
      <c r="D43" s="13"/>
      <c r="E43" s="13"/>
      <c r="F43" s="13"/>
      <c r="G43" s="13"/>
      <c r="H43" s="13"/>
      <c r="I43" s="13"/>
      <c r="J43" s="13"/>
      <c r="K43" s="13"/>
    </row>
    <row r="44" spans="1:11" ht="9.75">
      <c r="A44" s="249" t="s">
        <v>331</v>
      </c>
      <c r="B44" s="5" t="s">
        <v>232</v>
      </c>
      <c r="C44" s="5" t="s">
        <v>233</v>
      </c>
      <c r="D44" s="13"/>
      <c r="E44" s="13"/>
      <c r="F44" s="13"/>
      <c r="G44" s="13"/>
      <c r="H44" s="13"/>
      <c r="I44" s="13"/>
      <c r="J44" s="13"/>
      <c r="K44" s="13"/>
    </row>
    <row r="45" spans="1:11" ht="9.75">
      <c r="A45" s="249" t="s">
        <v>332</v>
      </c>
      <c r="B45" s="5" t="s">
        <v>234</v>
      </c>
      <c r="C45" s="5" t="s">
        <v>235</v>
      </c>
      <c r="D45" s="13"/>
      <c r="E45" s="13"/>
      <c r="F45" s="13"/>
      <c r="G45" s="13"/>
      <c r="H45" s="13"/>
      <c r="I45" s="13"/>
      <c r="J45" s="13"/>
      <c r="K45" s="13"/>
    </row>
    <row r="46" spans="1:11" ht="9.75">
      <c r="A46" s="247" t="s">
        <v>7</v>
      </c>
      <c r="B46" s="6" t="s">
        <v>266</v>
      </c>
      <c r="C46" s="6" t="s">
        <v>247</v>
      </c>
      <c r="D46" s="12">
        <f aca="true" t="shared" si="5" ref="D46:K46">SUM(D47:D51)</f>
        <v>0</v>
      </c>
      <c r="E46" s="12">
        <f t="shared" si="5"/>
        <v>0</v>
      </c>
      <c r="F46" s="12">
        <f t="shared" si="5"/>
        <v>0</v>
      </c>
      <c r="G46" s="12">
        <f t="shared" si="5"/>
        <v>0</v>
      </c>
      <c r="H46" s="12">
        <f t="shared" si="5"/>
        <v>0</v>
      </c>
      <c r="I46" s="12">
        <f t="shared" si="5"/>
        <v>0</v>
      </c>
      <c r="J46" s="12">
        <f t="shared" si="5"/>
        <v>0</v>
      </c>
      <c r="K46" s="12">
        <f t="shared" si="5"/>
        <v>0</v>
      </c>
    </row>
    <row r="47" spans="1:11" ht="9.75">
      <c r="A47" s="249" t="s">
        <v>147</v>
      </c>
      <c r="B47" s="5" t="s">
        <v>237</v>
      </c>
      <c r="C47" s="5" t="s">
        <v>238</v>
      </c>
      <c r="D47" s="13"/>
      <c r="E47" s="13"/>
      <c r="F47" s="13"/>
      <c r="G47" s="13"/>
      <c r="H47" s="13"/>
      <c r="I47" s="13"/>
      <c r="J47" s="13"/>
      <c r="K47" s="13"/>
    </row>
    <row r="48" spans="1:11" ht="9.75">
      <c r="A48" s="249" t="s">
        <v>148</v>
      </c>
      <c r="B48" s="5" t="s">
        <v>239</v>
      </c>
      <c r="C48" s="5" t="s">
        <v>240</v>
      </c>
      <c r="D48" s="13"/>
      <c r="E48" s="13"/>
      <c r="F48" s="13"/>
      <c r="G48" s="13"/>
      <c r="H48" s="13"/>
      <c r="I48" s="13"/>
      <c r="J48" s="13"/>
      <c r="K48" s="13"/>
    </row>
    <row r="49" spans="1:11" ht="9.75">
      <c r="A49" s="249" t="s">
        <v>149</v>
      </c>
      <c r="B49" s="5" t="s">
        <v>241</v>
      </c>
      <c r="C49" s="5" t="s">
        <v>242</v>
      </c>
      <c r="D49" s="13"/>
      <c r="E49" s="13"/>
      <c r="F49" s="13"/>
      <c r="G49" s="13"/>
      <c r="H49" s="13"/>
      <c r="I49" s="13"/>
      <c r="J49" s="13"/>
      <c r="K49" s="13"/>
    </row>
    <row r="50" spans="1:11" ht="9.75">
      <c r="A50" s="249" t="s">
        <v>155</v>
      </c>
      <c r="B50" s="5" t="s">
        <v>243</v>
      </c>
      <c r="C50" s="5" t="s">
        <v>244</v>
      </c>
      <c r="D50" s="13"/>
      <c r="E50" s="13"/>
      <c r="F50" s="13"/>
      <c r="G50" s="13"/>
      <c r="H50" s="13"/>
      <c r="I50" s="13"/>
      <c r="J50" s="13"/>
      <c r="K50" s="13"/>
    </row>
    <row r="51" spans="1:11" ht="9.75">
      <c r="A51" s="249" t="s">
        <v>333</v>
      </c>
      <c r="B51" s="5" t="s">
        <v>245</v>
      </c>
      <c r="C51" s="5" t="s">
        <v>246</v>
      </c>
      <c r="D51" s="13"/>
      <c r="E51" s="13"/>
      <c r="F51" s="13"/>
      <c r="G51" s="13"/>
      <c r="H51" s="13"/>
      <c r="I51" s="13"/>
      <c r="J51" s="13"/>
      <c r="K51" s="13"/>
    </row>
    <row r="52" spans="1:11" ht="9.75">
      <c r="A52" s="247" t="s">
        <v>8</v>
      </c>
      <c r="B52" s="6" t="s">
        <v>267</v>
      </c>
      <c r="C52" s="6" t="s">
        <v>254</v>
      </c>
      <c r="D52" s="13">
        <f aca="true" t="shared" si="6" ref="D52:K52">SUM(D53:D55)</f>
        <v>0</v>
      </c>
      <c r="E52" s="13">
        <f t="shared" si="6"/>
        <v>0</v>
      </c>
      <c r="F52" s="13">
        <f t="shared" si="6"/>
        <v>0</v>
      </c>
      <c r="G52" s="13">
        <f t="shared" si="6"/>
        <v>0</v>
      </c>
      <c r="H52" s="13">
        <f t="shared" si="6"/>
        <v>0</v>
      </c>
      <c r="I52" s="13">
        <f t="shared" si="6"/>
        <v>0</v>
      </c>
      <c r="J52" s="13">
        <f t="shared" si="6"/>
        <v>0</v>
      </c>
      <c r="K52" s="13">
        <f t="shared" si="6"/>
        <v>0</v>
      </c>
    </row>
    <row r="53" spans="1:11" ht="9.75">
      <c r="A53" s="249" t="s">
        <v>150</v>
      </c>
      <c r="B53" s="5" t="s">
        <v>248</v>
      </c>
      <c r="C53" s="5" t="s">
        <v>249</v>
      </c>
      <c r="D53" s="13"/>
      <c r="E53" s="13"/>
      <c r="F53" s="13"/>
      <c r="G53" s="13"/>
      <c r="H53" s="13"/>
      <c r="I53" s="13"/>
      <c r="J53" s="13"/>
      <c r="K53" s="13"/>
    </row>
    <row r="54" spans="1:11" ht="9.75">
      <c r="A54" s="249" t="s">
        <v>151</v>
      </c>
      <c r="B54" s="5" t="s">
        <v>250</v>
      </c>
      <c r="C54" s="5" t="s">
        <v>251</v>
      </c>
      <c r="D54" s="13"/>
      <c r="E54" s="13"/>
      <c r="F54" s="13"/>
      <c r="G54" s="13"/>
      <c r="H54" s="13"/>
      <c r="I54" s="13"/>
      <c r="J54" s="13"/>
      <c r="K54" s="13"/>
    </row>
    <row r="55" spans="1:11" ht="9.75">
      <c r="A55" s="249" t="s">
        <v>152</v>
      </c>
      <c r="B55" s="5" t="s">
        <v>252</v>
      </c>
      <c r="C55" s="5" t="s">
        <v>253</v>
      </c>
      <c r="D55" s="13"/>
      <c r="E55" s="13"/>
      <c r="F55" s="13"/>
      <c r="G55" s="13"/>
      <c r="H55" s="13"/>
      <c r="I55" s="13"/>
      <c r="J55" s="13"/>
      <c r="K55" s="13"/>
    </row>
    <row r="56" spans="1:11" ht="9.75">
      <c r="A56" s="247" t="s">
        <v>9</v>
      </c>
      <c r="B56" s="6" t="s">
        <v>268</v>
      </c>
      <c r="C56" s="6" t="s">
        <v>261</v>
      </c>
      <c r="D56" s="12">
        <f aca="true" t="shared" si="7" ref="D56:K56">SUM(D57:D59)</f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2">
        <f t="shared" si="7"/>
        <v>0</v>
      </c>
      <c r="J56" s="12">
        <f t="shared" si="7"/>
        <v>0</v>
      </c>
      <c r="K56" s="12">
        <f t="shared" si="7"/>
        <v>0</v>
      </c>
    </row>
    <row r="57" spans="1:11" ht="9.75">
      <c r="A57" s="249" t="s">
        <v>157</v>
      </c>
      <c r="B57" s="5" t="s">
        <v>255</v>
      </c>
      <c r="C57" s="5" t="s">
        <v>256</v>
      </c>
      <c r="D57" s="13"/>
      <c r="E57" s="13"/>
      <c r="F57" s="13"/>
      <c r="G57" s="13"/>
      <c r="H57" s="13"/>
      <c r="I57" s="13"/>
      <c r="J57" s="13"/>
      <c r="K57" s="13"/>
    </row>
    <row r="58" spans="1:11" ht="9.75">
      <c r="A58" s="249" t="s">
        <v>334</v>
      </c>
      <c r="B58" s="5" t="s">
        <v>257</v>
      </c>
      <c r="C58" s="5" t="s">
        <v>258</v>
      </c>
      <c r="D58" s="13"/>
      <c r="E58" s="13"/>
      <c r="F58" s="13"/>
      <c r="G58" s="13"/>
      <c r="H58" s="13"/>
      <c r="I58" s="13"/>
      <c r="J58" s="13"/>
      <c r="K58" s="13"/>
    </row>
    <row r="59" spans="1:11" ht="9.75">
      <c r="A59" s="249" t="s">
        <v>158</v>
      </c>
      <c r="B59" s="5" t="s">
        <v>259</v>
      </c>
      <c r="C59" s="5" t="s">
        <v>260</v>
      </c>
      <c r="D59" s="13"/>
      <c r="E59" s="13"/>
      <c r="F59" s="13"/>
      <c r="G59" s="13"/>
      <c r="H59" s="13"/>
      <c r="I59" s="13"/>
      <c r="J59" s="13"/>
      <c r="K59" s="13"/>
    </row>
    <row r="60" spans="1:11" ht="9.75">
      <c r="A60" s="253" t="s">
        <v>10</v>
      </c>
      <c r="B60" s="6" t="s">
        <v>269</v>
      </c>
      <c r="C60" s="6" t="s">
        <v>262</v>
      </c>
      <c r="D60" s="13">
        <f aca="true" t="shared" si="8" ref="D60:K60">D10+D17+D23+D29+D35+D46+D52+D56</f>
        <v>0</v>
      </c>
      <c r="E60" s="13">
        <f t="shared" si="8"/>
        <v>0</v>
      </c>
      <c r="F60" s="13">
        <f t="shared" si="8"/>
        <v>0</v>
      </c>
      <c r="G60" s="13">
        <f t="shared" si="8"/>
        <v>0</v>
      </c>
      <c r="H60" s="13">
        <f t="shared" si="8"/>
        <v>0</v>
      </c>
      <c r="I60" s="13">
        <f t="shared" si="8"/>
        <v>0</v>
      </c>
      <c r="J60" s="13">
        <f t="shared" si="8"/>
        <v>51</v>
      </c>
      <c r="K60" s="13">
        <f t="shared" si="8"/>
        <v>51</v>
      </c>
    </row>
    <row r="61" spans="1:11" ht="9.75">
      <c r="A61" s="247" t="s">
        <v>11</v>
      </c>
      <c r="B61" s="6" t="s">
        <v>313</v>
      </c>
      <c r="C61" s="6" t="s">
        <v>276</v>
      </c>
      <c r="D61" s="13">
        <f aca="true" t="shared" si="9" ref="D61:K61">SUM(D62:D64)</f>
        <v>0</v>
      </c>
      <c r="E61" s="13">
        <f t="shared" si="9"/>
        <v>0</v>
      </c>
      <c r="F61" s="13">
        <f t="shared" si="9"/>
        <v>0</v>
      </c>
      <c r="G61" s="13">
        <f t="shared" si="9"/>
        <v>0</v>
      </c>
      <c r="H61" s="13">
        <f t="shared" si="9"/>
        <v>0</v>
      </c>
      <c r="I61" s="13">
        <f t="shared" si="9"/>
        <v>0</v>
      </c>
      <c r="J61" s="13">
        <f t="shared" si="9"/>
        <v>0</v>
      </c>
      <c r="K61" s="13">
        <f t="shared" si="9"/>
        <v>0</v>
      </c>
    </row>
    <row r="62" spans="1:11" ht="9.75">
      <c r="A62" s="249" t="s">
        <v>335</v>
      </c>
      <c r="B62" s="5" t="s">
        <v>270</v>
      </c>
      <c r="C62" s="5" t="s">
        <v>271</v>
      </c>
      <c r="D62" s="13"/>
      <c r="E62" s="13"/>
      <c r="F62" s="13"/>
      <c r="G62" s="13"/>
      <c r="H62" s="13"/>
      <c r="I62" s="13"/>
      <c r="J62" s="13"/>
      <c r="K62" s="13"/>
    </row>
    <row r="63" spans="1:11" ht="12.75" customHeight="1">
      <c r="A63" s="249" t="s">
        <v>336</v>
      </c>
      <c r="B63" s="5" t="s">
        <v>272</v>
      </c>
      <c r="C63" s="5" t="s">
        <v>273</v>
      </c>
      <c r="D63" s="13"/>
      <c r="E63" s="13"/>
      <c r="F63" s="13"/>
      <c r="G63" s="13"/>
      <c r="H63" s="13"/>
      <c r="I63" s="13"/>
      <c r="J63" s="13"/>
      <c r="K63" s="13"/>
    </row>
    <row r="64" spans="1:11" ht="9.75">
      <c r="A64" s="249" t="s">
        <v>337</v>
      </c>
      <c r="B64" s="5" t="s">
        <v>274</v>
      </c>
      <c r="C64" s="5" t="s">
        <v>275</v>
      </c>
      <c r="D64" s="13"/>
      <c r="E64" s="13"/>
      <c r="F64" s="13"/>
      <c r="G64" s="13"/>
      <c r="H64" s="13"/>
      <c r="I64" s="13"/>
      <c r="J64" s="13"/>
      <c r="K64" s="13"/>
    </row>
    <row r="65" spans="1:11" ht="12.75" customHeight="1">
      <c r="A65" s="247" t="s">
        <v>12</v>
      </c>
      <c r="B65" s="6" t="s">
        <v>314</v>
      </c>
      <c r="C65" s="6" t="s">
        <v>285</v>
      </c>
      <c r="D65" s="13">
        <f aca="true" t="shared" si="10" ref="D65:K65">SUM(D66:D69)</f>
        <v>0</v>
      </c>
      <c r="E65" s="13">
        <f t="shared" si="10"/>
        <v>0</v>
      </c>
      <c r="F65" s="13">
        <f t="shared" si="10"/>
        <v>0</v>
      </c>
      <c r="G65" s="13">
        <f t="shared" si="10"/>
        <v>0</v>
      </c>
      <c r="H65" s="13">
        <f t="shared" si="10"/>
        <v>0</v>
      </c>
      <c r="I65" s="13">
        <f t="shared" si="10"/>
        <v>0</v>
      </c>
      <c r="J65" s="13">
        <f t="shared" si="10"/>
        <v>0</v>
      </c>
      <c r="K65" s="13">
        <f t="shared" si="10"/>
        <v>0</v>
      </c>
    </row>
    <row r="66" spans="1:11" ht="12.75" customHeight="1">
      <c r="A66" s="249" t="s">
        <v>338</v>
      </c>
      <c r="B66" s="5" t="s">
        <v>277</v>
      </c>
      <c r="C66" s="5" t="s">
        <v>278</v>
      </c>
      <c r="D66" s="13"/>
      <c r="E66" s="13"/>
      <c r="F66" s="13"/>
      <c r="G66" s="13"/>
      <c r="H66" s="13"/>
      <c r="I66" s="13"/>
      <c r="J66" s="13"/>
      <c r="K66" s="13"/>
    </row>
    <row r="67" spans="1:11" ht="9.75">
      <c r="A67" s="249" t="s">
        <v>339</v>
      </c>
      <c r="B67" s="5" t="s">
        <v>279</v>
      </c>
      <c r="C67" s="5" t="s">
        <v>280</v>
      </c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249" t="s">
        <v>340</v>
      </c>
      <c r="B68" s="5" t="s">
        <v>281</v>
      </c>
      <c r="C68" s="5" t="s">
        <v>282</v>
      </c>
      <c r="D68" s="13"/>
      <c r="E68" s="13"/>
      <c r="F68" s="13"/>
      <c r="G68" s="13"/>
      <c r="H68" s="13"/>
      <c r="I68" s="13"/>
      <c r="J68" s="13"/>
      <c r="K68" s="13"/>
    </row>
    <row r="69" spans="1:11" ht="9.75">
      <c r="A69" s="249" t="s">
        <v>341</v>
      </c>
      <c r="B69" s="5" t="s">
        <v>283</v>
      </c>
      <c r="C69" s="5" t="s">
        <v>284</v>
      </c>
      <c r="D69" s="172"/>
      <c r="E69" s="172"/>
      <c r="F69" s="172"/>
      <c r="G69" s="172"/>
      <c r="H69" s="172"/>
      <c r="I69" s="172"/>
      <c r="J69" s="172"/>
      <c r="K69" s="172"/>
    </row>
    <row r="70" spans="1:11" ht="9.75">
      <c r="A70" s="253" t="s">
        <v>112</v>
      </c>
      <c r="B70" s="6" t="s">
        <v>315</v>
      </c>
      <c r="C70" s="6" t="s">
        <v>290</v>
      </c>
      <c r="D70" s="13">
        <f aca="true" t="shared" si="11" ref="D70:K70">SUM(D71:D72)</f>
        <v>0</v>
      </c>
      <c r="E70" s="13">
        <f t="shared" si="11"/>
        <v>0</v>
      </c>
      <c r="F70" s="13">
        <f t="shared" si="11"/>
        <v>2007</v>
      </c>
      <c r="G70" s="13">
        <f t="shared" si="11"/>
        <v>2007</v>
      </c>
      <c r="H70" s="13"/>
      <c r="I70" s="13">
        <f t="shared" si="11"/>
        <v>0</v>
      </c>
      <c r="J70" s="13">
        <f t="shared" si="11"/>
        <v>2007</v>
      </c>
      <c r="K70" s="13">
        <f t="shared" si="11"/>
        <v>2007</v>
      </c>
    </row>
    <row r="71" spans="1:11" ht="12.75" customHeight="1">
      <c r="A71" s="249" t="s">
        <v>342</v>
      </c>
      <c r="B71" s="5" t="s">
        <v>286</v>
      </c>
      <c r="C71" s="5" t="s">
        <v>287</v>
      </c>
      <c r="D71" s="13"/>
      <c r="E71" s="13"/>
      <c r="F71" s="13">
        <v>2007</v>
      </c>
      <c r="G71" s="13">
        <v>2007</v>
      </c>
      <c r="H71" s="13"/>
      <c r="I71" s="13"/>
      <c r="J71" s="13">
        <v>2007</v>
      </c>
      <c r="K71" s="13">
        <v>2007</v>
      </c>
    </row>
    <row r="72" spans="1:11" ht="12.75" customHeight="1">
      <c r="A72" s="249" t="s">
        <v>343</v>
      </c>
      <c r="B72" s="5" t="s">
        <v>288</v>
      </c>
      <c r="C72" s="5" t="s">
        <v>289</v>
      </c>
      <c r="D72" s="13"/>
      <c r="E72" s="13"/>
      <c r="F72" s="13"/>
      <c r="G72" s="13"/>
      <c r="H72" s="13"/>
      <c r="I72" s="13"/>
      <c r="J72" s="13"/>
      <c r="K72" s="13"/>
    </row>
    <row r="73" spans="1:11" ht="12.75" customHeight="1">
      <c r="A73" s="247" t="s">
        <v>14</v>
      </c>
      <c r="B73" s="6" t="s">
        <v>316</v>
      </c>
      <c r="C73" s="6" t="s">
        <v>300</v>
      </c>
      <c r="D73" s="12">
        <f aca="true" t="shared" si="12" ref="D73:K73">SUM(D74:D78)</f>
        <v>0</v>
      </c>
      <c r="E73" s="12">
        <f t="shared" si="12"/>
        <v>0</v>
      </c>
      <c r="F73" s="12">
        <f t="shared" si="12"/>
        <v>36686</v>
      </c>
      <c r="G73" s="12">
        <f t="shared" si="12"/>
        <v>36686</v>
      </c>
      <c r="H73" s="12">
        <f t="shared" si="12"/>
        <v>0</v>
      </c>
      <c r="I73" s="12">
        <f t="shared" si="12"/>
        <v>0</v>
      </c>
      <c r="J73" s="12">
        <f t="shared" si="12"/>
        <v>38547</v>
      </c>
      <c r="K73" s="12">
        <f t="shared" si="12"/>
        <v>38547</v>
      </c>
    </row>
    <row r="74" spans="1:11" ht="9.75">
      <c r="A74" s="249" t="s">
        <v>344</v>
      </c>
      <c r="B74" s="5" t="s">
        <v>291</v>
      </c>
      <c r="C74" s="5" t="s">
        <v>292</v>
      </c>
      <c r="D74" s="13"/>
      <c r="E74" s="13"/>
      <c r="F74" s="13"/>
      <c r="G74" s="13"/>
      <c r="H74" s="13"/>
      <c r="I74" s="13"/>
      <c r="J74" s="13"/>
      <c r="K74" s="13"/>
    </row>
    <row r="75" spans="1:11" ht="9.75">
      <c r="A75" s="249" t="s">
        <v>345</v>
      </c>
      <c r="B75" s="5" t="s">
        <v>293</v>
      </c>
      <c r="C75" s="5" t="s">
        <v>294</v>
      </c>
      <c r="D75" s="13"/>
      <c r="E75" s="13"/>
      <c r="F75" s="13"/>
      <c r="G75" s="13"/>
      <c r="H75" s="13"/>
      <c r="I75" s="13"/>
      <c r="J75" s="13"/>
      <c r="K75" s="13"/>
    </row>
    <row r="76" spans="1:11" ht="9.75">
      <c r="A76" s="249" t="s">
        <v>346</v>
      </c>
      <c r="B76" s="5" t="s">
        <v>295</v>
      </c>
      <c r="C76" s="5" t="s">
        <v>296</v>
      </c>
      <c r="D76" s="13"/>
      <c r="E76" s="13"/>
      <c r="F76" s="13"/>
      <c r="G76" s="13"/>
      <c r="H76" s="13"/>
      <c r="I76" s="13"/>
      <c r="J76" s="13"/>
      <c r="K76" s="13"/>
    </row>
    <row r="77" spans="1:11" ht="9.75">
      <c r="A77" s="249" t="s">
        <v>347</v>
      </c>
      <c r="B77" s="5" t="s">
        <v>297</v>
      </c>
      <c r="C77" s="5" t="s">
        <v>298</v>
      </c>
      <c r="D77" s="13"/>
      <c r="E77" s="13"/>
      <c r="F77" s="13"/>
      <c r="G77" s="13"/>
      <c r="H77" s="13"/>
      <c r="I77" s="13"/>
      <c r="J77" s="13"/>
      <c r="K77" s="13"/>
    </row>
    <row r="78" spans="1:11" ht="12.75" customHeight="1">
      <c r="A78" s="249" t="s">
        <v>348</v>
      </c>
      <c r="B78" s="5" t="s">
        <v>369</v>
      </c>
      <c r="C78" s="5" t="s">
        <v>299</v>
      </c>
      <c r="D78" s="13"/>
      <c r="E78" s="13"/>
      <c r="F78" s="13">
        <v>36686</v>
      </c>
      <c r="G78" s="13">
        <v>36686</v>
      </c>
      <c r="H78" s="13"/>
      <c r="I78" s="13"/>
      <c r="J78" s="13">
        <v>38547</v>
      </c>
      <c r="K78" s="13">
        <v>38547</v>
      </c>
    </row>
    <row r="79" spans="1:11" ht="12.75" customHeight="1">
      <c r="A79" s="253" t="s">
        <v>15</v>
      </c>
      <c r="B79" s="6" t="s">
        <v>317</v>
      </c>
      <c r="C79" s="6" t="s">
        <v>309</v>
      </c>
      <c r="D79" s="13">
        <f aca="true" t="shared" si="13" ref="D79:K79">SUM(D80:D84)</f>
        <v>0</v>
      </c>
      <c r="E79" s="13">
        <f t="shared" si="13"/>
        <v>0</v>
      </c>
      <c r="F79" s="13">
        <f t="shared" si="13"/>
        <v>0</v>
      </c>
      <c r="G79" s="13">
        <f t="shared" si="13"/>
        <v>0</v>
      </c>
      <c r="H79" s="13">
        <f t="shared" si="13"/>
        <v>0</v>
      </c>
      <c r="I79" s="13">
        <f t="shared" si="13"/>
        <v>0</v>
      </c>
      <c r="J79" s="13">
        <f t="shared" si="13"/>
        <v>0</v>
      </c>
      <c r="K79" s="13">
        <f t="shared" si="13"/>
        <v>0</v>
      </c>
    </row>
    <row r="80" spans="1:11" ht="12.75" customHeight="1">
      <c r="A80" s="249" t="s">
        <v>349</v>
      </c>
      <c r="B80" s="5" t="s">
        <v>301</v>
      </c>
      <c r="C80" s="5" t="s">
        <v>302</v>
      </c>
      <c r="D80" s="13"/>
      <c r="E80" s="13"/>
      <c r="F80" s="13"/>
      <c r="G80" s="13"/>
      <c r="H80" s="13"/>
      <c r="I80" s="13"/>
      <c r="J80" s="13"/>
      <c r="K80" s="13"/>
    </row>
    <row r="81" spans="1:11" ht="12.75" customHeight="1">
      <c r="A81" s="249" t="s">
        <v>350</v>
      </c>
      <c r="B81" s="5" t="s">
        <v>303</v>
      </c>
      <c r="C81" s="5" t="s">
        <v>304</v>
      </c>
      <c r="D81" s="13"/>
      <c r="E81" s="13"/>
      <c r="F81" s="13"/>
      <c r="G81" s="13"/>
      <c r="H81" s="13"/>
      <c r="I81" s="13"/>
      <c r="J81" s="13"/>
      <c r="K81" s="13"/>
    </row>
    <row r="82" spans="1:11" ht="9.75">
      <c r="A82" s="249" t="s">
        <v>351</v>
      </c>
      <c r="B82" s="5" t="s">
        <v>305</v>
      </c>
      <c r="C82" s="5" t="s">
        <v>306</v>
      </c>
      <c r="D82" s="13"/>
      <c r="E82" s="13"/>
      <c r="F82" s="13"/>
      <c r="G82" s="13"/>
      <c r="H82" s="13"/>
      <c r="I82" s="13"/>
      <c r="J82" s="13"/>
      <c r="K82" s="13"/>
    </row>
    <row r="83" spans="1:11" ht="9.75">
      <c r="A83" s="249" t="s">
        <v>352</v>
      </c>
      <c r="B83" s="5" t="s">
        <v>307</v>
      </c>
      <c r="C83" s="5" t="s">
        <v>308</v>
      </c>
      <c r="D83" s="13"/>
      <c r="E83" s="13"/>
      <c r="F83" s="13"/>
      <c r="G83" s="13"/>
      <c r="H83" s="13"/>
      <c r="I83" s="13"/>
      <c r="J83" s="13"/>
      <c r="K83" s="13"/>
    </row>
    <row r="84" spans="1:11" ht="12.75" customHeight="1">
      <c r="A84" s="249" t="s">
        <v>353</v>
      </c>
      <c r="B84" s="5" t="s">
        <v>310</v>
      </c>
      <c r="C84" s="5" t="s">
        <v>311</v>
      </c>
      <c r="D84" s="13"/>
      <c r="E84" s="13"/>
      <c r="F84" s="13"/>
      <c r="G84" s="13"/>
      <c r="H84" s="13"/>
      <c r="I84" s="13"/>
      <c r="J84" s="13"/>
      <c r="K84" s="13"/>
    </row>
    <row r="85" spans="1:11" ht="9.75">
      <c r="A85" s="249"/>
      <c r="B85" s="5" t="s">
        <v>360</v>
      </c>
      <c r="C85" s="5" t="s">
        <v>312</v>
      </c>
      <c r="D85" s="13">
        <f aca="true" t="shared" si="14" ref="D85:K85">D61+D65+D70+D73+D79</f>
        <v>0</v>
      </c>
      <c r="E85" s="13">
        <f t="shared" si="14"/>
        <v>0</v>
      </c>
      <c r="F85" s="13">
        <f t="shared" si="14"/>
        <v>38693</v>
      </c>
      <c r="G85" s="13">
        <f t="shared" si="14"/>
        <v>38693</v>
      </c>
      <c r="H85" s="13">
        <f t="shared" si="14"/>
        <v>0</v>
      </c>
      <c r="I85" s="13">
        <f t="shared" si="14"/>
        <v>0</v>
      </c>
      <c r="J85" s="13">
        <f t="shared" si="14"/>
        <v>40554</v>
      </c>
      <c r="K85" s="13">
        <f t="shared" si="14"/>
        <v>40554</v>
      </c>
    </row>
    <row r="86" spans="1:11" ht="9.75">
      <c r="A86" s="249"/>
      <c r="B86" s="6" t="s">
        <v>318</v>
      </c>
      <c r="C86" s="6"/>
      <c r="D86" s="13">
        <f aca="true" t="shared" si="15" ref="D86:K86">D60+D85</f>
        <v>0</v>
      </c>
      <c r="E86" s="13">
        <f t="shared" si="15"/>
        <v>0</v>
      </c>
      <c r="F86" s="13">
        <f t="shared" si="15"/>
        <v>38693</v>
      </c>
      <c r="G86" s="13">
        <f t="shared" si="15"/>
        <v>38693</v>
      </c>
      <c r="H86" s="13">
        <f t="shared" si="15"/>
        <v>0</v>
      </c>
      <c r="I86" s="13">
        <f t="shared" si="15"/>
        <v>0</v>
      </c>
      <c r="J86" s="13">
        <f t="shared" si="15"/>
        <v>40605</v>
      </c>
      <c r="K86" s="13">
        <f t="shared" si="15"/>
        <v>40605</v>
      </c>
    </row>
  </sheetData>
  <sheetProtection/>
  <mergeCells count="18">
    <mergeCell ref="A2:K2"/>
    <mergeCell ref="K8:K9"/>
    <mergeCell ref="E8:E9"/>
    <mergeCell ref="F8:F9"/>
    <mergeCell ref="G8:G9"/>
    <mergeCell ref="H8:H9"/>
    <mergeCell ref="I8:I9"/>
    <mergeCell ref="J8:J9"/>
    <mergeCell ref="A1:K1"/>
    <mergeCell ref="A3:K3"/>
    <mergeCell ref="A4:K4"/>
    <mergeCell ref="A6:K6"/>
    <mergeCell ref="A7:A9"/>
    <mergeCell ref="B7:B9"/>
    <mergeCell ref="C7:C9"/>
    <mergeCell ref="D7:G7"/>
    <mergeCell ref="H7:K7"/>
    <mergeCell ref="D8:D9"/>
  </mergeCells>
  <printOptions/>
  <pageMargins left="0" right="0" top="0.5511811023622047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="150" zoomScaleNormal="150" zoomScalePageLayoutView="0" workbookViewId="0" topLeftCell="A1">
      <selection activeCell="E15" sqref="E15"/>
    </sheetView>
  </sheetViews>
  <sheetFormatPr defaultColWidth="9.140625" defaultRowHeight="12.75"/>
  <cols>
    <col min="1" max="1" width="3.8515625" style="1" customWidth="1"/>
    <col min="2" max="2" width="61.140625" style="1" customWidth="1"/>
    <col min="3" max="3" width="4.421875" style="1" customWidth="1"/>
    <col min="4" max="4" width="7.00390625" style="1" customWidth="1"/>
    <col min="5" max="5" width="8.421875" style="1" customWidth="1"/>
    <col min="6" max="6" width="8.140625" style="1" customWidth="1"/>
    <col min="7" max="7" width="7.57421875" style="1" customWidth="1"/>
    <col min="8" max="16384" width="9.140625" style="1" customWidth="1"/>
  </cols>
  <sheetData>
    <row r="1" spans="1:11" ht="9.75">
      <c r="A1" s="328" t="s">
        <v>536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508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9.75">
      <c r="A3" s="330" t="s">
        <v>357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</row>
    <row r="4" spans="1:11" ht="9.75">
      <c r="A4" s="332" t="s">
        <v>456</v>
      </c>
      <c r="B4" s="332"/>
      <c r="C4" s="332"/>
      <c r="D4" s="332"/>
      <c r="E4" s="332"/>
      <c r="F4" s="332"/>
      <c r="G4" s="331"/>
      <c r="H4" s="331"/>
      <c r="I4" s="331"/>
      <c r="J4" s="331"/>
      <c r="K4" s="331"/>
    </row>
    <row r="5" spans="1:11" ht="9.75">
      <c r="A5" s="245"/>
      <c r="B5" s="245"/>
      <c r="C5" s="245"/>
      <c r="D5" s="245"/>
      <c r="E5" s="245"/>
      <c r="F5" s="245"/>
      <c r="G5" s="246"/>
      <c r="H5" s="246"/>
      <c r="I5" s="246"/>
      <c r="J5" s="246"/>
      <c r="K5" s="246"/>
    </row>
    <row r="6" spans="1:11" ht="9" customHeight="1">
      <c r="A6" s="336" t="s">
        <v>1</v>
      </c>
      <c r="B6" s="336"/>
      <c r="C6" s="336"/>
      <c r="D6" s="336"/>
      <c r="E6" s="336"/>
      <c r="F6" s="336"/>
      <c r="G6" s="337"/>
      <c r="H6" s="337"/>
      <c r="I6" s="337"/>
      <c r="J6" s="337"/>
      <c r="K6" s="337"/>
    </row>
    <row r="7" spans="1:11" ht="15" customHeight="1">
      <c r="A7" s="338" t="s">
        <v>24</v>
      </c>
      <c r="B7" s="338" t="s">
        <v>25</v>
      </c>
      <c r="C7" s="338" t="s">
        <v>26</v>
      </c>
      <c r="D7" s="335" t="s">
        <v>487</v>
      </c>
      <c r="E7" s="335"/>
      <c r="F7" s="335"/>
      <c r="G7" s="335"/>
      <c r="H7" s="335" t="s">
        <v>486</v>
      </c>
      <c r="I7" s="335"/>
      <c r="J7" s="335"/>
      <c r="K7" s="335"/>
    </row>
    <row r="8" spans="1:11" ht="12.75" customHeight="1">
      <c r="A8" s="334"/>
      <c r="B8" s="334"/>
      <c r="C8" s="334"/>
      <c r="D8" s="333" t="s">
        <v>385</v>
      </c>
      <c r="E8" s="333" t="s">
        <v>386</v>
      </c>
      <c r="F8" s="333" t="s">
        <v>387</v>
      </c>
      <c r="G8" s="333" t="s">
        <v>361</v>
      </c>
      <c r="H8" s="333" t="s">
        <v>385</v>
      </c>
      <c r="I8" s="333" t="s">
        <v>386</v>
      </c>
      <c r="J8" s="333" t="s">
        <v>387</v>
      </c>
      <c r="K8" s="333" t="s">
        <v>361</v>
      </c>
    </row>
    <row r="9" spans="1:11" ht="13.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</row>
    <row r="10" spans="1:11" ht="8.25" customHeight="1">
      <c r="A10" s="247" t="s">
        <v>2</v>
      </c>
      <c r="B10" s="6" t="s">
        <v>264</v>
      </c>
      <c r="C10" s="6" t="s">
        <v>184</v>
      </c>
      <c r="D10" s="12">
        <f aca="true" t="shared" si="0" ref="D10:K10">SUM(D11:D16)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</row>
    <row r="11" spans="1:11" ht="8.25" customHeight="1">
      <c r="A11" s="249" t="s">
        <v>83</v>
      </c>
      <c r="B11" s="5" t="s">
        <v>172</v>
      </c>
      <c r="C11" s="5" t="s">
        <v>173</v>
      </c>
      <c r="D11" s="13"/>
      <c r="E11" s="13"/>
      <c r="F11" s="13"/>
      <c r="G11" s="13"/>
      <c r="H11" s="13"/>
      <c r="I11" s="13"/>
      <c r="J11" s="13"/>
      <c r="K11" s="13"/>
    </row>
    <row r="12" spans="1:11" ht="9.75">
      <c r="A12" s="249" t="s">
        <v>84</v>
      </c>
      <c r="B12" s="5" t="s">
        <v>174</v>
      </c>
      <c r="C12" s="5" t="s">
        <v>175</v>
      </c>
      <c r="D12" s="13"/>
      <c r="E12" s="13"/>
      <c r="F12" s="13"/>
      <c r="G12" s="13"/>
      <c r="H12" s="13"/>
      <c r="I12" s="13"/>
      <c r="J12" s="13"/>
      <c r="K12" s="13"/>
    </row>
    <row r="13" spans="1:11" ht="9.75">
      <c r="A13" s="249" t="s">
        <v>319</v>
      </c>
      <c r="B13" s="5" t="s">
        <v>176</v>
      </c>
      <c r="C13" s="5" t="s">
        <v>177</v>
      </c>
      <c r="D13" s="13"/>
      <c r="E13" s="13"/>
      <c r="F13" s="13"/>
      <c r="G13" s="13"/>
      <c r="H13" s="13"/>
      <c r="I13" s="13"/>
      <c r="J13" s="13"/>
      <c r="K13" s="13"/>
    </row>
    <row r="14" spans="1:11" ht="9.75">
      <c r="A14" s="249" t="s">
        <v>85</v>
      </c>
      <c r="B14" s="5" t="s">
        <v>178</v>
      </c>
      <c r="C14" s="5" t="s">
        <v>179</v>
      </c>
      <c r="D14" s="13"/>
      <c r="E14" s="13"/>
      <c r="F14" s="13"/>
      <c r="G14" s="13"/>
      <c r="H14" s="13"/>
      <c r="I14" s="13"/>
      <c r="J14" s="13"/>
      <c r="K14" s="13"/>
    </row>
    <row r="15" spans="1:11" ht="9.75">
      <c r="A15" s="249" t="s">
        <v>86</v>
      </c>
      <c r="B15" s="5" t="s">
        <v>180</v>
      </c>
      <c r="C15" s="5" t="s">
        <v>181</v>
      </c>
      <c r="D15" s="13"/>
      <c r="E15" s="13"/>
      <c r="F15" s="13"/>
      <c r="G15" s="13"/>
      <c r="H15" s="13"/>
      <c r="I15" s="13"/>
      <c r="J15" s="13"/>
      <c r="K15" s="13"/>
    </row>
    <row r="16" spans="1:11" ht="9.75">
      <c r="A16" s="249" t="s">
        <v>320</v>
      </c>
      <c r="B16" s="5" t="s">
        <v>182</v>
      </c>
      <c r="C16" s="5" t="s">
        <v>183</v>
      </c>
      <c r="D16" s="13"/>
      <c r="E16" s="13"/>
      <c r="F16" s="13"/>
      <c r="G16" s="13"/>
      <c r="H16" s="13"/>
      <c r="I16" s="13"/>
      <c r="J16" s="13"/>
      <c r="K16" s="13"/>
    </row>
    <row r="17" spans="1:11" ht="9.75">
      <c r="A17" s="247" t="s">
        <v>3</v>
      </c>
      <c r="B17" s="6" t="s">
        <v>263</v>
      </c>
      <c r="C17" s="6" t="s">
        <v>195</v>
      </c>
      <c r="D17" s="12">
        <f aca="true" t="shared" si="1" ref="D17:K17">SUM(D18:D22)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</row>
    <row r="18" spans="1:11" ht="9.75">
      <c r="A18" s="249" t="s">
        <v>87</v>
      </c>
      <c r="B18" s="5" t="s">
        <v>185</v>
      </c>
      <c r="C18" s="5" t="s">
        <v>186</v>
      </c>
      <c r="D18" s="13"/>
      <c r="E18" s="13"/>
      <c r="F18" s="13"/>
      <c r="G18" s="13"/>
      <c r="H18" s="13"/>
      <c r="I18" s="13"/>
      <c r="J18" s="13"/>
      <c r="K18" s="13"/>
    </row>
    <row r="19" spans="1:11" ht="9.75">
      <c r="A19" s="249" t="s">
        <v>88</v>
      </c>
      <c r="B19" s="5" t="s">
        <v>187</v>
      </c>
      <c r="C19" s="5" t="s">
        <v>188</v>
      </c>
      <c r="D19" s="13"/>
      <c r="E19" s="13"/>
      <c r="F19" s="13"/>
      <c r="G19" s="13"/>
      <c r="H19" s="13"/>
      <c r="I19" s="13"/>
      <c r="J19" s="13"/>
      <c r="K19" s="13"/>
    </row>
    <row r="20" spans="1:11" ht="9.75">
      <c r="A20" s="249" t="s">
        <v>90</v>
      </c>
      <c r="B20" s="5" t="s">
        <v>189</v>
      </c>
      <c r="C20" s="5" t="s">
        <v>190</v>
      </c>
      <c r="D20" s="13"/>
      <c r="E20" s="13"/>
      <c r="F20" s="13"/>
      <c r="G20" s="13"/>
      <c r="H20" s="13"/>
      <c r="I20" s="13"/>
      <c r="J20" s="13"/>
      <c r="K20" s="13"/>
    </row>
    <row r="21" spans="1:11" ht="9.75">
      <c r="A21" s="249" t="s">
        <v>321</v>
      </c>
      <c r="B21" s="5" t="s">
        <v>191</v>
      </c>
      <c r="C21" s="5" t="s">
        <v>192</v>
      </c>
      <c r="D21" s="13"/>
      <c r="E21" s="13"/>
      <c r="F21" s="13"/>
      <c r="G21" s="13"/>
      <c r="H21" s="13"/>
      <c r="I21" s="13"/>
      <c r="J21" s="13"/>
      <c r="K21" s="13"/>
    </row>
    <row r="22" spans="1:11" ht="9.75">
      <c r="A22" s="249" t="s">
        <v>322</v>
      </c>
      <c r="B22" s="5" t="s">
        <v>193</v>
      </c>
      <c r="C22" s="5" t="s">
        <v>194</v>
      </c>
      <c r="D22" s="13">
        <v>0</v>
      </c>
      <c r="E22" s="13"/>
      <c r="F22" s="13"/>
      <c r="G22" s="13">
        <f>SUM(D22:F22)</f>
        <v>0</v>
      </c>
      <c r="H22" s="13">
        <v>0</v>
      </c>
      <c r="I22" s="13"/>
      <c r="J22" s="13"/>
      <c r="K22" s="13">
        <f>SUM(H22:J22)</f>
        <v>0</v>
      </c>
    </row>
    <row r="23" spans="1:11" ht="9.75">
      <c r="A23" s="251" t="s">
        <v>4</v>
      </c>
      <c r="B23" s="6" t="s">
        <v>358</v>
      </c>
      <c r="C23" s="6" t="s">
        <v>206</v>
      </c>
      <c r="D23" s="13">
        <f aca="true" t="shared" si="2" ref="D23:K23">SUM(D24:D28)</f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</row>
    <row r="24" spans="1:11" ht="12.75">
      <c r="A24" s="249" t="s">
        <v>142</v>
      </c>
      <c r="B24" s="5" t="s">
        <v>196</v>
      </c>
      <c r="C24" s="5" t="s">
        <v>197</v>
      </c>
      <c r="D24" s="13"/>
      <c r="E24" s="13"/>
      <c r="F24" s="13"/>
      <c r="G24" s="21"/>
      <c r="H24" s="13"/>
      <c r="I24" s="13"/>
      <c r="J24" s="13"/>
      <c r="K24" s="21"/>
    </row>
    <row r="25" spans="1:11" ht="9.75">
      <c r="A25" s="249" t="s">
        <v>143</v>
      </c>
      <c r="B25" s="5" t="s">
        <v>198</v>
      </c>
      <c r="C25" s="5" t="s">
        <v>199</v>
      </c>
      <c r="D25" s="13"/>
      <c r="E25" s="13"/>
      <c r="F25" s="13"/>
      <c r="G25" s="13"/>
      <c r="H25" s="13"/>
      <c r="I25" s="13"/>
      <c r="J25" s="13"/>
      <c r="K25" s="13"/>
    </row>
    <row r="26" spans="1:11" ht="9.75">
      <c r="A26" s="249" t="s">
        <v>323</v>
      </c>
      <c r="B26" s="5" t="s">
        <v>200</v>
      </c>
      <c r="C26" s="5" t="s">
        <v>201</v>
      </c>
      <c r="D26" s="13"/>
      <c r="E26" s="13"/>
      <c r="F26" s="13"/>
      <c r="G26" s="13"/>
      <c r="H26" s="13"/>
      <c r="I26" s="13"/>
      <c r="J26" s="13"/>
      <c r="K26" s="13"/>
    </row>
    <row r="27" spans="1:11" ht="9.75">
      <c r="A27" s="249" t="s">
        <v>324</v>
      </c>
      <c r="B27" s="5" t="s">
        <v>202</v>
      </c>
      <c r="C27" s="5" t="s">
        <v>203</v>
      </c>
      <c r="D27" s="13"/>
      <c r="E27" s="13"/>
      <c r="F27" s="13"/>
      <c r="G27" s="13"/>
      <c r="H27" s="13"/>
      <c r="I27" s="13"/>
      <c r="J27" s="13"/>
      <c r="K27" s="13"/>
    </row>
    <row r="28" spans="1:11" ht="9.75">
      <c r="A28" s="249" t="s">
        <v>325</v>
      </c>
      <c r="B28" s="5" t="s">
        <v>204</v>
      </c>
      <c r="C28" s="5" t="s">
        <v>205</v>
      </c>
      <c r="D28" s="13"/>
      <c r="E28" s="13"/>
      <c r="F28" s="13"/>
      <c r="G28" s="13"/>
      <c r="H28" s="13"/>
      <c r="I28" s="13"/>
      <c r="J28" s="13"/>
      <c r="K28" s="13"/>
    </row>
    <row r="29" spans="1:11" ht="9.75">
      <c r="A29" s="247" t="s">
        <v>5</v>
      </c>
      <c r="B29" s="6" t="s">
        <v>380</v>
      </c>
      <c r="C29" s="6" t="s">
        <v>215</v>
      </c>
      <c r="D29" s="12">
        <f aca="true" t="shared" si="3" ref="D29:K29">SUM(D30:D34)</f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</row>
    <row r="30" spans="1:11" ht="8.25" customHeight="1">
      <c r="A30" s="249" t="s">
        <v>364</v>
      </c>
      <c r="B30" s="252" t="s">
        <v>207</v>
      </c>
      <c r="C30" s="5" t="s">
        <v>208</v>
      </c>
      <c r="D30" s="13"/>
      <c r="E30" s="13"/>
      <c r="F30" s="13"/>
      <c r="G30" s="13"/>
      <c r="H30" s="13"/>
      <c r="I30" s="13"/>
      <c r="J30" s="13"/>
      <c r="K30" s="13"/>
    </row>
    <row r="31" spans="1:11" ht="9.75">
      <c r="A31" s="249" t="s">
        <v>365</v>
      </c>
      <c r="B31" s="1" t="s">
        <v>362</v>
      </c>
      <c r="C31" s="5" t="s">
        <v>363</v>
      </c>
      <c r="D31" s="13"/>
      <c r="E31" s="13"/>
      <c r="F31" s="13"/>
      <c r="G31" s="13"/>
      <c r="H31" s="13"/>
      <c r="I31" s="13"/>
      <c r="J31" s="13"/>
      <c r="K31" s="13"/>
    </row>
    <row r="32" spans="1:11" ht="9.75">
      <c r="A32" s="249" t="s">
        <v>366</v>
      </c>
      <c r="B32" s="252" t="s">
        <v>209</v>
      </c>
      <c r="C32" s="5" t="s">
        <v>210</v>
      </c>
      <c r="D32" s="13"/>
      <c r="E32" s="13"/>
      <c r="F32" s="13"/>
      <c r="G32" s="13"/>
      <c r="H32" s="13"/>
      <c r="I32" s="13"/>
      <c r="J32" s="13"/>
      <c r="K32" s="13"/>
    </row>
    <row r="33" spans="1:11" ht="9.75">
      <c r="A33" s="249" t="s">
        <v>367</v>
      </c>
      <c r="B33" s="5" t="s">
        <v>211</v>
      </c>
      <c r="C33" s="5" t="s">
        <v>212</v>
      </c>
      <c r="D33" s="13"/>
      <c r="E33" s="13"/>
      <c r="F33" s="13"/>
      <c r="G33" s="13"/>
      <c r="H33" s="13"/>
      <c r="I33" s="13"/>
      <c r="J33" s="13"/>
      <c r="K33" s="13"/>
    </row>
    <row r="34" spans="1:11" ht="9.75">
      <c r="A34" s="249" t="s">
        <v>368</v>
      </c>
      <c r="B34" s="5" t="s">
        <v>213</v>
      </c>
      <c r="C34" s="5" t="s">
        <v>214</v>
      </c>
      <c r="D34" s="13"/>
      <c r="E34" s="13"/>
      <c r="F34" s="13"/>
      <c r="G34" s="13"/>
      <c r="H34" s="13"/>
      <c r="I34" s="13"/>
      <c r="J34" s="13"/>
      <c r="K34" s="13"/>
    </row>
    <row r="35" spans="1:11" ht="9.75">
      <c r="A35" s="247" t="s">
        <v>6</v>
      </c>
      <c r="B35" s="6" t="s">
        <v>265</v>
      </c>
      <c r="C35" s="6" t="s">
        <v>236</v>
      </c>
      <c r="D35" s="12">
        <f aca="true" t="shared" si="4" ref="D35:K35">SUM(D36:D45)</f>
        <v>870</v>
      </c>
      <c r="E35" s="12">
        <f t="shared" si="4"/>
        <v>0</v>
      </c>
      <c r="F35" s="12">
        <f t="shared" si="4"/>
        <v>0</v>
      </c>
      <c r="G35" s="12">
        <f t="shared" si="4"/>
        <v>870</v>
      </c>
      <c r="H35" s="12">
        <f t="shared" si="4"/>
        <v>625</v>
      </c>
      <c r="I35" s="12">
        <f t="shared" si="4"/>
        <v>0</v>
      </c>
      <c r="J35" s="12">
        <f t="shared" si="4"/>
        <v>0</v>
      </c>
      <c r="K35" s="12">
        <f t="shared" si="4"/>
        <v>625</v>
      </c>
    </row>
    <row r="36" spans="1:11" ht="9.75">
      <c r="A36" s="249" t="s">
        <v>144</v>
      </c>
      <c r="B36" s="5" t="s">
        <v>216</v>
      </c>
      <c r="C36" s="5" t="s">
        <v>217</v>
      </c>
      <c r="D36" s="13"/>
      <c r="E36" s="13"/>
      <c r="F36" s="13"/>
      <c r="G36" s="13"/>
      <c r="H36" s="13"/>
      <c r="I36" s="13"/>
      <c r="J36" s="13"/>
      <c r="K36" s="13"/>
    </row>
    <row r="37" spans="1:11" ht="9.75">
      <c r="A37" s="249" t="s">
        <v>145</v>
      </c>
      <c r="B37" s="5" t="s">
        <v>218</v>
      </c>
      <c r="C37" s="5" t="s">
        <v>219</v>
      </c>
      <c r="D37" s="13"/>
      <c r="E37" s="13"/>
      <c r="F37" s="13"/>
      <c r="G37" s="13">
        <f>SUM(D37:F37)</f>
        <v>0</v>
      </c>
      <c r="H37" s="13"/>
      <c r="I37" s="13"/>
      <c r="J37" s="13"/>
      <c r="K37" s="13">
        <f>SUM(H37:J37)</f>
        <v>0</v>
      </c>
    </row>
    <row r="38" spans="1:11" ht="9.75">
      <c r="A38" s="249" t="s">
        <v>146</v>
      </c>
      <c r="B38" s="5" t="s">
        <v>220</v>
      </c>
      <c r="C38" s="5" t="s">
        <v>221</v>
      </c>
      <c r="D38" s="13"/>
      <c r="E38" s="13"/>
      <c r="F38" s="13"/>
      <c r="G38" s="13"/>
      <c r="H38" s="13"/>
      <c r="I38" s="13"/>
      <c r="J38" s="13"/>
      <c r="K38" s="13"/>
    </row>
    <row r="39" spans="1:11" ht="9.75">
      <c r="A39" s="249" t="s">
        <v>326</v>
      </c>
      <c r="B39" s="5" t="s">
        <v>222</v>
      </c>
      <c r="C39" s="5" t="s">
        <v>223</v>
      </c>
      <c r="D39" s="13"/>
      <c r="E39" s="13"/>
      <c r="F39" s="13"/>
      <c r="G39" s="13"/>
      <c r="H39" s="13"/>
      <c r="I39" s="13"/>
      <c r="J39" s="13"/>
      <c r="K39" s="13"/>
    </row>
    <row r="40" spans="1:11" ht="9.75">
      <c r="A40" s="249" t="s">
        <v>327</v>
      </c>
      <c r="B40" s="5" t="s">
        <v>224</v>
      </c>
      <c r="C40" s="5" t="s">
        <v>225</v>
      </c>
      <c r="D40" s="13">
        <v>870</v>
      </c>
      <c r="E40" s="13"/>
      <c r="F40" s="13"/>
      <c r="G40" s="13">
        <f>SUM(D40:F40)</f>
        <v>870</v>
      </c>
      <c r="H40" s="13">
        <v>625</v>
      </c>
      <c r="I40" s="13"/>
      <c r="J40" s="13"/>
      <c r="K40" s="13">
        <f>SUM(H40:J40)</f>
        <v>625</v>
      </c>
    </row>
    <row r="41" spans="1:11" ht="9.75">
      <c r="A41" s="249" t="s">
        <v>328</v>
      </c>
      <c r="B41" s="5" t="s">
        <v>226</v>
      </c>
      <c r="C41" s="5" t="s">
        <v>227</v>
      </c>
      <c r="D41" s="13"/>
      <c r="E41" s="13"/>
      <c r="F41" s="13"/>
      <c r="G41" s="13"/>
      <c r="H41" s="13"/>
      <c r="I41" s="13"/>
      <c r="J41" s="13"/>
      <c r="K41" s="13"/>
    </row>
    <row r="42" spans="1:11" ht="9.75">
      <c r="A42" s="249" t="s">
        <v>329</v>
      </c>
      <c r="B42" s="5" t="s">
        <v>228</v>
      </c>
      <c r="C42" s="5" t="s">
        <v>229</v>
      </c>
      <c r="D42" s="13"/>
      <c r="E42" s="13"/>
      <c r="F42" s="13"/>
      <c r="G42" s="13"/>
      <c r="H42" s="13"/>
      <c r="I42" s="13"/>
      <c r="J42" s="13"/>
      <c r="K42" s="13"/>
    </row>
    <row r="43" spans="1:11" ht="9.75">
      <c r="A43" s="249" t="s">
        <v>330</v>
      </c>
      <c r="B43" s="5" t="s">
        <v>230</v>
      </c>
      <c r="C43" s="5" t="s">
        <v>231</v>
      </c>
      <c r="D43" s="13"/>
      <c r="E43" s="13"/>
      <c r="F43" s="13"/>
      <c r="G43" s="13"/>
      <c r="H43" s="13"/>
      <c r="I43" s="13"/>
      <c r="J43" s="13"/>
      <c r="K43" s="13"/>
    </row>
    <row r="44" spans="1:11" ht="9.75">
      <c r="A44" s="249" t="s">
        <v>331</v>
      </c>
      <c r="B44" s="5" t="s">
        <v>232</v>
      </c>
      <c r="C44" s="5" t="s">
        <v>233</v>
      </c>
      <c r="D44" s="13"/>
      <c r="E44" s="13"/>
      <c r="F44" s="13"/>
      <c r="G44" s="13"/>
      <c r="H44" s="13"/>
      <c r="I44" s="13"/>
      <c r="J44" s="13"/>
      <c r="K44" s="13"/>
    </row>
    <row r="45" spans="1:11" ht="9.75">
      <c r="A45" s="249" t="s">
        <v>332</v>
      </c>
      <c r="B45" s="5" t="s">
        <v>234</v>
      </c>
      <c r="C45" s="5" t="s">
        <v>235</v>
      </c>
      <c r="D45" s="13"/>
      <c r="E45" s="13"/>
      <c r="F45" s="13"/>
      <c r="G45" s="13"/>
      <c r="H45" s="13"/>
      <c r="I45" s="13"/>
      <c r="J45" s="13"/>
      <c r="K45" s="13"/>
    </row>
    <row r="46" spans="1:11" ht="9.75">
      <c r="A46" s="247" t="s">
        <v>7</v>
      </c>
      <c r="B46" s="6" t="s">
        <v>266</v>
      </c>
      <c r="C46" s="6" t="s">
        <v>247</v>
      </c>
      <c r="D46" s="12">
        <f aca="true" t="shared" si="5" ref="D46:K46">SUM(D47:D51)</f>
        <v>0</v>
      </c>
      <c r="E46" s="12">
        <f t="shared" si="5"/>
        <v>0</v>
      </c>
      <c r="F46" s="12">
        <f t="shared" si="5"/>
        <v>0</v>
      </c>
      <c r="G46" s="12">
        <f t="shared" si="5"/>
        <v>0</v>
      </c>
      <c r="H46" s="12">
        <f t="shared" si="5"/>
        <v>0</v>
      </c>
      <c r="I46" s="12">
        <f t="shared" si="5"/>
        <v>0</v>
      </c>
      <c r="J46" s="12">
        <f t="shared" si="5"/>
        <v>0</v>
      </c>
      <c r="K46" s="12">
        <f t="shared" si="5"/>
        <v>0</v>
      </c>
    </row>
    <row r="47" spans="1:11" ht="9.75">
      <c r="A47" s="249" t="s">
        <v>147</v>
      </c>
      <c r="B47" s="5" t="s">
        <v>237</v>
      </c>
      <c r="C47" s="5" t="s">
        <v>238</v>
      </c>
      <c r="D47" s="13"/>
      <c r="E47" s="13"/>
      <c r="F47" s="13"/>
      <c r="G47" s="13"/>
      <c r="H47" s="13"/>
      <c r="I47" s="13"/>
      <c r="J47" s="13"/>
      <c r="K47" s="13"/>
    </row>
    <row r="48" spans="1:11" ht="9.75">
      <c r="A48" s="249" t="s">
        <v>148</v>
      </c>
      <c r="B48" s="5" t="s">
        <v>239</v>
      </c>
      <c r="C48" s="5" t="s">
        <v>240</v>
      </c>
      <c r="D48" s="13"/>
      <c r="E48" s="13"/>
      <c r="F48" s="13"/>
      <c r="G48" s="13"/>
      <c r="H48" s="13"/>
      <c r="I48" s="13"/>
      <c r="J48" s="13"/>
      <c r="K48" s="13"/>
    </row>
    <row r="49" spans="1:11" ht="9.75">
      <c r="A49" s="249" t="s">
        <v>149</v>
      </c>
      <c r="B49" s="5" t="s">
        <v>241</v>
      </c>
      <c r="C49" s="5" t="s">
        <v>242</v>
      </c>
      <c r="D49" s="13"/>
      <c r="E49" s="13"/>
      <c r="F49" s="13"/>
      <c r="G49" s="13"/>
      <c r="H49" s="13"/>
      <c r="I49" s="13"/>
      <c r="J49" s="13"/>
      <c r="K49" s="13"/>
    </row>
    <row r="50" spans="1:11" ht="9.75">
      <c r="A50" s="249" t="s">
        <v>155</v>
      </c>
      <c r="B50" s="5" t="s">
        <v>243</v>
      </c>
      <c r="C50" s="5" t="s">
        <v>244</v>
      </c>
      <c r="D50" s="13"/>
      <c r="E50" s="13"/>
      <c r="F50" s="13"/>
      <c r="G50" s="13"/>
      <c r="H50" s="13"/>
      <c r="I50" s="13"/>
      <c r="J50" s="13"/>
      <c r="K50" s="13"/>
    </row>
    <row r="51" spans="1:11" ht="9.75">
      <c r="A51" s="249" t="s">
        <v>333</v>
      </c>
      <c r="B51" s="5" t="s">
        <v>245</v>
      </c>
      <c r="C51" s="5" t="s">
        <v>246</v>
      </c>
      <c r="D51" s="13"/>
      <c r="E51" s="13"/>
      <c r="F51" s="13"/>
      <c r="G51" s="13"/>
      <c r="H51" s="13"/>
      <c r="I51" s="13"/>
      <c r="J51" s="13"/>
      <c r="K51" s="13"/>
    </row>
    <row r="52" spans="1:11" ht="9.75">
      <c r="A52" s="247" t="s">
        <v>8</v>
      </c>
      <c r="B52" s="6" t="s">
        <v>267</v>
      </c>
      <c r="C52" s="6" t="s">
        <v>254</v>
      </c>
      <c r="D52" s="13">
        <f aca="true" t="shared" si="6" ref="D52:K52">SUM(D53:D55)</f>
        <v>0</v>
      </c>
      <c r="E52" s="13">
        <f t="shared" si="6"/>
        <v>0</v>
      </c>
      <c r="F52" s="13">
        <f t="shared" si="6"/>
        <v>0</v>
      </c>
      <c r="G52" s="13">
        <f t="shared" si="6"/>
        <v>0</v>
      </c>
      <c r="H52" s="13">
        <f t="shared" si="6"/>
        <v>0</v>
      </c>
      <c r="I52" s="13">
        <f t="shared" si="6"/>
        <v>0</v>
      </c>
      <c r="J52" s="13">
        <f t="shared" si="6"/>
        <v>0</v>
      </c>
      <c r="K52" s="13">
        <f t="shared" si="6"/>
        <v>0</v>
      </c>
    </row>
    <row r="53" spans="1:11" ht="9.75">
      <c r="A53" s="249" t="s">
        <v>150</v>
      </c>
      <c r="B53" s="5" t="s">
        <v>248</v>
      </c>
      <c r="C53" s="5" t="s">
        <v>249</v>
      </c>
      <c r="D53" s="13"/>
      <c r="E53" s="13"/>
      <c r="F53" s="13"/>
      <c r="G53" s="13"/>
      <c r="H53" s="13"/>
      <c r="I53" s="13"/>
      <c r="J53" s="13"/>
      <c r="K53" s="13"/>
    </row>
    <row r="54" spans="1:11" ht="9.75">
      <c r="A54" s="249" t="s">
        <v>151</v>
      </c>
      <c r="B54" s="5" t="s">
        <v>250</v>
      </c>
      <c r="C54" s="5" t="s">
        <v>251</v>
      </c>
      <c r="D54" s="13"/>
      <c r="E54" s="13"/>
      <c r="F54" s="13"/>
      <c r="G54" s="13"/>
      <c r="H54" s="13"/>
      <c r="I54" s="13"/>
      <c r="J54" s="13"/>
      <c r="K54" s="13"/>
    </row>
    <row r="55" spans="1:11" ht="9.75">
      <c r="A55" s="249" t="s">
        <v>152</v>
      </c>
      <c r="B55" s="5" t="s">
        <v>252</v>
      </c>
      <c r="C55" s="5" t="s">
        <v>253</v>
      </c>
      <c r="D55" s="13"/>
      <c r="E55" s="13"/>
      <c r="F55" s="13"/>
      <c r="G55" s="13"/>
      <c r="H55" s="13"/>
      <c r="I55" s="13"/>
      <c r="J55" s="13"/>
      <c r="K55" s="13"/>
    </row>
    <row r="56" spans="1:11" ht="9.75">
      <c r="A56" s="247" t="s">
        <v>9</v>
      </c>
      <c r="B56" s="6" t="s">
        <v>268</v>
      </c>
      <c r="C56" s="6" t="s">
        <v>261</v>
      </c>
      <c r="D56" s="12">
        <f aca="true" t="shared" si="7" ref="D56:K56">SUM(D57:D59)</f>
        <v>0</v>
      </c>
      <c r="E56" s="12">
        <f t="shared" si="7"/>
        <v>0</v>
      </c>
      <c r="F56" s="12">
        <f t="shared" si="7"/>
        <v>0</v>
      </c>
      <c r="G56" s="12">
        <f t="shared" si="7"/>
        <v>0</v>
      </c>
      <c r="H56" s="12">
        <f t="shared" si="7"/>
        <v>0</v>
      </c>
      <c r="I56" s="12">
        <f t="shared" si="7"/>
        <v>0</v>
      </c>
      <c r="J56" s="12">
        <f t="shared" si="7"/>
        <v>0</v>
      </c>
      <c r="K56" s="12">
        <f t="shared" si="7"/>
        <v>0</v>
      </c>
    </row>
    <row r="57" spans="1:11" ht="9.75">
      <c r="A57" s="249" t="s">
        <v>157</v>
      </c>
      <c r="B57" s="5" t="s">
        <v>255</v>
      </c>
      <c r="C57" s="5" t="s">
        <v>256</v>
      </c>
      <c r="D57" s="13"/>
      <c r="E57" s="13"/>
      <c r="F57" s="13"/>
      <c r="G57" s="13"/>
      <c r="H57" s="13"/>
      <c r="I57" s="13"/>
      <c r="J57" s="13"/>
      <c r="K57" s="13"/>
    </row>
    <row r="58" spans="1:11" ht="9.75">
      <c r="A58" s="249" t="s">
        <v>334</v>
      </c>
      <c r="B58" s="5" t="s">
        <v>257</v>
      </c>
      <c r="C58" s="5" t="s">
        <v>258</v>
      </c>
      <c r="D58" s="13"/>
      <c r="E58" s="13"/>
      <c r="F58" s="13"/>
      <c r="G58" s="13"/>
      <c r="H58" s="13"/>
      <c r="I58" s="13"/>
      <c r="J58" s="13"/>
      <c r="K58" s="13"/>
    </row>
    <row r="59" spans="1:11" ht="9.75">
      <c r="A59" s="249" t="s">
        <v>158</v>
      </c>
      <c r="B59" s="5" t="s">
        <v>259</v>
      </c>
      <c r="C59" s="5" t="s">
        <v>260</v>
      </c>
      <c r="D59" s="13"/>
      <c r="E59" s="13"/>
      <c r="F59" s="13"/>
      <c r="G59" s="13"/>
      <c r="H59" s="13"/>
      <c r="I59" s="13"/>
      <c r="J59" s="13"/>
      <c r="K59" s="13"/>
    </row>
    <row r="60" spans="1:11" ht="9.75">
      <c r="A60" s="253" t="s">
        <v>10</v>
      </c>
      <c r="B60" s="6" t="s">
        <v>269</v>
      </c>
      <c r="C60" s="6" t="s">
        <v>262</v>
      </c>
      <c r="D60" s="13">
        <v>870</v>
      </c>
      <c r="E60" s="13">
        <f>E10+E17+E23+E29+E35+E46+E52+E56</f>
        <v>0</v>
      </c>
      <c r="F60" s="13">
        <f>F10+F17+F23+F29+F35+F46+F52+F56</f>
        <v>0</v>
      </c>
      <c r="G60" s="13">
        <v>870</v>
      </c>
      <c r="H60" s="13">
        <v>625</v>
      </c>
      <c r="I60" s="13">
        <f>I10+I17+I23+I29+I35+I46+I52+I56</f>
        <v>0</v>
      </c>
      <c r="J60" s="13">
        <f>J10+J17+J23+J29+J35+J46+J52+J56</f>
        <v>0</v>
      </c>
      <c r="K60" s="13">
        <v>625</v>
      </c>
    </row>
    <row r="61" spans="1:11" ht="9.75">
      <c r="A61" s="247" t="s">
        <v>11</v>
      </c>
      <c r="B61" s="6" t="s">
        <v>313</v>
      </c>
      <c r="C61" s="6" t="s">
        <v>276</v>
      </c>
      <c r="D61" s="13">
        <f aca="true" t="shared" si="8" ref="D61:K61">SUM(D62:D64)</f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0</v>
      </c>
      <c r="K61" s="13">
        <f t="shared" si="8"/>
        <v>0</v>
      </c>
    </row>
    <row r="62" spans="1:11" ht="9.75">
      <c r="A62" s="249" t="s">
        <v>335</v>
      </c>
      <c r="B62" s="5" t="s">
        <v>270</v>
      </c>
      <c r="C62" s="5" t="s">
        <v>271</v>
      </c>
      <c r="D62" s="13"/>
      <c r="E62" s="13"/>
      <c r="F62" s="13"/>
      <c r="G62" s="13"/>
      <c r="H62" s="13"/>
      <c r="I62" s="13"/>
      <c r="J62" s="13"/>
      <c r="K62" s="13"/>
    </row>
    <row r="63" spans="1:11" ht="12.75" customHeight="1">
      <c r="A63" s="249" t="s">
        <v>336</v>
      </c>
      <c r="B63" s="5" t="s">
        <v>272</v>
      </c>
      <c r="C63" s="5" t="s">
        <v>273</v>
      </c>
      <c r="D63" s="13"/>
      <c r="E63" s="13"/>
      <c r="F63" s="13"/>
      <c r="G63" s="13"/>
      <c r="H63" s="13"/>
      <c r="I63" s="13"/>
      <c r="J63" s="13"/>
      <c r="K63" s="13"/>
    </row>
    <row r="64" spans="1:11" ht="9.75">
      <c r="A64" s="249" t="s">
        <v>337</v>
      </c>
      <c r="B64" s="5" t="s">
        <v>274</v>
      </c>
      <c r="C64" s="5" t="s">
        <v>275</v>
      </c>
      <c r="D64" s="13"/>
      <c r="E64" s="13"/>
      <c r="F64" s="13"/>
      <c r="G64" s="13"/>
      <c r="H64" s="13"/>
      <c r="I64" s="13"/>
      <c r="J64" s="13"/>
      <c r="K64" s="13"/>
    </row>
    <row r="65" spans="1:11" ht="12.75" customHeight="1">
      <c r="A65" s="247" t="s">
        <v>12</v>
      </c>
      <c r="B65" s="6" t="s">
        <v>314</v>
      </c>
      <c r="C65" s="6" t="s">
        <v>285</v>
      </c>
      <c r="D65" s="13">
        <f aca="true" t="shared" si="9" ref="D65:K65">SUM(D66:D69)</f>
        <v>0</v>
      </c>
      <c r="E65" s="13">
        <f t="shared" si="9"/>
        <v>0</v>
      </c>
      <c r="F65" s="13">
        <f t="shared" si="9"/>
        <v>0</v>
      </c>
      <c r="G65" s="13">
        <f t="shared" si="9"/>
        <v>0</v>
      </c>
      <c r="H65" s="13">
        <f t="shared" si="9"/>
        <v>0</v>
      </c>
      <c r="I65" s="13">
        <f t="shared" si="9"/>
        <v>0</v>
      </c>
      <c r="J65" s="13">
        <f t="shared" si="9"/>
        <v>0</v>
      </c>
      <c r="K65" s="13">
        <f t="shared" si="9"/>
        <v>0</v>
      </c>
    </row>
    <row r="66" spans="1:11" ht="12.75" customHeight="1">
      <c r="A66" s="249" t="s">
        <v>338</v>
      </c>
      <c r="B66" s="5" t="s">
        <v>277</v>
      </c>
      <c r="C66" s="5" t="s">
        <v>278</v>
      </c>
      <c r="D66" s="13"/>
      <c r="E66" s="13"/>
      <c r="F66" s="13"/>
      <c r="G66" s="13"/>
      <c r="H66" s="13"/>
      <c r="I66" s="13"/>
      <c r="J66" s="13"/>
      <c r="K66" s="13"/>
    </row>
    <row r="67" spans="1:11" ht="9.75">
      <c r="A67" s="249" t="s">
        <v>339</v>
      </c>
      <c r="B67" s="5" t="s">
        <v>279</v>
      </c>
      <c r="C67" s="5" t="s">
        <v>280</v>
      </c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249" t="s">
        <v>340</v>
      </c>
      <c r="B68" s="5" t="s">
        <v>281</v>
      </c>
      <c r="C68" s="5" t="s">
        <v>282</v>
      </c>
      <c r="D68" s="13"/>
      <c r="E68" s="13"/>
      <c r="F68" s="13"/>
      <c r="G68" s="13"/>
      <c r="H68" s="13"/>
      <c r="I68" s="13"/>
      <c r="J68" s="13"/>
      <c r="K68" s="13"/>
    </row>
    <row r="69" spans="1:11" ht="9.75">
      <c r="A69" s="249" t="s">
        <v>341</v>
      </c>
      <c r="B69" s="5" t="s">
        <v>283</v>
      </c>
      <c r="C69" s="5" t="s">
        <v>284</v>
      </c>
      <c r="D69" s="13"/>
      <c r="E69" s="13"/>
      <c r="F69" s="13"/>
      <c r="G69" s="13"/>
      <c r="H69" s="13"/>
      <c r="I69" s="13"/>
      <c r="J69" s="13"/>
      <c r="K69" s="13"/>
    </row>
    <row r="70" spans="1:11" ht="9.75">
      <c r="A70" s="253" t="s">
        <v>112</v>
      </c>
      <c r="B70" s="6" t="s">
        <v>315</v>
      </c>
      <c r="C70" s="6" t="s">
        <v>290</v>
      </c>
      <c r="D70" s="12">
        <f aca="true" t="shared" si="10" ref="D70:K70">SUM(D71:D72)</f>
        <v>1157</v>
      </c>
      <c r="E70" s="12">
        <f t="shared" si="10"/>
        <v>0</v>
      </c>
      <c r="F70" s="12">
        <f t="shared" si="10"/>
        <v>0</v>
      </c>
      <c r="G70" s="12">
        <f t="shared" si="10"/>
        <v>1157</v>
      </c>
      <c r="H70" s="12">
        <f t="shared" si="10"/>
        <v>1157</v>
      </c>
      <c r="I70" s="12">
        <f t="shared" si="10"/>
        <v>0</v>
      </c>
      <c r="J70" s="12">
        <f t="shared" si="10"/>
        <v>0</v>
      </c>
      <c r="K70" s="12">
        <f t="shared" si="10"/>
        <v>1157</v>
      </c>
    </row>
    <row r="71" spans="1:11" ht="12.75" customHeight="1">
      <c r="A71" s="249" t="s">
        <v>342</v>
      </c>
      <c r="B71" s="5" t="s">
        <v>286</v>
      </c>
      <c r="C71" s="5" t="s">
        <v>287</v>
      </c>
      <c r="D71" s="12">
        <v>1157</v>
      </c>
      <c r="E71" s="12"/>
      <c r="F71" s="12"/>
      <c r="G71" s="12">
        <f>SUM(D71:F71)</f>
        <v>1157</v>
      </c>
      <c r="H71" s="12">
        <v>1157</v>
      </c>
      <c r="I71" s="12"/>
      <c r="J71" s="12"/>
      <c r="K71" s="12">
        <f>SUM(H71:J71)</f>
        <v>1157</v>
      </c>
    </row>
    <row r="72" spans="1:11" ht="12.75" customHeight="1">
      <c r="A72" s="249" t="s">
        <v>343</v>
      </c>
      <c r="B72" s="5" t="s">
        <v>288</v>
      </c>
      <c r="C72" s="5" t="s">
        <v>289</v>
      </c>
      <c r="D72" s="13"/>
      <c r="E72" s="13"/>
      <c r="F72" s="13"/>
      <c r="G72" s="13"/>
      <c r="H72" s="13"/>
      <c r="I72" s="13"/>
      <c r="J72" s="13"/>
      <c r="K72" s="13"/>
    </row>
    <row r="73" spans="1:11" ht="12.75" customHeight="1">
      <c r="A73" s="247" t="s">
        <v>14</v>
      </c>
      <c r="B73" s="6" t="s">
        <v>316</v>
      </c>
      <c r="C73" s="6" t="s">
        <v>300</v>
      </c>
      <c r="D73" s="12">
        <f aca="true" t="shared" si="11" ref="D73:J73">SUM(D74:D78)</f>
        <v>47473</v>
      </c>
      <c r="E73" s="12">
        <f t="shared" si="11"/>
        <v>0</v>
      </c>
      <c r="F73" s="12">
        <f t="shared" si="11"/>
        <v>0</v>
      </c>
      <c r="G73" s="12">
        <f t="shared" si="11"/>
        <v>47473</v>
      </c>
      <c r="H73" s="12">
        <v>51116</v>
      </c>
      <c r="I73" s="12">
        <f t="shared" si="11"/>
        <v>0</v>
      </c>
      <c r="J73" s="12">
        <f t="shared" si="11"/>
        <v>0</v>
      </c>
      <c r="K73" s="12">
        <f>SUM(K74:K78)</f>
        <v>51116</v>
      </c>
    </row>
    <row r="74" spans="1:11" ht="9.75">
      <c r="A74" s="249" t="s">
        <v>344</v>
      </c>
      <c r="B74" s="5" t="s">
        <v>291</v>
      </c>
      <c r="C74" s="5" t="s">
        <v>292</v>
      </c>
      <c r="D74" s="13"/>
      <c r="E74" s="13"/>
      <c r="F74" s="13"/>
      <c r="G74" s="13"/>
      <c r="H74" s="13"/>
      <c r="I74" s="13"/>
      <c r="J74" s="13"/>
      <c r="K74" s="13"/>
    </row>
    <row r="75" spans="1:11" ht="9.75">
      <c r="A75" s="249" t="s">
        <v>345</v>
      </c>
      <c r="B75" s="5" t="s">
        <v>293</v>
      </c>
      <c r="C75" s="5" t="s">
        <v>294</v>
      </c>
      <c r="D75" s="13"/>
      <c r="E75" s="13"/>
      <c r="F75" s="13"/>
      <c r="G75" s="13"/>
      <c r="H75" s="13"/>
      <c r="I75" s="13"/>
      <c r="J75" s="13"/>
      <c r="K75" s="13"/>
    </row>
    <row r="76" spans="1:11" ht="9.75">
      <c r="A76" s="249" t="s">
        <v>346</v>
      </c>
      <c r="B76" s="5" t="s">
        <v>295</v>
      </c>
      <c r="C76" s="5" t="s">
        <v>296</v>
      </c>
      <c r="D76" s="13"/>
      <c r="E76" s="13"/>
      <c r="F76" s="13"/>
      <c r="G76" s="13"/>
      <c r="H76" s="13"/>
      <c r="I76" s="13"/>
      <c r="J76" s="13"/>
      <c r="K76" s="13"/>
    </row>
    <row r="77" spans="1:11" ht="9.75">
      <c r="A77" s="249" t="s">
        <v>347</v>
      </c>
      <c r="B77" s="5" t="s">
        <v>297</v>
      </c>
      <c r="C77" s="5" t="s">
        <v>298</v>
      </c>
      <c r="D77" s="13"/>
      <c r="E77" s="13"/>
      <c r="F77" s="13"/>
      <c r="G77" s="13"/>
      <c r="H77" s="13"/>
      <c r="I77" s="13"/>
      <c r="J77" s="13"/>
      <c r="K77" s="13"/>
    </row>
    <row r="78" spans="1:11" ht="12.75" customHeight="1">
      <c r="A78" s="249" t="s">
        <v>348</v>
      </c>
      <c r="B78" s="5" t="s">
        <v>369</v>
      </c>
      <c r="C78" s="5" t="s">
        <v>299</v>
      </c>
      <c r="D78" s="13">
        <v>47473</v>
      </c>
      <c r="E78" s="13"/>
      <c r="F78" s="13"/>
      <c r="G78" s="13">
        <f>SUM(D78:F78)</f>
        <v>47473</v>
      </c>
      <c r="H78" s="13">
        <v>51116</v>
      </c>
      <c r="I78" s="13"/>
      <c r="J78" s="13"/>
      <c r="K78" s="13">
        <f>SUM(H78:J78)</f>
        <v>51116</v>
      </c>
    </row>
    <row r="79" spans="1:11" ht="12.75" customHeight="1">
      <c r="A79" s="253" t="s">
        <v>15</v>
      </c>
      <c r="B79" s="6" t="s">
        <v>317</v>
      </c>
      <c r="C79" s="6" t="s">
        <v>309</v>
      </c>
      <c r="D79" s="13">
        <f aca="true" t="shared" si="12" ref="D79:K79">SUM(D80:D84)</f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  <c r="H79" s="13">
        <f t="shared" si="12"/>
        <v>0</v>
      </c>
      <c r="I79" s="13">
        <f t="shared" si="12"/>
        <v>0</v>
      </c>
      <c r="J79" s="13">
        <f t="shared" si="12"/>
        <v>0</v>
      </c>
      <c r="K79" s="13">
        <f t="shared" si="12"/>
        <v>0</v>
      </c>
    </row>
    <row r="80" spans="1:11" ht="12.75" customHeight="1">
      <c r="A80" s="249" t="s">
        <v>349</v>
      </c>
      <c r="B80" s="5" t="s">
        <v>301</v>
      </c>
      <c r="C80" s="5" t="s">
        <v>302</v>
      </c>
      <c r="D80" s="13"/>
      <c r="E80" s="13"/>
      <c r="F80" s="13"/>
      <c r="G80" s="13"/>
      <c r="H80" s="13"/>
      <c r="I80" s="13"/>
      <c r="J80" s="13"/>
      <c r="K80" s="13"/>
    </row>
    <row r="81" spans="1:11" ht="12.75" customHeight="1">
      <c r="A81" s="249" t="s">
        <v>350</v>
      </c>
      <c r="B81" s="5" t="s">
        <v>303</v>
      </c>
      <c r="C81" s="5" t="s">
        <v>304</v>
      </c>
      <c r="D81" s="13"/>
      <c r="E81" s="13"/>
      <c r="F81" s="13"/>
      <c r="G81" s="13"/>
      <c r="H81" s="13"/>
      <c r="I81" s="13"/>
      <c r="J81" s="13"/>
      <c r="K81" s="13"/>
    </row>
    <row r="82" spans="1:11" ht="9.75">
      <c r="A82" s="249" t="s">
        <v>351</v>
      </c>
      <c r="B82" s="5" t="s">
        <v>305</v>
      </c>
      <c r="C82" s="5" t="s">
        <v>306</v>
      </c>
      <c r="D82" s="13"/>
      <c r="E82" s="13"/>
      <c r="F82" s="13"/>
      <c r="G82" s="13"/>
      <c r="H82" s="13"/>
      <c r="I82" s="13"/>
      <c r="J82" s="13"/>
      <c r="K82" s="13"/>
    </row>
    <row r="83" spans="1:11" ht="9.75">
      <c r="A83" s="249" t="s">
        <v>352</v>
      </c>
      <c r="B83" s="5" t="s">
        <v>307</v>
      </c>
      <c r="C83" s="5" t="s">
        <v>308</v>
      </c>
      <c r="D83" s="13"/>
      <c r="E83" s="13"/>
      <c r="F83" s="13"/>
      <c r="G83" s="13"/>
      <c r="H83" s="13"/>
      <c r="I83" s="13"/>
      <c r="J83" s="13"/>
      <c r="K83" s="13"/>
    </row>
    <row r="84" spans="1:11" ht="12.75" customHeight="1">
      <c r="A84" s="249" t="s">
        <v>353</v>
      </c>
      <c r="B84" s="5" t="s">
        <v>310</v>
      </c>
      <c r="C84" s="5" t="s">
        <v>311</v>
      </c>
      <c r="D84" s="13"/>
      <c r="E84" s="13"/>
      <c r="F84" s="13"/>
      <c r="G84" s="13"/>
      <c r="H84" s="13"/>
      <c r="I84" s="13"/>
      <c r="J84" s="13"/>
      <c r="K84" s="13"/>
    </row>
    <row r="85" spans="1:11" ht="9.75">
      <c r="A85" s="249"/>
      <c r="B85" s="5" t="s">
        <v>360</v>
      </c>
      <c r="C85" s="5" t="s">
        <v>312</v>
      </c>
      <c r="D85" s="13">
        <f aca="true" t="shared" si="13" ref="D85:K85">D61+D65+D70+D73+D79</f>
        <v>48630</v>
      </c>
      <c r="E85" s="13">
        <f t="shared" si="13"/>
        <v>0</v>
      </c>
      <c r="F85" s="13">
        <f t="shared" si="13"/>
        <v>0</v>
      </c>
      <c r="G85" s="13">
        <f t="shared" si="13"/>
        <v>48630</v>
      </c>
      <c r="H85" s="13">
        <f t="shared" si="13"/>
        <v>52273</v>
      </c>
      <c r="I85" s="13">
        <f t="shared" si="13"/>
        <v>0</v>
      </c>
      <c r="J85" s="13">
        <f t="shared" si="13"/>
        <v>0</v>
      </c>
      <c r="K85" s="13">
        <f t="shared" si="13"/>
        <v>52273</v>
      </c>
    </row>
    <row r="86" spans="1:11" ht="9.75">
      <c r="A86" s="249"/>
      <c r="B86" s="6" t="s">
        <v>318</v>
      </c>
      <c r="C86" s="6"/>
      <c r="D86" s="13">
        <f aca="true" t="shared" si="14" ref="D86:K86">D60+D85</f>
        <v>49500</v>
      </c>
      <c r="E86" s="13">
        <f t="shared" si="14"/>
        <v>0</v>
      </c>
      <c r="F86" s="13">
        <f t="shared" si="14"/>
        <v>0</v>
      </c>
      <c r="G86" s="13">
        <f t="shared" si="14"/>
        <v>49500</v>
      </c>
      <c r="H86" s="13">
        <f t="shared" si="14"/>
        <v>52898</v>
      </c>
      <c r="I86" s="13">
        <f t="shared" si="14"/>
        <v>0</v>
      </c>
      <c r="J86" s="13">
        <f t="shared" si="14"/>
        <v>0</v>
      </c>
      <c r="K86" s="13">
        <f t="shared" si="14"/>
        <v>52898</v>
      </c>
    </row>
  </sheetData>
  <sheetProtection/>
  <mergeCells count="18">
    <mergeCell ref="A2:K2"/>
    <mergeCell ref="K8:K9"/>
    <mergeCell ref="E8:E9"/>
    <mergeCell ref="F8:F9"/>
    <mergeCell ref="G8:G9"/>
    <mergeCell ref="H8:H9"/>
    <mergeCell ref="I8:I9"/>
    <mergeCell ref="J8:J9"/>
    <mergeCell ref="A1:K1"/>
    <mergeCell ref="A3:K3"/>
    <mergeCell ref="A4:K4"/>
    <mergeCell ref="A6:K6"/>
    <mergeCell ref="A7:A9"/>
    <mergeCell ref="B7:B9"/>
    <mergeCell ref="C7:C9"/>
    <mergeCell ref="D7:G7"/>
    <mergeCell ref="H7:K7"/>
    <mergeCell ref="D8:D9"/>
  </mergeCells>
  <printOptions/>
  <pageMargins left="0" right="0" top="0.7480314960629921" bottom="0.62992125984251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B1">
      <selection activeCell="J17" sqref="J17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8" t="s">
        <v>542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523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12.75">
      <c r="A3" s="330" t="s">
        <v>388</v>
      </c>
      <c r="B3" s="330"/>
      <c r="C3" s="330"/>
      <c r="D3" s="330"/>
      <c r="E3" s="330"/>
      <c r="F3" s="330"/>
      <c r="G3" s="339"/>
      <c r="H3" s="340"/>
      <c r="I3" s="340"/>
      <c r="J3" s="340"/>
      <c r="K3" s="340"/>
    </row>
    <row r="4" spans="1:11" ht="12.75">
      <c r="A4" s="332" t="s">
        <v>457</v>
      </c>
      <c r="B4" s="332"/>
      <c r="C4" s="332"/>
      <c r="D4" s="332"/>
      <c r="E4" s="332"/>
      <c r="F4" s="332"/>
      <c r="G4" s="341"/>
      <c r="H4" s="340"/>
      <c r="I4" s="340"/>
      <c r="J4" s="340"/>
      <c r="K4" s="340"/>
    </row>
    <row r="5" spans="1:11" ht="12.75">
      <c r="A5" s="336" t="s">
        <v>1</v>
      </c>
      <c r="B5" s="336"/>
      <c r="C5" s="336"/>
      <c r="D5" s="336"/>
      <c r="E5" s="336"/>
      <c r="F5" s="336"/>
      <c r="G5" s="342"/>
      <c r="H5" s="343"/>
      <c r="I5" s="343"/>
      <c r="J5" s="343"/>
      <c r="K5" s="343"/>
    </row>
    <row r="6" spans="1:11" ht="16.5" customHeight="1">
      <c r="A6" s="350" t="s">
        <v>24</v>
      </c>
      <c r="B6" s="350" t="s">
        <v>25</v>
      </c>
      <c r="C6" s="352" t="s">
        <v>26</v>
      </c>
      <c r="D6" s="346" t="s">
        <v>458</v>
      </c>
      <c r="E6" s="347"/>
      <c r="F6" s="347"/>
      <c r="G6" s="348"/>
      <c r="H6" s="346" t="s">
        <v>486</v>
      </c>
      <c r="I6" s="347"/>
      <c r="J6" s="347"/>
      <c r="K6" s="348"/>
    </row>
    <row r="7" spans="1:11" ht="13.5" customHeight="1">
      <c r="A7" s="351"/>
      <c r="B7" s="351"/>
      <c r="C7" s="349"/>
      <c r="D7" s="344" t="s">
        <v>385</v>
      </c>
      <c r="E7" s="344" t="s">
        <v>386</v>
      </c>
      <c r="F7" s="344" t="s">
        <v>387</v>
      </c>
      <c r="G7" s="344" t="s">
        <v>361</v>
      </c>
      <c r="H7" s="344" t="s">
        <v>385</v>
      </c>
      <c r="I7" s="344" t="s">
        <v>386</v>
      </c>
      <c r="J7" s="344" t="s">
        <v>387</v>
      </c>
      <c r="K7" s="344" t="s">
        <v>361</v>
      </c>
    </row>
    <row r="8" spans="1:11" ht="11.25" customHeight="1">
      <c r="A8" s="351"/>
      <c r="B8" s="351"/>
      <c r="C8" s="349"/>
      <c r="D8" s="345"/>
      <c r="E8" s="345"/>
      <c r="F8" s="345"/>
      <c r="G8" s="345"/>
      <c r="H8" s="345"/>
      <c r="I8" s="345"/>
      <c r="J8" s="345"/>
      <c r="K8" s="345"/>
    </row>
    <row r="9" spans="1:11" ht="11.25" customHeight="1">
      <c r="A9" s="2" t="s">
        <v>2</v>
      </c>
      <c r="B9" s="3" t="s">
        <v>79</v>
      </c>
      <c r="C9" s="2"/>
      <c r="D9" s="289">
        <f aca="true" t="shared" si="0" ref="D9:K9">SUM(D10:D14)</f>
        <v>145258</v>
      </c>
      <c r="E9" s="289">
        <f t="shared" si="0"/>
        <v>1200</v>
      </c>
      <c r="F9" s="289">
        <f t="shared" si="0"/>
        <v>46302</v>
      </c>
      <c r="G9" s="289">
        <f t="shared" si="0"/>
        <v>192760</v>
      </c>
      <c r="H9" s="289">
        <f t="shared" si="0"/>
        <v>285693</v>
      </c>
      <c r="I9" s="289">
        <f t="shared" si="0"/>
        <v>1200</v>
      </c>
      <c r="J9" s="289">
        <f t="shared" si="0"/>
        <v>55501</v>
      </c>
      <c r="K9" s="289">
        <f t="shared" si="0"/>
        <v>342394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0">
        <v>60733</v>
      </c>
      <c r="E10" s="20"/>
      <c r="F10" s="20">
        <v>24530</v>
      </c>
      <c r="G10" s="20">
        <f>SUM(D10:F10)</f>
        <v>85263</v>
      </c>
      <c r="H10" s="20">
        <v>103511</v>
      </c>
      <c r="I10" s="20"/>
      <c r="J10" s="20">
        <v>26339</v>
      </c>
      <c r="K10" s="20">
        <f>SUM(H10:J10)</f>
        <v>129850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15788</v>
      </c>
      <c r="E11" s="5"/>
      <c r="F11" s="5">
        <v>6885</v>
      </c>
      <c r="G11" s="5">
        <f>SUM(D11:F11)</f>
        <v>22673</v>
      </c>
      <c r="H11" s="5">
        <v>22184</v>
      </c>
      <c r="I11" s="5"/>
      <c r="J11" s="5">
        <v>7373</v>
      </c>
      <c r="K11" s="5">
        <f>SUM(H11:J11)</f>
        <v>29557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58989</v>
      </c>
      <c r="E12" s="5">
        <v>1200</v>
      </c>
      <c r="F12" s="5">
        <v>6135</v>
      </c>
      <c r="G12" s="5">
        <f>SUM(D12:F12)</f>
        <v>66324</v>
      </c>
      <c r="H12" s="5">
        <v>130967</v>
      </c>
      <c r="I12" s="5">
        <v>1200</v>
      </c>
      <c r="J12" s="5">
        <v>6766</v>
      </c>
      <c r="K12" s="5">
        <f>SUM(H12:J12)</f>
        <v>138933</v>
      </c>
    </row>
    <row r="13" spans="1:11" ht="9.75">
      <c r="A13" s="4" t="s">
        <v>85</v>
      </c>
      <c r="B13" s="5" t="s">
        <v>77</v>
      </c>
      <c r="C13" s="5" t="s">
        <v>31</v>
      </c>
      <c r="D13" s="5">
        <v>5248</v>
      </c>
      <c r="E13" s="5"/>
      <c r="F13" s="5">
        <v>8752</v>
      </c>
      <c r="G13" s="5">
        <f>SUM(D13:F13)</f>
        <v>14000</v>
      </c>
      <c r="H13" s="5">
        <v>10497</v>
      </c>
      <c r="I13" s="5"/>
      <c r="J13" s="5">
        <v>15023</v>
      </c>
      <c r="K13" s="5">
        <f>SUM(H13:J13)</f>
        <v>25520</v>
      </c>
    </row>
    <row r="14" spans="1:11" ht="9.75">
      <c r="A14" s="4" t="s">
        <v>86</v>
      </c>
      <c r="B14" s="5" t="s">
        <v>78</v>
      </c>
      <c r="C14" s="5" t="s">
        <v>53</v>
      </c>
      <c r="D14" s="5">
        <f>SUM(D15:D24)</f>
        <v>4500</v>
      </c>
      <c r="E14" s="5">
        <f aca="true" t="shared" si="1" ref="E14:K14">SUM(E15:E24)</f>
        <v>0</v>
      </c>
      <c r="F14" s="5">
        <f t="shared" si="1"/>
        <v>0</v>
      </c>
      <c r="G14" s="5">
        <f t="shared" si="1"/>
        <v>4500</v>
      </c>
      <c r="H14" s="5">
        <f>SUM(H15:H24)</f>
        <v>18534</v>
      </c>
      <c r="I14" s="5">
        <f t="shared" si="1"/>
        <v>0</v>
      </c>
      <c r="J14" s="5">
        <f t="shared" si="1"/>
        <v>0</v>
      </c>
      <c r="K14" s="5">
        <f t="shared" si="1"/>
        <v>18534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>
        <v>361</v>
      </c>
      <c r="I15" s="5"/>
      <c r="J15" s="5"/>
      <c r="K15" s="5">
        <f>SUM(H15:J15)</f>
        <v>361</v>
      </c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>
        <v>1315</v>
      </c>
      <c r="I17" s="5"/>
      <c r="J17" s="5"/>
      <c r="K17" s="5">
        <v>1315</v>
      </c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>
        <v>3300</v>
      </c>
      <c r="E19" s="5"/>
      <c r="F19" s="5"/>
      <c r="G19" s="5">
        <f>SUM(D19:F19)</f>
        <v>3300</v>
      </c>
      <c r="H19" s="5">
        <v>4436</v>
      </c>
      <c r="I19" s="5"/>
      <c r="J19" s="5"/>
      <c r="K19" s="5">
        <f>SUM(H19:J19)</f>
        <v>4436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>
        <v>152</v>
      </c>
      <c r="I21" s="5"/>
      <c r="J21" s="5"/>
      <c r="K21" s="5">
        <v>152</v>
      </c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>
        <v>1200</v>
      </c>
      <c r="E24" s="5"/>
      <c r="F24" s="5"/>
      <c r="G24" s="5">
        <f>SUM(D24:F24)</f>
        <v>1200</v>
      </c>
      <c r="H24" s="5">
        <v>12270</v>
      </c>
      <c r="I24" s="5"/>
      <c r="J24" s="5"/>
      <c r="K24" s="5">
        <f>SUM(H24:J24)</f>
        <v>12270</v>
      </c>
    </row>
    <row r="25" spans="1:11" ht="9.75">
      <c r="A25" s="9" t="s">
        <v>3</v>
      </c>
      <c r="B25" s="6" t="s">
        <v>80</v>
      </c>
      <c r="C25" s="6"/>
      <c r="D25" s="6">
        <f aca="true" t="shared" si="2" ref="D25:K25">D26+D27+D28</f>
        <v>25207</v>
      </c>
      <c r="E25" s="6">
        <f t="shared" si="2"/>
        <v>0</v>
      </c>
      <c r="F25" s="6">
        <f t="shared" si="2"/>
        <v>1143</v>
      </c>
      <c r="G25" s="6">
        <f t="shared" si="2"/>
        <v>26350</v>
      </c>
      <c r="H25" s="6">
        <f t="shared" si="2"/>
        <v>55938</v>
      </c>
      <c r="I25" s="6">
        <f t="shared" si="2"/>
        <v>0</v>
      </c>
      <c r="J25" s="6">
        <f t="shared" si="2"/>
        <v>127</v>
      </c>
      <c r="K25" s="6">
        <f t="shared" si="2"/>
        <v>56065</v>
      </c>
    </row>
    <row r="26" spans="1:11" ht="9.75">
      <c r="A26" s="8" t="s">
        <v>87</v>
      </c>
      <c r="B26" s="5" t="s">
        <v>81</v>
      </c>
      <c r="C26" s="5" t="s">
        <v>54</v>
      </c>
      <c r="D26" s="5">
        <v>4157</v>
      </c>
      <c r="E26" s="5"/>
      <c r="F26" s="5">
        <v>1143</v>
      </c>
      <c r="G26" s="5">
        <f>SUM(D26:F26)</f>
        <v>5300</v>
      </c>
      <c r="H26" s="5">
        <v>23222</v>
      </c>
      <c r="I26" s="5"/>
      <c r="J26" s="5">
        <v>127</v>
      </c>
      <c r="K26" s="5">
        <f>SUM(H26:J26)</f>
        <v>23349</v>
      </c>
    </row>
    <row r="27" spans="1:11" ht="9.75">
      <c r="A27" s="8" t="s">
        <v>88</v>
      </c>
      <c r="B27" s="5" t="s">
        <v>82</v>
      </c>
      <c r="C27" s="5" t="s">
        <v>55</v>
      </c>
      <c r="D27" s="5">
        <v>20800</v>
      </c>
      <c r="E27" s="5"/>
      <c r="F27" s="5"/>
      <c r="G27" s="5">
        <f>SUM(D27:F27)</f>
        <v>20800</v>
      </c>
      <c r="H27" s="5">
        <v>32466</v>
      </c>
      <c r="I27" s="5"/>
      <c r="J27" s="5"/>
      <c r="K27" s="5">
        <f>SUM(H27:J27)</f>
        <v>32466</v>
      </c>
    </row>
    <row r="28" spans="1:11" ht="9.75">
      <c r="A28" s="8" t="s">
        <v>90</v>
      </c>
      <c r="B28" s="7" t="s">
        <v>89</v>
      </c>
      <c r="C28" s="5" t="s">
        <v>72</v>
      </c>
      <c r="D28" s="5">
        <f aca="true" t="shared" si="3" ref="D28:K28">SUM(D29:D36)</f>
        <v>250</v>
      </c>
      <c r="E28" s="5">
        <f t="shared" si="3"/>
        <v>0</v>
      </c>
      <c r="F28" s="5">
        <f t="shared" si="3"/>
        <v>0</v>
      </c>
      <c r="G28" s="5">
        <f t="shared" si="3"/>
        <v>250</v>
      </c>
      <c r="H28" s="5">
        <f t="shared" si="3"/>
        <v>250</v>
      </c>
      <c r="I28" s="5">
        <f t="shared" si="3"/>
        <v>0</v>
      </c>
      <c r="J28" s="5">
        <f t="shared" si="3"/>
        <v>0</v>
      </c>
      <c r="K28" s="5">
        <f t="shared" si="3"/>
        <v>250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>
        <v>250</v>
      </c>
      <c r="E32" s="5"/>
      <c r="F32" s="5"/>
      <c r="G32" s="5">
        <f>SUM(D32:F32)</f>
        <v>250</v>
      </c>
      <c r="H32" s="5">
        <v>250</v>
      </c>
      <c r="I32" s="5"/>
      <c r="J32" s="5"/>
      <c r="K32" s="5">
        <f>SUM(H32:J32)</f>
        <v>250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>
        <v>0</v>
      </c>
      <c r="E36" s="5"/>
      <c r="F36" s="5"/>
      <c r="G36" s="5">
        <f>SUM(D36:F36)</f>
        <v>0</v>
      </c>
      <c r="H36" s="5">
        <v>0</v>
      </c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6" t="s">
        <v>52</v>
      </c>
      <c r="D37" s="6">
        <f>SUM(D38:D39)</f>
        <v>42003</v>
      </c>
      <c r="E37" s="6"/>
      <c r="F37" s="6"/>
      <c r="G37" s="6">
        <v>42003</v>
      </c>
      <c r="H37" s="6">
        <f>SUM(H38:H39)</f>
        <v>41730</v>
      </c>
      <c r="I37" s="6">
        <f>SUM(I38:I39)</f>
        <v>0</v>
      </c>
      <c r="J37" s="6">
        <f>SUM(J38:J39)</f>
        <v>0</v>
      </c>
      <c r="K37" s="6">
        <f>SUM(K38:K39)</f>
        <v>41730</v>
      </c>
    </row>
    <row r="38" spans="1:11" ht="9.75">
      <c r="A38" s="8" t="s">
        <v>142</v>
      </c>
      <c r="B38" s="5" t="s">
        <v>465</v>
      </c>
      <c r="C38" s="5"/>
      <c r="D38" s="5">
        <v>38213</v>
      </c>
      <c r="E38" s="5"/>
      <c r="F38" s="5"/>
      <c r="G38" s="5">
        <f>SUM(D38:F38)</f>
        <v>38213</v>
      </c>
      <c r="H38" s="5">
        <v>38989</v>
      </c>
      <c r="I38" s="5"/>
      <c r="J38" s="5"/>
      <c r="K38" s="5">
        <f>SUM(H38:J38)</f>
        <v>38989</v>
      </c>
    </row>
    <row r="39" spans="1:11" ht="9.75">
      <c r="A39" s="8" t="s">
        <v>143</v>
      </c>
      <c r="B39" s="5" t="s">
        <v>466</v>
      </c>
      <c r="C39" s="5"/>
      <c r="D39" s="5">
        <v>3790</v>
      </c>
      <c r="E39" s="5"/>
      <c r="F39" s="5"/>
      <c r="G39" s="5">
        <v>3790</v>
      </c>
      <c r="H39" s="5">
        <v>2741</v>
      </c>
      <c r="I39" s="5"/>
      <c r="J39" s="5"/>
      <c r="K39" s="5">
        <v>2741</v>
      </c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4" ref="D40:K40">D9+D25+D37</f>
        <v>212468</v>
      </c>
      <c r="E40" s="6">
        <f t="shared" si="4"/>
        <v>1200</v>
      </c>
      <c r="F40" s="6">
        <f t="shared" si="4"/>
        <v>47445</v>
      </c>
      <c r="G40" s="6">
        <f t="shared" si="4"/>
        <v>261113</v>
      </c>
      <c r="H40" s="6">
        <f t="shared" si="4"/>
        <v>383361</v>
      </c>
      <c r="I40" s="6">
        <f t="shared" si="4"/>
        <v>1200</v>
      </c>
      <c r="J40" s="6">
        <f t="shared" si="4"/>
        <v>55628</v>
      </c>
      <c r="K40" s="6">
        <f t="shared" si="4"/>
        <v>440189</v>
      </c>
    </row>
    <row r="41" spans="1:11" ht="9.75">
      <c r="A41" s="9" t="s">
        <v>6</v>
      </c>
      <c r="B41" s="6" t="s">
        <v>132</v>
      </c>
      <c r="C41" s="6" t="s">
        <v>98</v>
      </c>
      <c r="D41" s="5"/>
      <c r="E41" s="5"/>
      <c r="F41" s="5"/>
      <c r="G41" s="5"/>
      <c r="H41" s="5"/>
      <c r="I41" s="5"/>
      <c r="J41" s="5"/>
      <c r="K41" s="5"/>
    </row>
    <row r="42" spans="1:11" ht="9.75">
      <c r="A42" s="8" t="s">
        <v>144</v>
      </c>
      <c r="B42" s="5" t="s">
        <v>93</v>
      </c>
      <c r="C42" s="5" t="s">
        <v>0</v>
      </c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8" t="s">
        <v>145</v>
      </c>
      <c r="B43" s="5" t="s">
        <v>94</v>
      </c>
      <c r="C43" s="5" t="s">
        <v>95</v>
      </c>
      <c r="D43" s="5"/>
      <c r="E43" s="5"/>
      <c r="F43" s="5"/>
      <c r="G43" s="5"/>
      <c r="H43" s="5"/>
      <c r="I43" s="5"/>
      <c r="J43" s="5"/>
      <c r="K43" s="5"/>
    </row>
    <row r="44" spans="1:11" ht="9.75">
      <c r="A44" s="8" t="s">
        <v>146</v>
      </c>
      <c r="B44" s="5" t="s">
        <v>96</v>
      </c>
      <c r="C44" s="5" t="s">
        <v>97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7</v>
      </c>
      <c r="B45" s="6" t="s">
        <v>131</v>
      </c>
      <c r="C45" s="6" t="s">
        <v>107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147</v>
      </c>
      <c r="B46" s="5" t="s">
        <v>99</v>
      </c>
      <c r="C46" s="5" t="s">
        <v>100</v>
      </c>
      <c r="D46" s="5"/>
      <c r="E46" s="5"/>
      <c r="F46" s="5"/>
      <c r="G46" s="5"/>
      <c r="H46" s="5"/>
      <c r="I46" s="5"/>
      <c r="J46" s="5"/>
      <c r="K46" s="5"/>
    </row>
    <row r="47" spans="1:11" ht="11.25" customHeight="1">
      <c r="A47" s="8" t="s">
        <v>148</v>
      </c>
      <c r="B47" s="5" t="s">
        <v>101</v>
      </c>
      <c r="C47" s="5" t="s">
        <v>102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149</v>
      </c>
      <c r="B48" s="5" t="s">
        <v>103</v>
      </c>
      <c r="C48" s="5" t="s">
        <v>104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155</v>
      </c>
      <c r="B49" s="5" t="s">
        <v>105</v>
      </c>
      <c r="C49" s="5" t="s">
        <v>106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9" t="s">
        <v>8</v>
      </c>
      <c r="B50" s="6" t="s">
        <v>133</v>
      </c>
      <c r="C50" s="6" t="s">
        <v>119</v>
      </c>
      <c r="D50" s="6">
        <f aca="true" t="shared" si="5" ref="D50:K50">SUM(D51:D55)</f>
        <v>0</v>
      </c>
      <c r="E50" s="6">
        <f t="shared" si="5"/>
        <v>0</v>
      </c>
      <c r="F50" s="6">
        <f t="shared" si="5"/>
        <v>0</v>
      </c>
      <c r="G50" s="6">
        <f t="shared" si="5"/>
        <v>0</v>
      </c>
      <c r="H50" s="6">
        <f t="shared" si="5"/>
        <v>4493</v>
      </c>
      <c r="I50" s="6">
        <f t="shared" si="5"/>
        <v>0</v>
      </c>
      <c r="J50" s="6">
        <f t="shared" si="5"/>
        <v>0</v>
      </c>
      <c r="K50" s="6">
        <f t="shared" si="5"/>
        <v>4493</v>
      </c>
    </row>
    <row r="51" spans="1:11" ht="9.75">
      <c r="A51" s="8" t="s">
        <v>150</v>
      </c>
      <c r="B51" s="5" t="s">
        <v>108</v>
      </c>
      <c r="C51" s="5" t="s">
        <v>109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151</v>
      </c>
      <c r="B52" s="5" t="s">
        <v>110</v>
      </c>
      <c r="C52" s="5" t="s">
        <v>111</v>
      </c>
      <c r="D52" s="5"/>
      <c r="E52" s="5"/>
      <c r="F52" s="5"/>
      <c r="G52" s="5"/>
      <c r="H52" s="5">
        <v>4493</v>
      </c>
      <c r="I52" s="5"/>
      <c r="J52" s="5"/>
      <c r="K52" s="5">
        <f>SUM(H52:J52)</f>
        <v>4493</v>
      </c>
    </row>
    <row r="53" spans="1:11" ht="9.75">
      <c r="A53" s="8" t="s">
        <v>152</v>
      </c>
      <c r="B53" s="5" t="s">
        <v>113</v>
      </c>
      <c r="C53" s="5" t="s">
        <v>114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153</v>
      </c>
      <c r="B54" s="5" t="s">
        <v>115</v>
      </c>
      <c r="C54" s="5" t="s">
        <v>116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154</v>
      </c>
      <c r="B55" s="5" t="s">
        <v>117</v>
      </c>
      <c r="C55" s="5" t="s">
        <v>118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9" t="s">
        <v>9</v>
      </c>
      <c r="B56" s="6" t="s">
        <v>379</v>
      </c>
      <c r="C56" s="6" t="s">
        <v>128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8" t="s">
        <v>157</v>
      </c>
      <c r="B57" s="5" t="s">
        <v>120</v>
      </c>
      <c r="C57" s="5" t="s">
        <v>121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158</v>
      </c>
      <c r="B58" s="5" t="s">
        <v>122</v>
      </c>
      <c r="C58" s="5" t="s">
        <v>123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159</v>
      </c>
      <c r="B59" s="5" t="s">
        <v>124</v>
      </c>
      <c r="C59" s="5" t="s">
        <v>125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160</v>
      </c>
      <c r="B60" s="5" t="s">
        <v>126</v>
      </c>
      <c r="C60" s="5" t="s">
        <v>127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9" t="s">
        <v>10</v>
      </c>
      <c r="B61" s="6" t="s">
        <v>134</v>
      </c>
      <c r="C61" s="6" t="s">
        <v>129</v>
      </c>
      <c r="D61" s="6">
        <f aca="true" t="shared" si="6" ref="D61:K61">D41+D45+D50+D56</f>
        <v>0</v>
      </c>
      <c r="E61" s="6">
        <f t="shared" si="6"/>
        <v>0</v>
      </c>
      <c r="F61" s="6">
        <f t="shared" si="6"/>
        <v>0</v>
      </c>
      <c r="G61" s="6">
        <f t="shared" si="6"/>
        <v>0</v>
      </c>
      <c r="H61" s="6">
        <f t="shared" si="6"/>
        <v>4493</v>
      </c>
      <c r="I61" s="6">
        <f t="shared" si="6"/>
        <v>0</v>
      </c>
      <c r="J61" s="6">
        <f t="shared" si="6"/>
        <v>0</v>
      </c>
      <c r="K61" s="6">
        <f t="shared" si="6"/>
        <v>4493</v>
      </c>
    </row>
    <row r="62" spans="1:11" ht="11.25" customHeight="1">
      <c r="A62" s="6" t="s">
        <v>11</v>
      </c>
      <c r="B62" s="6" t="s">
        <v>171</v>
      </c>
      <c r="C62" s="6"/>
      <c r="D62" s="6">
        <f aca="true" t="shared" si="7" ref="D62:K62">D40+D61</f>
        <v>212468</v>
      </c>
      <c r="E62" s="6">
        <f t="shared" si="7"/>
        <v>1200</v>
      </c>
      <c r="F62" s="6">
        <f t="shared" si="7"/>
        <v>47445</v>
      </c>
      <c r="G62" s="6">
        <f t="shared" si="7"/>
        <v>261113</v>
      </c>
      <c r="H62" s="6">
        <f t="shared" si="7"/>
        <v>387854</v>
      </c>
      <c r="I62" s="6">
        <f t="shared" si="7"/>
        <v>1200</v>
      </c>
      <c r="J62" s="6">
        <f t="shared" si="7"/>
        <v>55628</v>
      </c>
      <c r="K62" s="6">
        <f t="shared" si="7"/>
        <v>444682</v>
      </c>
    </row>
    <row r="64" spans="1:11" ht="12.75">
      <c r="A64" s="334" t="s">
        <v>355</v>
      </c>
      <c r="B64" s="349"/>
      <c r="C64" s="349"/>
      <c r="D64" s="11">
        <v>18</v>
      </c>
      <c r="E64" s="5"/>
      <c r="F64" s="11">
        <v>10</v>
      </c>
      <c r="G64" s="5">
        <f>SUM(D64:F64)</f>
        <v>28</v>
      </c>
      <c r="H64" s="11">
        <v>18</v>
      </c>
      <c r="I64" s="5"/>
      <c r="J64" s="11">
        <v>10</v>
      </c>
      <c r="K64" s="5">
        <f>SUM(H64:J64)</f>
        <v>28</v>
      </c>
    </row>
    <row r="65" spans="1:11" ht="12.75">
      <c r="A65" s="334" t="s">
        <v>356</v>
      </c>
      <c r="B65" s="349"/>
      <c r="C65" s="349"/>
      <c r="D65" s="11">
        <v>13</v>
      </c>
      <c r="E65" s="5"/>
      <c r="F65" s="11">
        <v>0</v>
      </c>
      <c r="G65" s="5">
        <v>13</v>
      </c>
      <c r="H65" s="11">
        <v>54</v>
      </c>
      <c r="I65" s="5"/>
      <c r="J65" s="11">
        <v>0</v>
      </c>
      <c r="K65" s="5">
        <v>54</v>
      </c>
    </row>
  </sheetData>
  <sheetProtection/>
  <mergeCells count="20">
    <mergeCell ref="H7:H8"/>
    <mergeCell ref="I7:I8"/>
    <mergeCell ref="J7:J8"/>
    <mergeCell ref="K7:K8"/>
    <mergeCell ref="A64:C64"/>
    <mergeCell ref="A65:C65"/>
    <mergeCell ref="A6:A8"/>
    <mergeCell ref="B6:B8"/>
    <mergeCell ref="C6:C8"/>
    <mergeCell ref="D6:G6"/>
    <mergeCell ref="A1:K1"/>
    <mergeCell ref="A2:K2"/>
    <mergeCell ref="A3:K3"/>
    <mergeCell ref="A4:K4"/>
    <mergeCell ref="A5:K5"/>
    <mergeCell ref="D7:D8"/>
    <mergeCell ref="E7:E8"/>
    <mergeCell ref="F7:F8"/>
    <mergeCell ref="G7:G8"/>
    <mergeCell ref="H6:K6"/>
  </mergeCells>
  <printOptions/>
  <pageMargins left="0.5118110236220472" right="0.31496062992125984" top="0.3937007874015748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="150" zoomScaleNormal="150" zoomScalePageLayoutView="0" workbookViewId="0" topLeftCell="B1">
      <selection activeCell="H12" sqref="H12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8" t="s">
        <v>539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518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12.75">
      <c r="A3" s="330" t="s">
        <v>488</v>
      </c>
      <c r="B3" s="330"/>
      <c r="C3" s="330"/>
      <c r="D3" s="330"/>
      <c r="E3" s="330"/>
      <c r="F3" s="330"/>
      <c r="G3" s="339"/>
      <c r="H3" s="340"/>
      <c r="I3" s="340"/>
      <c r="J3" s="340"/>
      <c r="K3" s="340"/>
    </row>
    <row r="4" spans="1:11" ht="12.75">
      <c r="A4" s="332" t="s">
        <v>457</v>
      </c>
      <c r="B4" s="332"/>
      <c r="C4" s="332"/>
      <c r="D4" s="332"/>
      <c r="E4" s="332"/>
      <c r="F4" s="332"/>
      <c r="G4" s="341"/>
      <c r="H4" s="340"/>
      <c r="I4" s="340"/>
      <c r="J4" s="340"/>
      <c r="K4" s="340"/>
    </row>
    <row r="5" spans="1:11" ht="12.75">
      <c r="A5" s="336" t="s">
        <v>1</v>
      </c>
      <c r="B5" s="336"/>
      <c r="C5" s="336"/>
      <c r="D5" s="336"/>
      <c r="E5" s="336"/>
      <c r="F5" s="336"/>
      <c r="G5" s="342"/>
      <c r="H5" s="343"/>
      <c r="I5" s="343"/>
      <c r="J5" s="343"/>
      <c r="K5" s="343"/>
    </row>
    <row r="6" spans="1:11" ht="16.5" customHeight="1">
      <c r="A6" s="350" t="s">
        <v>24</v>
      </c>
      <c r="B6" s="350" t="s">
        <v>25</v>
      </c>
      <c r="C6" s="352" t="s">
        <v>26</v>
      </c>
      <c r="D6" s="346" t="s">
        <v>458</v>
      </c>
      <c r="E6" s="347"/>
      <c r="F6" s="347"/>
      <c r="G6" s="348"/>
      <c r="H6" s="346" t="s">
        <v>486</v>
      </c>
      <c r="I6" s="347"/>
      <c r="J6" s="347"/>
      <c r="K6" s="348"/>
    </row>
    <row r="7" spans="1:11" ht="13.5" customHeight="1">
      <c r="A7" s="351"/>
      <c r="B7" s="351"/>
      <c r="C7" s="349"/>
      <c r="D7" s="344" t="s">
        <v>385</v>
      </c>
      <c r="E7" s="344" t="s">
        <v>386</v>
      </c>
      <c r="F7" s="344" t="s">
        <v>387</v>
      </c>
      <c r="G7" s="344" t="s">
        <v>361</v>
      </c>
      <c r="H7" s="344" t="s">
        <v>385</v>
      </c>
      <c r="I7" s="344" t="s">
        <v>386</v>
      </c>
      <c r="J7" s="344" t="s">
        <v>387</v>
      </c>
      <c r="K7" s="344" t="s">
        <v>361</v>
      </c>
    </row>
    <row r="8" spans="1:11" ht="11.25" customHeight="1">
      <c r="A8" s="351"/>
      <c r="B8" s="351"/>
      <c r="C8" s="349"/>
      <c r="D8" s="345"/>
      <c r="E8" s="345"/>
      <c r="F8" s="345"/>
      <c r="G8" s="345"/>
      <c r="H8" s="345"/>
      <c r="I8" s="345"/>
      <c r="J8" s="345"/>
      <c r="K8" s="345"/>
    </row>
    <row r="9" spans="1:11" ht="11.25" customHeight="1">
      <c r="A9" s="2" t="s">
        <v>2</v>
      </c>
      <c r="B9" s="3" t="s">
        <v>79</v>
      </c>
      <c r="C9" s="2"/>
      <c r="D9" s="20">
        <f aca="true" t="shared" si="0" ref="D9:K9">SUM(D10:D14)</f>
        <v>96139</v>
      </c>
      <c r="E9" s="20">
        <f t="shared" si="0"/>
        <v>1200</v>
      </c>
      <c r="F9" s="20">
        <f t="shared" si="0"/>
        <v>8752</v>
      </c>
      <c r="G9" s="20">
        <f t="shared" si="0"/>
        <v>106091</v>
      </c>
      <c r="H9" s="20">
        <f t="shared" si="0"/>
        <v>234126</v>
      </c>
      <c r="I9" s="20">
        <f t="shared" si="0"/>
        <v>1200</v>
      </c>
      <c r="J9" s="20">
        <f t="shared" si="0"/>
        <v>15023</v>
      </c>
      <c r="K9" s="20">
        <f t="shared" si="0"/>
        <v>250349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0">
        <v>29983</v>
      </c>
      <c r="E10" s="20"/>
      <c r="F10" s="20"/>
      <c r="G10" s="20">
        <f>SUM(D10:F10)</f>
        <v>29983</v>
      </c>
      <c r="H10" s="20">
        <v>71581</v>
      </c>
      <c r="I10" s="20"/>
      <c r="J10" s="20"/>
      <c r="K10" s="20">
        <f aca="true" t="shared" si="1" ref="K10:K19">SUM(H10:J10)</f>
        <v>71581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7383</v>
      </c>
      <c r="E11" s="5"/>
      <c r="F11" s="5"/>
      <c r="G11" s="5">
        <f>SUM(D11:F11)</f>
        <v>7383</v>
      </c>
      <c r="H11" s="5">
        <v>13497</v>
      </c>
      <c r="I11" s="5"/>
      <c r="J11" s="5"/>
      <c r="K11" s="5">
        <f t="shared" si="1"/>
        <v>13497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49025</v>
      </c>
      <c r="E12" s="5">
        <v>1200</v>
      </c>
      <c r="F12" s="5"/>
      <c r="G12" s="5">
        <f>SUM(D12:F12)</f>
        <v>50225</v>
      </c>
      <c r="H12" s="5">
        <v>120017</v>
      </c>
      <c r="I12" s="5">
        <v>1200</v>
      </c>
      <c r="J12" s="5"/>
      <c r="K12" s="5">
        <f t="shared" si="1"/>
        <v>121217</v>
      </c>
    </row>
    <row r="13" spans="1:11" ht="9.75">
      <c r="A13" s="4" t="s">
        <v>85</v>
      </c>
      <c r="B13" s="5" t="s">
        <v>77</v>
      </c>
      <c r="C13" s="5" t="s">
        <v>31</v>
      </c>
      <c r="D13" s="5">
        <v>5248</v>
      </c>
      <c r="E13" s="5"/>
      <c r="F13" s="5">
        <v>8752</v>
      </c>
      <c r="G13" s="5">
        <f>SUM(D13:F13)</f>
        <v>14000</v>
      </c>
      <c r="H13" s="5">
        <v>10497</v>
      </c>
      <c r="I13" s="5"/>
      <c r="J13" s="5">
        <v>15023</v>
      </c>
      <c r="K13" s="5">
        <f t="shared" si="1"/>
        <v>25520</v>
      </c>
    </row>
    <row r="14" spans="1:11" ht="9.75">
      <c r="A14" s="4" t="s">
        <v>86</v>
      </c>
      <c r="B14" s="5" t="s">
        <v>78</v>
      </c>
      <c r="C14" s="5" t="s">
        <v>53</v>
      </c>
      <c r="D14" s="5">
        <f>SUM(D15:D24)</f>
        <v>4500</v>
      </c>
      <c r="E14" s="5"/>
      <c r="F14" s="5"/>
      <c r="G14" s="5">
        <f>SUM(D14:F14)</f>
        <v>4500</v>
      </c>
      <c r="H14" s="5">
        <f>SUM(H15:H24)</f>
        <v>18534</v>
      </c>
      <c r="I14" s="5"/>
      <c r="J14" s="5"/>
      <c r="K14" s="5">
        <f t="shared" si="1"/>
        <v>18534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>
        <v>361</v>
      </c>
      <c r="I15" s="5"/>
      <c r="J15" s="5"/>
      <c r="K15" s="5">
        <f>SUM(H15:J15)</f>
        <v>361</v>
      </c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>
        <f t="shared" si="1"/>
        <v>0</v>
      </c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>
        <v>1315</v>
      </c>
      <c r="I17" s="5"/>
      <c r="J17" s="5"/>
      <c r="K17" s="5">
        <f t="shared" si="1"/>
        <v>1315</v>
      </c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>
        <f t="shared" si="1"/>
        <v>0</v>
      </c>
    </row>
    <row r="19" spans="1:11" ht="9.75">
      <c r="A19" s="8" t="s">
        <v>165</v>
      </c>
      <c r="B19" s="7" t="s">
        <v>40</v>
      </c>
      <c r="C19" s="5" t="s">
        <v>41</v>
      </c>
      <c r="D19" s="5">
        <v>3300</v>
      </c>
      <c r="E19" s="5"/>
      <c r="F19" s="5"/>
      <c r="G19" s="5">
        <f>SUM(D19:F19)</f>
        <v>3300</v>
      </c>
      <c r="H19" s="5">
        <v>4436</v>
      </c>
      <c r="I19" s="5"/>
      <c r="J19" s="5"/>
      <c r="K19" s="5">
        <f t="shared" si="1"/>
        <v>4436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>
        <v>152</v>
      </c>
      <c r="I21" s="5"/>
      <c r="J21" s="5"/>
      <c r="K21" s="5">
        <f>SUM(H21:J21)</f>
        <v>152</v>
      </c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52</v>
      </c>
      <c r="D24" s="5">
        <v>1200</v>
      </c>
      <c r="E24" s="5"/>
      <c r="F24" s="5"/>
      <c r="G24" s="5">
        <f>SUM(D24:F24)</f>
        <v>1200</v>
      </c>
      <c r="H24" s="5">
        <v>12270</v>
      </c>
      <c r="I24" s="5"/>
      <c r="J24" s="5"/>
      <c r="K24" s="5">
        <f>SUM(H24:J24)</f>
        <v>12270</v>
      </c>
    </row>
    <row r="25" spans="1:11" ht="9.75">
      <c r="A25" s="9" t="s">
        <v>3</v>
      </c>
      <c r="B25" s="6" t="s">
        <v>80</v>
      </c>
      <c r="C25" s="6"/>
      <c r="D25" s="6">
        <f aca="true" t="shared" si="2" ref="D25:K25">D26+D27+D28</f>
        <v>24826</v>
      </c>
      <c r="E25" s="6">
        <f t="shared" si="2"/>
        <v>0</v>
      </c>
      <c r="F25" s="6">
        <f t="shared" si="2"/>
        <v>0</v>
      </c>
      <c r="G25" s="6">
        <f t="shared" si="2"/>
        <v>24826</v>
      </c>
      <c r="H25" s="6">
        <f t="shared" si="2"/>
        <v>54607</v>
      </c>
      <c r="I25" s="6">
        <f t="shared" si="2"/>
        <v>0</v>
      </c>
      <c r="J25" s="6">
        <f t="shared" si="2"/>
        <v>0</v>
      </c>
      <c r="K25" s="6">
        <f t="shared" si="2"/>
        <v>54607</v>
      </c>
    </row>
    <row r="26" spans="1:11" ht="9.75">
      <c r="A26" s="8" t="s">
        <v>87</v>
      </c>
      <c r="B26" s="5" t="s">
        <v>81</v>
      </c>
      <c r="C26" s="5" t="s">
        <v>54</v>
      </c>
      <c r="D26" s="5">
        <v>3776</v>
      </c>
      <c r="E26" s="5"/>
      <c r="F26" s="5"/>
      <c r="G26" s="5">
        <f>SUM(D26:F26)</f>
        <v>3776</v>
      </c>
      <c r="H26" s="5">
        <v>22341</v>
      </c>
      <c r="I26" s="5"/>
      <c r="J26" s="5"/>
      <c r="K26" s="5">
        <f>SUM(H26:J26)</f>
        <v>22341</v>
      </c>
    </row>
    <row r="27" spans="1:11" ht="9.75">
      <c r="A27" s="8" t="s">
        <v>88</v>
      </c>
      <c r="B27" s="5" t="s">
        <v>82</v>
      </c>
      <c r="C27" s="5" t="s">
        <v>55</v>
      </c>
      <c r="D27" s="5">
        <v>20800</v>
      </c>
      <c r="E27" s="5"/>
      <c r="F27" s="5"/>
      <c r="G27" s="5">
        <f>SUM(D27:F27)</f>
        <v>20800</v>
      </c>
      <c r="H27" s="5">
        <v>32016</v>
      </c>
      <c r="I27" s="5"/>
      <c r="J27" s="5"/>
      <c r="K27" s="5">
        <f>SUM(H27:J27)</f>
        <v>32016</v>
      </c>
    </row>
    <row r="28" spans="1:11" ht="9.75">
      <c r="A28" s="8" t="s">
        <v>90</v>
      </c>
      <c r="B28" s="7" t="s">
        <v>89</v>
      </c>
      <c r="C28" s="5" t="s">
        <v>72</v>
      </c>
      <c r="D28" s="5">
        <f aca="true" t="shared" si="3" ref="D28:K28">SUM(D29:D36)</f>
        <v>250</v>
      </c>
      <c r="E28" s="5">
        <f t="shared" si="3"/>
        <v>0</v>
      </c>
      <c r="F28" s="5">
        <f t="shared" si="3"/>
        <v>0</v>
      </c>
      <c r="G28" s="5">
        <f t="shared" si="3"/>
        <v>250</v>
      </c>
      <c r="H28" s="5">
        <f t="shared" si="3"/>
        <v>250</v>
      </c>
      <c r="I28" s="5">
        <f t="shared" si="3"/>
        <v>0</v>
      </c>
      <c r="J28" s="5">
        <f t="shared" si="3"/>
        <v>0</v>
      </c>
      <c r="K28" s="5">
        <f t="shared" si="3"/>
        <v>250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>
        <v>250</v>
      </c>
      <c r="E32" s="5"/>
      <c r="F32" s="5"/>
      <c r="G32" s="5">
        <f>SUM(D32:F32)</f>
        <v>250</v>
      </c>
      <c r="H32" s="5">
        <v>250</v>
      </c>
      <c r="I32" s="5"/>
      <c r="J32" s="5"/>
      <c r="K32" s="5">
        <f>SUM(H32:J32)</f>
        <v>250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>
        <v>0</v>
      </c>
      <c r="E36" s="5"/>
      <c r="F36" s="5"/>
      <c r="G36" s="5">
        <f>SUM(D36:F36)</f>
        <v>0</v>
      </c>
      <c r="H36" s="5">
        <v>0</v>
      </c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5" t="s">
        <v>52</v>
      </c>
      <c r="D37" s="6">
        <f aca="true" t="shared" si="4" ref="D37:K37">SUM(D38:D39)</f>
        <v>42003</v>
      </c>
      <c r="E37" s="6">
        <f t="shared" si="4"/>
        <v>0</v>
      </c>
      <c r="F37" s="6">
        <f t="shared" si="4"/>
        <v>0</v>
      </c>
      <c r="G37" s="6">
        <f t="shared" si="4"/>
        <v>42003</v>
      </c>
      <c r="H37" s="6">
        <f t="shared" si="4"/>
        <v>41730</v>
      </c>
      <c r="I37" s="6">
        <f t="shared" si="4"/>
        <v>0</v>
      </c>
      <c r="J37" s="6">
        <f t="shared" si="4"/>
        <v>0</v>
      </c>
      <c r="K37" s="6">
        <f t="shared" si="4"/>
        <v>41730</v>
      </c>
    </row>
    <row r="38" spans="1:11" ht="9.75">
      <c r="A38" s="8" t="s">
        <v>142</v>
      </c>
      <c r="B38" s="5" t="s">
        <v>465</v>
      </c>
      <c r="C38" s="5"/>
      <c r="D38" s="5">
        <v>38213</v>
      </c>
      <c r="E38" s="5"/>
      <c r="F38" s="5"/>
      <c r="G38" s="5">
        <f>SUM(D38:F38)</f>
        <v>38213</v>
      </c>
      <c r="H38" s="5">
        <v>38989</v>
      </c>
      <c r="I38" s="5"/>
      <c r="J38" s="5"/>
      <c r="K38" s="5">
        <f>SUM(H38:J38)</f>
        <v>38989</v>
      </c>
    </row>
    <row r="39" spans="1:11" ht="9.75">
      <c r="A39" s="8" t="s">
        <v>143</v>
      </c>
      <c r="B39" s="5" t="s">
        <v>466</v>
      </c>
      <c r="C39" s="5"/>
      <c r="D39" s="5">
        <v>3790</v>
      </c>
      <c r="E39" s="5"/>
      <c r="F39" s="5"/>
      <c r="G39" s="5">
        <v>3790</v>
      </c>
      <c r="H39" s="7">
        <v>2741</v>
      </c>
      <c r="I39" s="5"/>
      <c r="J39" s="5"/>
      <c r="K39" s="5">
        <f>SUM(H39:J39)</f>
        <v>2741</v>
      </c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5" ref="D40:K40">D9+D25+D37</f>
        <v>162968</v>
      </c>
      <c r="E40" s="6">
        <f t="shared" si="5"/>
        <v>1200</v>
      </c>
      <c r="F40" s="6">
        <f t="shared" si="5"/>
        <v>8752</v>
      </c>
      <c r="G40" s="6">
        <f t="shared" si="5"/>
        <v>172920</v>
      </c>
      <c r="H40" s="6">
        <f t="shared" si="5"/>
        <v>330463</v>
      </c>
      <c r="I40" s="6">
        <f t="shared" si="5"/>
        <v>1200</v>
      </c>
      <c r="J40" s="6">
        <f t="shared" si="5"/>
        <v>15023</v>
      </c>
      <c r="K40" s="6">
        <f t="shared" si="5"/>
        <v>346686</v>
      </c>
    </row>
    <row r="41" spans="1:11" ht="9.75">
      <c r="A41" s="9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9.75">
      <c r="A42" s="9"/>
      <c r="B42" s="10"/>
      <c r="C42" s="6"/>
      <c r="D42" s="6"/>
      <c r="E42" s="6"/>
      <c r="F42" s="6"/>
      <c r="G42" s="6"/>
      <c r="H42" s="6"/>
      <c r="I42" s="6"/>
      <c r="J42" s="6"/>
      <c r="K42" s="6"/>
    </row>
    <row r="43" spans="1:11" ht="9.75">
      <c r="A43" s="9"/>
      <c r="B43" s="10"/>
      <c r="C43" s="6"/>
      <c r="D43" s="6"/>
      <c r="E43" s="6"/>
      <c r="F43" s="6"/>
      <c r="G43" s="6"/>
      <c r="H43" s="6"/>
      <c r="I43" s="6"/>
      <c r="J43" s="6"/>
      <c r="K43" s="6"/>
    </row>
    <row r="44" spans="1:11" ht="9.75">
      <c r="A44" s="9" t="s">
        <v>6</v>
      </c>
      <c r="B44" s="6" t="s">
        <v>132</v>
      </c>
      <c r="C44" s="6" t="s">
        <v>98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144</v>
      </c>
      <c r="B45" s="5" t="s">
        <v>93</v>
      </c>
      <c r="C45" s="5" t="s">
        <v>0</v>
      </c>
      <c r="D45" s="5"/>
      <c r="E45" s="5"/>
      <c r="F45" s="5"/>
      <c r="G45" s="5"/>
      <c r="H45" s="5"/>
      <c r="I45" s="5"/>
      <c r="J45" s="5"/>
      <c r="K45" s="5"/>
    </row>
    <row r="46" spans="1:11" ht="10.5" customHeight="1">
      <c r="A46" s="8" t="s">
        <v>145</v>
      </c>
      <c r="B46" s="5" t="s">
        <v>94</v>
      </c>
      <c r="C46" s="5" t="s">
        <v>95</v>
      </c>
      <c r="D46" s="5"/>
      <c r="E46" s="5"/>
      <c r="F46" s="5"/>
      <c r="G46" s="5"/>
      <c r="H46" s="5"/>
      <c r="I46" s="5"/>
      <c r="J46" s="5"/>
      <c r="K46" s="5"/>
    </row>
    <row r="47" spans="1:11" ht="9.75">
      <c r="A47" s="8" t="s">
        <v>146</v>
      </c>
      <c r="B47" s="5" t="s">
        <v>96</v>
      </c>
      <c r="C47" s="5" t="s">
        <v>97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7</v>
      </c>
      <c r="B48" s="6" t="s">
        <v>131</v>
      </c>
      <c r="C48" s="6" t="s">
        <v>107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147</v>
      </c>
      <c r="B49" s="5" t="s">
        <v>99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</row>
    <row r="50" spans="1:11" ht="11.25" customHeight="1">
      <c r="A50" s="8" t="s">
        <v>148</v>
      </c>
      <c r="B50" s="5" t="s">
        <v>101</v>
      </c>
      <c r="C50" s="5" t="s">
        <v>102</v>
      </c>
      <c r="D50" s="5"/>
      <c r="E50" s="5"/>
      <c r="F50" s="5"/>
      <c r="G50" s="5"/>
      <c r="H50" s="5"/>
      <c r="I50" s="5"/>
      <c r="J50" s="5"/>
      <c r="K50" s="5"/>
    </row>
    <row r="51" spans="1:11" ht="9.75">
      <c r="A51" s="8" t="s">
        <v>149</v>
      </c>
      <c r="B51" s="5" t="s">
        <v>103</v>
      </c>
      <c r="C51" s="5" t="s">
        <v>104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155</v>
      </c>
      <c r="B52" s="5" t="s">
        <v>105</v>
      </c>
      <c r="C52" s="5" t="s">
        <v>106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9" t="s">
        <v>8</v>
      </c>
      <c r="B53" s="6" t="s">
        <v>133</v>
      </c>
      <c r="C53" s="6" t="s">
        <v>119</v>
      </c>
      <c r="D53" s="181">
        <f aca="true" t="shared" si="6" ref="D53:K53">SUM(D54:D58)</f>
        <v>47473</v>
      </c>
      <c r="E53" s="181">
        <f t="shared" si="6"/>
        <v>0</v>
      </c>
      <c r="F53" s="181">
        <f t="shared" si="6"/>
        <v>36686</v>
      </c>
      <c r="G53" s="181">
        <f t="shared" si="6"/>
        <v>84159</v>
      </c>
      <c r="H53" s="181">
        <f t="shared" si="6"/>
        <v>55609</v>
      </c>
      <c r="I53" s="181">
        <f t="shared" si="6"/>
        <v>0</v>
      </c>
      <c r="J53" s="181">
        <f t="shared" si="6"/>
        <v>38547</v>
      </c>
      <c r="K53" s="181">
        <f t="shared" si="6"/>
        <v>94156</v>
      </c>
    </row>
    <row r="54" spans="1:11" ht="9.75">
      <c r="A54" s="8" t="s">
        <v>150</v>
      </c>
      <c r="B54" s="5" t="s">
        <v>108</v>
      </c>
      <c r="C54" s="5" t="s">
        <v>109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151</v>
      </c>
      <c r="B55" s="5" t="s">
        <v>110</v>
      </c>
      <c r="C55" s="5" t="s">
        <v>111</v>
      </c>
      <c r="D55" s="5"/>
      <c r="E55" s="5"/>
      <c r="F55" s="5"/>
      <c r="G55" s="5">
        <v>0</v>
      </c>
      <c r="H55" s="5">
        <v>4493</v>
      </c>
      <c r="I55" s="5"/>
      <c r="J55" s="5"/>
      <c r="K55" s="5">
        <f>SUM(H55:J55)</f>
        <v>4493</v>
      </c>
    </row>
    <row r="56" spans="1:11" ht="9.75">
      <c r="A56" s="8" t="s">
        <v>152</v>
      </c>
      <c r="B56" s="5" t="s">
        <v>113</v>
      </c>
      <c r="C56" s="5" t="s">
        <v>114</v>
      </c>
      <c r="D56" s="5">
        <v>47473</v>
      </c>
      <c r="E56" s="5"/>
      <c r="F56" s="5">
        <v>36686</v>
      </c>
      <c r="G56" s="5">
        <f>SUM(D56:F56)</f>
        <v>84159</v>
      </c>
      <c r="H56" s="5">
        <v>51116</v>
      </c>
      <c r="I56" s="5"/>
      <c r="J56" s="5">
        <v>38547</v>
      </c>
      <c r="K56" s="5">
        <f>SUM(H56:J56)</f>
        <v>89663</v>
      </c>
    </row>
    <row r="57" spans="1:11" ht="9.75">
      <c r="A57" s="8" t="s">
        <v>153</v>
      </c>
      <c r="B57" s="5" t="s">
        <v>115</v>
      </c>
      <c r="C57" s="5" t="s">
        <v>116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154</v>
      </c>
      <c r="B58" s="5" t="s">
        <v>117</v>
      </c>
      <c r="C58" s="5" t="s">
        <v>118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9" t="s">
        <v>9</v>
      </c>
      <c r="B59" s="6" t="s">
        <v>379</v>
      </c>
      <c r="C59" s="6" t="s">
        <v>128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157</v>
      </c>
      <c r="B60" s="5" t="s">
        <v>120</v>
      </c>
      <c r="C60" s="5" t="s">
        <v>121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8" t="s">
        <v>158</v>
      </c>
      <c r="B61" s="5" t="s">
        <v>122</v>
      </c>
      <c r="C61" s="5" t="s">
        <v>123</v>
      </c>
      <c r="D61" s="5"/>
      <c r="E61" s="5"/>
      <c r="F61" s="5"/>
      <c r="G61" s="5"/>
      <c r="H61" s="5"/>
      <c r="I61" s="5"/>
      <c r="J61" s="5"/>
      <c r="K61" s="5"/>
    </row>
    <row r="62" spans="1:11" ht="9.75">
      <c r="A62" s="8" t="s">
        <v>159</v>
      </c>
      <c r="B62" s="5" t="s">
        <v>124</v>
      </c>
      <c r="C62" s="5" t="s">
        <v>125</v>
      </c>
      <c r="D62" s="5"/>
      <c r="E62" s="5"/>
      <c r="F62" s="5"/>
      <c r="G62" s="5"/>
      <c r="H62" s="5"/>
      <c r="I62" s="5"/>
      <c r="J62" s="5"/>
      <c r="K62" s="5"/>
    </row>
    <row r="63" spans="1:11" ht="9.75">
      <c r="A63" s="8" t="s">
        <v>160</v>
      </c>
      <c r="B63" s="5" t="s">
        <v>126</v>
      </c>
      <c r="C63" s="5" t="s">
        <v>127</v>
      </c>
      <c r="D63" s="5"/>
      <c r="E63" s="5"/>
      <c r="F63" s="5"/>
      <c r="G63" s="5"/>
      <c r="H63" s="5"/>
      <c r="I63" s="5"/>
      <c r="J63" s="5"/>
      <c r="K63" s="5"/>
    </row>
    <row r="64" spans="1:11" ht="9.75">
      <c r="A64" s="9" t="s">
        <v>10</v>
      </c>
      <c r="B64" s="6" t="s">
        <v>134</v>
      </c>
      <c r="C64" s="6" t="s">
        <v>129</v>
      </c>
      <c r="D64" s="6">
        <f aca="true" t="shared" si="7" ref="D64:K64">D44+D48+D53+D59</f>
        <v>47473</v>
      </c>
      <c r="E64" s="6">
        <f t="shared" si="7"/>
        <v>0</v>
      </c>
      <c r="F64" s="6">
        <f t="shared" si="7"/>
        <v>36686</v>
      </c>
      <c r="G64" s="6">
        <f t="shared" si="7"/>
        <v>84159</v>
      </c>
      <c r="H64" s="6">
        <f t="shared" si="7"/>
        <v>55609</v>
      </c>
      <c r="I64" s="6">
        <f t="shared" si="7"/>
        <v>0</v>
      </c>
      <c r="J64" s="6">
        <f t="shared" si="7"/>
        <v>38547</v>
      </c>
      <c r="K64" s="6">
        <f t="shared" si="7"/>
        <v>94156</v>
      </c>
    </row>
    <row r="65" spans="1:11" ht="11.25" customHeight="1">
      <c r="A65" s="6" t="s">
        <v>11</v>
      </c>
      <c r="B65" s="6" t="s">
        <v>171</v>
      </c>
      <c r="C65" s="6"/>
      <c r="D65" s="6">
        <f aca="true" t="shared" si="8" ref="D65:K65">D40+D64</f>
        <v>210441</v>
      </c>
      <c r="E65" s="6">
        <f t="shared" si="8"/>
        <v>1200</v>
      </c>
      <c r="F65" s="6">
        <f t="shared" si="8"/>
        <v>45438</v>
      </c>
      <c r="G65" s="6">
        <f t="shared" si="8"/>
        <v>257079</v>
      </c>
      <c r="H65" s="6">
        <f t="shared" si="8"/>
        <v>386072</v>
      </c>
      <c r="I65" s="6">
        <f t="shared" si="8"/>
        <v>1200</v>
      </c>
      <c r="J65" s="6">
        <f t="shared" si="8"/>
        <v>53570</v>
      </c>
      <c r="K65" s="6">
        <f t="shared" si="8"/>
        <v>440842</v>
      </c>
    </row>
    <row r="67" spans="1:11" ht="12.75">
      <c r="A67" s="334" t="s">
        <v>355</v>
      </c>
      <c r="B67" s="349"/>
      <c r="C67" s="349"/>
      <c r="D67" s="11">
        <v>7</v>
      </c>
      <c r="E67" s="5"/>
      <c r="F67" s="5"/>
      <c r="G67" s="5">
        <v>7</v>
      </c>
      <c r="H67" s="11">
        <v>7</v>
      </c>
      <c r="I67" s="5"/>
      <c r="J67" s="5"/>
      <c r="K67" s="5">
        <v>7</v>
      </c>
    </row>
    <row r="68" spans="1:11" ht="12.75">
      <c r="A68" s="334" t="s">
        <v>356</v>
      </c>
      <c r="B68" s="349"/>
      <c r="C68" s="349"/>
      <c r="D68" s="11">
        <v>13</v>
      </c>
      <c r="E68" s="5"/>
      <c r="F68" s="5"/>
      <c r="G68" s="5">
        <v>13</v>
      </c>
      <c r="H68" s="11">
        <v>54</v>
      </c>
      <c r="I68" s="5"/>
      <c r="J68" s="5"/>
      <c r="K68" s="5">
        <v>54</v>
      </c>
    </row>
  </sheetData>
  <sheetProtection/>
  <mergeCells count="20">
    <mergeCell ref="A68:C68"/>
    <mergeCell ref="A6:A8"/>
    <mergeCell ref="B6:B8"/>
    <mergeCell ref="C6:C8"/>
    <mergeCell ref="D6:G6"/>
    <mergeCell ref="E7:E8"/>
    <mergeCell ref="F7:F8"/>
    <mergeCell ref="G7:G8"/>
    <mergeCell ref="H7:H8"/>
    <mergeCell ref="I7:I8"/>
    <mergeCell ref="J7:J8"/>
    <mergeCell ref="K7:K8"/>
    <mergeCell ref="D7:D8"/>
    <mergeCell ref="A67:C67"/>
    <mergeCell ref="A1:K1"/>
    <mergeCell ref="A2:K2"/>
    <mergeCell ref="A3:K3"/>
    <mergeCell ref="A4:K4"/>
    <mergeCell ref="A5:K5"/>
    <mergeCell ref="H6:K6"/>
  </mergeCells>
  <printOptions/>
  <pageMargins left="0.7086614173228347" right="0.7086614173228347" top="0.5511811023622047" bottom="0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150" zoomScaleNormal="150" zoomScalePageLayoutView="0" workbookViewId="0" topLeftCell="A1">
      <selection activeCell="O16" sqref="O16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8" t="s">
        <v>537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514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12.75">
      <c r="A3" s="330" t="s">
        <v>354</v>
      </c>
      <c r="B3" s="330"/>
      <c r="C3" s="330"/>
      <c r="D3" s="330"/>
      <c r="E3" s="330"/>
      <c r="F3" s="330"/>
      <c r="G3" s="339"/>
      <c r="H3" s="340"/>
      <c r="I3" s="340"/>
      <c r="J3" s="340"/>
      <c r="K3" s="340"/>
    </row>
    <row r="4" spans="1:11" ht="12.75">
      <c r="A4" s="332" t="s">
        <v>457</v>
      </c>
      <c r="B4" s="332"/>
      <c r="C4" s="332"/>
      <c r="D4" s="332"/>
      <c r="E4" s="332"/>
      <c r="F4" s="332"/>
      <c r="G4" s="341"/>
      <c r="H4" s="340"/>
      <c r="I4" s="340"/>
      <c r="J4" s="340"/>
      <c r="K4" s="340"/>
    </row>
    <row r="5" spans="1:11" ht="12.75">
      <c r="A5" s="336" t="s">
        <v>1</v>
      </c>
      <c r="B5" s="336"/>
      <c r="C5" s="336"/>
      <c r="D5" s="336"/>
      <c r="E5" s="336"/>
      <c r="F5" s="336"/>
      <c r="G5" s="342"/>
      <c r="H5" s="343"/>
      <c r="I5" s="343"/>
      <c r="J5" s="343"/>
      <c r="K5" s="343"/>
    </row>
    <row r="6" spans="1:11" ht="16.5" customHeight="1">
      <c r="A6" s="350" t="s">
        <v>24</v>
      </c>
      <c r="B6" s="350" t="s">
        <v>25</v>
      </c>
      <c r="C6" s="352" t="s">
        <v>26</v>
      </c>
      <c r="D6" s="346" t="s">
        <v>458</v>
      </c>
      <c r="E6" s="347"/>
      <c r="F6" s="347"/>
      <c r="G6" s="348"/>
      <c r="H6" s="346" t="s">
        <v>486</v>
      </c>
      <c r="I6" s="347"/>
      <c r="J6" s="347"/>
      <c r="K6" s="348"/>
    </row>
    <row r="7" spans="1:11" ht="13.5" customHeight="1">
      <c r="A7" s="351"/>
      <c r="B7" s="351"/>
      <c r="C7" s="349"/>
      <c r="D7" s="344" t="s">
        <v>385</v>
      </c>
      <c r="E7" s="344" t="s">
        <v>386</v>
      </c>
      <c r="F7" s="344" t="s">
        <v>387</v>
      </c>
      <c r="G7" s="344" t="s">
        <v>361</v>
      </c>
      <c r="H7" s="344" t="s">
        <v>385</v>
      </c>
      <c r="I7" s="344" t="s">
        <v>386</v>
      </c>
      <c r="J7" s="344" t="s">
        <v>387</v>
      </c>
      <c r="K7" s="344" t="s">
        <v>361</v>
      </c>
    </row>
    <row r="8" spans="1:11" ht="11.25" customHeight="1">
      <c r="A8" s="351"/>
      <c r="B8" s="351"/>
      <c r="C8" s="349"/>
      <c r="D8" s="345"/>
      <c r="E8" s="345"/>
      <c r="F8" s="345"/>
      <c r="G8" s="345"/>
      <c r="H8" s="345"/>
      <c r="I8" s="345"/>
      <c r="J8" s="345"/>
      <c r="K8" s="345"/>
    </row>
    <row r="9" spans="1:11" ht="11.25" customHeight="1">
      <c r="A9" s="2" t="s">
        <v>2</v>
      </c>
      <c r="B9" s="3" t="s">
        <v>79</v>
      </c>
      <c r="C9" s="2"/>
      <c r="D9" s="20">
        <f>SUM(D10:D24)</f>
        <v>0</v>
      </c>
      <c r="E9" s="20">
        <f>SUM(E10:E24)</f>
        <v>0</v>
      </c>
      <c r="F9" s="20">
        <f>SUM(F10:F24)</f>
        <v>37550</v>
      </c>
      <c r="G9" s="20">
        <f>SUM(G10:G24)</f>
        <v>37550</v>
      </c>
      <c r="H9" s="20">
        <v>0</v>
      </c>
      <c r="I9" s="20">
        <v>0</v>
      </c>
      <c r="J9" s="20">
        <f>SUM(J10:J24)</f>
        <v>40478</v>
      </c>
      <c r="K9" s="20">
        <f>SUM(K10:K24)</f>
        <v>40478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20"/>
      <c r="E10" s="20"/>
      <c r="F10" s="20">
        <v>24530</v>
      </c>
      <c r="G10" s="20">
        <f>SUM(D10:F10)</f>
        <v>24530</v>
      </c>
      <c r="H10" s="20"/>
      <c r="I10" s="20"/>
      <c r="J10" s="20">
        <v>26339</v>
      </c>
      <c r="K10" s="20">
        <f>SUM(H10:J10)</f>
        <v>26339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/>
      <c r="E11" s="5"/>
      <c r="F11" s="5">
        <v>6885</v>
      </c>
      <c r="G11" s="5">
        <f>SUM(D11:F11)</f>
        <v>6885</v>
      </c>
      <c r="H11" s="5"/>
      <c r="I11" s="5"/>
      <c r="J11" s="5">
        <v>7373</v>
      </c>
      <c r="K11" s="20">
        <f>SUM(H11:J11)</f>
        <v>7373</v>
      </c>
    </row>
    <row r="12" spans="1:11" ht="9.75">
      <c r="A12" s="4" t="s">
        <v>319</v>
      </c>
      <c r="B12" s="5" t="s">
        <v>76</v>
      </c>
      <c r="C12" s="5" t="s">
        <v>30</v>
      </c>
      <c r="D12" s="5"/>
      <c r="E12" s="5"/>
      <c r="F12" s="5">
        <v>6135</v>
      </c>
      <c r="G12" s="5">
        <f>SUM(D12:F12)</f>
        <v>6135</v>
      </c>
      <c r="H12" s="5"/>
      <c r="I12" s="5"/>
      <c r="J12" s="5">
        <v>6766</v>
      </c>
      <c r="K12" s="20">
        <f>SUM(H12:J12)</f>
        <v>6766</v>
      </c>
    </row>
    <row r="13" spans="1:11" ht="9.75">
      <c r="A13" s="4" t="s">
        <v>85</v>
      </c>
      <c r="B13" s="5" t="s">
        <v>77</v>
      </c>
      <c r="C13" s="5" t="s">
        <v>31</v>
      </c>
      <c r="D13" s="5"/>
      <c r="E13" s="5"/>
      <c r="F13" s="5"/>
      <c r="G13" s="5">
        <f>SUM(D13:F13)</f>
        <v>0</v>
      </c>
      <c r="H13" s="5"/>
      <c r="I13" s="5"/>
      <c r="J13" s="5"/>
      <c r="K13" s="20">
        <f>SUM(H13:J13)</f>
        <v>0</v>
      </c>
    </row>
    <row r="14" spans="1:11" ht="9.75">
      <c r="A14" s="4" t="s">
        <v>86</v>
      </c>
      <c r="B14" s="5" t="s">
        <v>78</v>
      </c>
      <c r="C14" s="5" t="s">
        <v>53</v>
      </c>
      <c r="D14" s="5"/>
      <c r="E14" s="5"/>
      <c r="F14" s="5"/>
      <c r="G14" s="5">
        <f>SUM(D14:F14)</f>
        <v>0</v>
      </c>
      <c r="H14" s="5"/>
      <c r="I14" s="5"/>
      <c r="J14" s="5"/>
      <c r="K14" s="5">
        <v>0</v>
      </c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/>
      <c r="I15" s="5"/>
      <c r="J15" s="5"/>
      <c r="K15" s="5"/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/>
      <c r="E19" s="5"/>
      <c r="F19" s="5"/>
      <c r="G19" s="5">
        <f>SUM(D19:F19)</f>
        <v>0</v>
      </c>
      <c r="H19" s="5"/>
      <c r="I19" s="5"/>
      <c r="J19" s="5"/>
      <c r="K19" s="5">
        <v>0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/>
      <c r="I21" s="5"/>
      <c r="J21" s="5"/>
      <c r="K21" s="5"/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/>
      <c r="E24" s="5"/>
      <c r="F24" s="5"/>
      <c r="G24" s="5">
        <f>SUM(D24:F24)</f>
        <v>0</v>
      </c>
      <c r="H24" s="5"/>
      <c r="I24" s="5"/>
      <c r="J24" s="5"/>
      <c r="K24" s="5">
        <v>0</v>
      </c>
    </row>
    <row r="25" spans="1:11" ht="9.75">
      <c r="A25" s="9" t="s">
        <v>3</v>
      </c>
      <c r="B25" s="6" t="s">
        <v>80</v>
      </c>
      <c r="C25" s="6"/>
      <c r="D25" s="6">
        <f>D26+D27+D28</f>
        <v>0</v>
      </c>
      <c r="E25" s="6">
        <f>E26+E27+E28</f>
        <v>0</v>
      </c>
      <c r="F25" s="6">
        <f>F26+F27+F28</f>
        <v>1143</v>
      </c>
      <c r="G25" s="6">
        <f>G26+G27+G28</f>
        <v>1143</v>
      </c>
      <c r="H25" s="6">
        <v>0</v>
      </c>
      <c r="I25" s="6">
        <v>0</v>
      </c>
      <c r="J25" s="6">
        <v>127</v>
      </c>
      <c r="K25" s="6">
        <v>127</v>
      </c>
    </row>
    <row r="26" spans="1:11" ht="9.75">
      <c r="A26" s="8" t="s">
        <v>87</v>
      </c>
      <c r="B26" s="5" t="s">
        <v>81</v>
      </c>
      <c r="C26" s="5" t="s">
        <v>54</v>
      </c>
      <c r="D26" s="5"/>
      <c r="E26" s="5"/>
      <c r="F26" s="5">
        <v>1143</v>
      </c>
      <c r="G26" s="5">
        <f>SUM(D26:F26)</f>
        <v>1143</v>
      </c>
      <c r="H26" s="5"/>
      <c r="I26" s="5"/>
      <c r="J26" s="5">
        <v>127</v>
      </c>
      <c r="K26" s="5">
        <v>127</v>
      </c>
    </row>
    <row r="27" spans="1:11" ht="9.75">
      <c r="A27" s="8" t="s">
        <v>88</v>
      </c>
      <c r="B27" s="5" t="s">
        <v>82</v>
      </c>
      <c r="C27" s="5" t="s">
        <v>55</v>
      </c>
      <c r="D27" s="5"/>
      <c r="E27" s="5"/>
      <c r="F27" s="5">
        <v>0</v>
      </c>
      <c r="G27" s="5">
        <v>0</v>
      </c>
      <c r="H27" s="5"/>
      <c r="I27" s="5"/>
      <c r="J27" s="5">
        <v>0</v>
      </c>
      <c r="K27" s="5">
        <v>0</v>
      </c>
    </row>
    <row r="28" spans="1:11" ht="9.75">
      <c r="A28" s="8" t="s">
        <v>90</v>
      </c>
      <c r="B28" s="7" t="s">
        <v>89</v>
      </c>
      <c r="C28" s="5" t="s">
        <v>72</v>
      </c>
      <c r="D28" s="5"/>
      <c r="E28" s="5">
        <f>SUM(E29:E36)</f>
        <v>0</v>
      </c>
      <c r="F28" s="5">
        <f>SUM(F29:F36)</f>
        <v>0</v>
      </c>
      <c r="G28" s="5">
        <f>SUM(G29:G36)</f>
        <v>0</v>
      </c>
      <c r="H28" s="5"/>
      <c r="I28" s="5">
        <v>0</v>
      </c>
      <c r="J28" s="5">
        <v>0</v>
      </c>
      <c r="K28" s="5">
        <v>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/>
      <c r="E32" s="5"/>
      <c r="F32" s="5"/>
      <c r="G32" s="5">
        <f>SUM(D32:F32)</f>
        <v>0</v>
      </c>
      <c r="H32" s="5"/>
      <c r="I32" s="5"/>
      <c r="J32" s="5"/>
      <c r="K32" s="5">
        <v>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/>
      <c r="E36" s="5"/>
      <c r="F36" s="5"/>
      <c r="G36" s="5">
        <f>SUM(D36:F36)</f>
        <v>0</v>
      </c>
      <c r="H36" s="5"/>
      <c r="I36" s="5"/>
      <c r="J36" s="5"/>
      <c r="K36" s="5">
        <v>0</v>
      </c>
    </row>
    <row r="37" spans="1:11" ht="9.75">
      <c r="A37" s="9" t="s">
        <v>4</v>
      </c>
      <c r="B37" s="6" t="s">
        <v>91</v>
      </c>
      <c r="C37" s="5" t="s">
        <v>52</v>
      </c>
      <c r="D37" s="5">
        <f>SUM(D38:D39)</f>
        <v>0</v>
      </c>
      <c r="E37" s="5"/>
      <c r="F37" s="5"/>
      <c r="G37" s="5"/>
      <c r="H37" s="5">
        <v>0</v>
      </c>
      <c r="I37" s="5"/>
      <c r="J37" s="5"/>
      <c r="K37" s="5"/>
    </row>
    <row r="38" spans="1:11" ht="9.75">
      <c r="A38" s="8" t="s">
        <v>142</v>
      </c>
      <c r="B38" s="5" t="s">
        <v>465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9.75">
      <c r="A39" s="8" t="s">
        <v>143</v>
      </c>
      <c r="B39" s="5" t="s">
        <v>466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0" ref="D40:K40">D9+D25+D37</f>
        <v>0</v>
      </c>
      <c r="E40" s="6">
        <f t="shared" si="0"/>
        <v>0</v>
      </c>
      <c r="F40" s="6">
        <f t="shared" si="0"/>
        <v>38693</v>
      </c>
      <c r="G40" s="6">
        <f t="shared" si="0"/>
        <v>38693</v>
      </c>
      <c r="H40" s="6">
        <f t="shared" si="0"/>
        <v>0</v>
      </c>
      <c r="I40" s="6">
        <f t="shared" si="0"/>
        <v>0</v>
      </c>
      <c r="J40" s="6">
        <f t="shared" si="0"/>
        <v>40605</v>
      </c>
      <c r="K40" s="6">
        <f t="shared" si="0"/>
        <v>40605</v>
      </c>
    </row>
    <row r="41" spans="1:11" ht="9.75">
      <c r="A41" s="9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9.75">
      <c r="A42" s="9" t="s">
        <v>6</v>
      </c>
      <c r="B42" s="6" t="s">
        <v>132</v>
      </c>
      <c r="C42" s="6" t="s">
        <v>98</v>
      </c>
      <c r="D42" s="5"/>
      <c r="E42" s="5"/>
      <c r="F42" s="5"/>
      <c r="G42" s="5"/>
      <c r="H42" s="5"/>
      <c r="I42" s="5"/>
      <c r="J42" s="5"/>
      <c r="K42" s="5"/>
    </row>
    <row r="43" spans="1:11" ht="9.75">
      <c r="A43" s="8" t="s">
        <v>144</v>
      </c>
      <c r="B43" s="5" t="s">
        <v>93</v>
      </c>
      <c r="C43" s="5" t="s">
        <v>0</v>
      </c>
      <c r="D43" s="5"/>
      <c r="E43" s="5"/>
      <c r="F43" s="5"/>
      <c r="G43" s="5"/>
      <c r="H43" s="5"/>
      <c r="I43" s="5"/>
      <c r="J43" s="5"/>
      <c r="K43" s="5"/>
    </row>
    <row r="44" spans="1:11" ht="10.5" customHeight="1">
      <c r="A44" s="8" t="s">
        <v>145</v>
      </c>
      <c r="B44" s="5" t="s">
        <v>94</v>
      </c>
      <c r="C44" s="5" t="s">
        <v>95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146</v>
      </c>
      <c r="B45" s="5" t="s">
        <v>96</v>
      </c>
      <c r="C45" s="5" t="s">
        <v>97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7</v>
      </c>
      <c r="B46" s="6" t="s">
        <v>131</v>
      </c>
      <c r="C46" s="6" t="s">
        <v>107</v>
      </c>
      <c r="D46" s="5"/>
      <c r="E46" s="5"/>
      <c r="F46" s="5"/>
      <c r="G46" s="5"/>
      <c r="H46" s="5"/>
      <c r="I46" s="5"/>
      <c r="J46" s="5"/>
      <c r="K46" s="5"/>
    </row>
    <row r="47" spans="1:11" ht="9.75">
      <c r="A47" s="8" t="s">
        <v>147</v>
      </c>
      <c r="B47" s="5" t="s">
        <v>99</v>
      </c>
      <c r="C47" s="5" t="s">
        <v>100</v>
      </c>
      <c r="D47" s="5"/>
      <c r="E47" s="5"/>
      <c r="F47" s="5"/>
      <c r="G47" s="5"/>
      <c r="H47" s="5"/>
      <c r="I47" s="5"/>
      <c r="J47" s="5"/>
      <c r="K47" s="5"/>
    </row>
    <row r="48" spans="1:11" ht="11.25" customHeight="1">
      <c r="A48" s="8" t="s">
        <v>148</v>
      </c>
      <c r="B48" s="5" t="s">
        <v>101</v>
      </c>
      <c r="C48" s="5" t="s">
        <v>102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149</v>
      </c>
      <c r="B49" s="5" t="s">
        <v>103</v>
      </c>
      <c r="C49" s="5" t="s">
        <v>104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8" t="s">
        <v>155</v>
      </c>
      <c r="B50" s="5" t="s">
        <v>105</v>
      </c>
      <c r="C50" s="5" t="s">
        <v>106</v>
      </c>
      <c r="D50" s="5"/>
      <c r="E50" s="5"/>
      <c r="F50" s="5"/>
      <c r="G50" s="5"/>
      <c r="H50" s="5"/>
      <c r="I50" s="5"/>
      <c r="J50" s="5"/>
      <c r="K50" s="5"/>
    </row>
    <row r="51" spans="1:11" ht="9.75">
      <c r="A51" s="9" t="s">
        <v>8</v>
      </c>
      <c r="B51" s="6" t="s">
        <v>133</v>
      </c>
      <c r="C51" s="6" t="s">
        <v>119</v>
      </c>
      <c r="D51" s="5">
        <f>SUM(D52:D56)</f>
        <v>0</v>
      </c>
      <c r="E51" s="5">
        <f>SUM(E52:E56)</f>
        <v>0</v>
      </c>
      <c r="F51" s="5">
        <f>SUM(F52:F56)</f>
        <v>0</v>
      </c>
      <c r="G51" s="5">
        <f>SUM(G52:G56)</f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9.75">
      <c r="A52" s="8" t="s">
        <v>150</v>
      </c>
      <c r="B52" s="5" t="s">
        <v>108</v>
      </c>
      <c r="C52" s="5" t="s">
        <v>109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8" t="s">
        <v>151</v>
      </c>
      <c r="B53" s="5" t="s">
        <v>110</v>
      </c>
      <c r="C53" s="5" t="s">
        <v>111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152</v>
      </c>
      <c r="B54" s="5" t="s">
        <v>113</v>
      </c>
      <c r="C54" s="5" t="s">
        <v>114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153</v>
      </c>
      <c r="B55" s="5" t="s">
        <v>115</v>
      </c>
      <c r="C55" s="5" t="s">
        <v>116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8" t="s">
        <v>154</v>
      </c>
      <c r="B56" s="5" t="s">
        <v>117</v>
      </c>
      <c r="C56" s="5" t="s">
        <v>118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9" t="s">
        <v>9</v>
      </c>
      <c r="B57" s="6" t="s">
        <v>379</v>
      </c>
      <c r="C57" s="6" t="s">
        <v>128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157</v>
      </c>
      <c r="B58" s="5" t="s">
        <v>120</v>
      </c>
      <c r="C58" s="5" t="s">
        <v>121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158</v>
      </c>
      <c r="B59" s="5" t="s">
        <v>122</v>
      </c>
      <c r="C59" s="5" t="s">
        <v>123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159</v>
      </c>
      <c r="B60" s="5" t="s">
        <v>124</v>
      </c>
      <c r="C60" s="5" t="s">
        <v>125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8" t="s">
        <v>160</v>
      </c>
      <c r="B61" s="5" t="s">
        <v>126</v>
      </c>
      <c r="C61" s="5" t="s">
        <v>127</v>
      </c>
      <c r="D61" s="5"/>
      <c r="E61" s="5"/>
      <c r="F61" s="5"/>
      <c r="G61" s="5"/>
      <c r="H61" s="5"/>
      <c r="I61" s="5"/>
      <c r="J61" s="5"/>
      <c r="K61" s="5"/>
    </row>
    <row r="62" spans="1:11" ht="9.75">
      <c r="A62" s="9" t="s">
        <v>10</v>
      </c>
      <c r="B62" s="6" t="s">
        <v>134</v>
      </c>
      <c r="C62" s="6" t="s">
        <v>129</v>
      </c>
      <c r="D62" s="6">
        <f>D42+D46+D51+D57</f>
        <v>0</v>
      </c>
      <c r="E62" s="6">
        <f>E42+E46+E51+E57</f>
        <v>0</v>
      </c>
      <c r="F62" s="6">
        <f>F42+F46+F51+F57</f>
        <v>0</v>
      </c>
      <c r="G62" s="6">
        <f>G42+G46+G51+G57</f>
        <v>0</v>
      </c>
      <c r="H62" s="6">
        <v>0</v>
      </c>
      <c r="I62" s="6">
        <v>0</v>
      </c>
      <c r="J62" s="6">
        <v>0</v>
      </c>
      <c r="K62" s="6">
        <v>0</v>
      </c>
    </row>
    <row r="63" spans="1:11" ht="11.25" customHeight="1">
      <c r="A63" s="6" t="s">
        <v>11</v>
      </c>
      <c r="B63" s="6" t="s">
        <v>171</v>
      </c>
      <c r="C63" s="6"/>
      <c r="D63" s="6">
        <f aca="true" t="shared" si="1" ref="D63:K63">D40+D62</f>
        <v>0</v>
      </c>
      <c r="E63" s="6">
        <f t="shared" si="1"/>
        <v>0</v>
      </c>
      <c r="F63" s="6">
        <f t="shared" si="1"/>
        <v>38693</v>
      </c>
      <c r="G63" s="6">
        <f t="shared" si="1"/>
        <v>38693</v>
      </c>
      <c r="H63" s="6">
        <f t="shared" si="1"/>
        <v>0</v>
      </c>
      <c r="I63" s="6">
        <f t="shared" si="1"/>
        <v>0</v>
      </c>
      <c r="J63" s="6">
        <f t="shared" si="1"/>
        <v>40605</v>
      </c>
      <c r="K63" s="6">
        <f t="shared" si="1"/>
        <v>40605</v>
      </c>
    </row>
    <row r="65" spans="1:11" ht="12.75">
      <c r="A65" s="334" t="s">
        <v>355</v>
      </c>
      <c r="B65" s="349"/>
      <c r="C65" s="349"/>
      <c r="D65" s="11">
        <v>0</v>
      </c>
      <c r="E65" s="11">
        <v>0</v>
      </c>
      <c r="F65" s="11">
        <v>10</v>
      </c>
      <c r="G65" s="11">
        <v>10</v>
      </c>
      <c r="H65" s="11">
        <v>0</v>
      </c>
      <c r="I65" s="5">
        <v>0</v>
      </c>
      <c r="J65" s="11">
        <v>10</v>
      </c>
      <c r="K65" s="5">
        <v>10</v>
      </c>
    </row>
    <row r="66" spans="1:11" ht="12.75">
      <c r="A66" s="334" t="s">
        <v>356</v>
      </c>
      <c r="B66" s="349"/>
      <c r="C66" s="349"/>
      <c r="D66" s="11">
        <v>0</v>
      </c>
      <c r="E66" s="11">
        <v>0</v>
      </c>
      <c r="F66" s="11">
        <v>0</v>
      </c>
      <c r="G66" s="11">
        <f>SUM(D66:F66)</f>
        <v>0</v>
      </c>
      <c r="H66" s="11">
        <v>0</v>
      </c>
      <c r="I66" s="5">
        <v>0</v>
      </c>
      <c r="J66" s="11">
        <v>0</v>
      </c>
      <c r="K66" s="5">
        <v>0</v>
      </c>
    </row>
  </sheetData>
  <sheetProtection/>
  <mergeCells count="20">
    <mergeCell ref="A66:C66"/>
    <mergeCell ref="A6:A8"/>
    <mergeCell ref="B6:B8"/>
    <mergeCell ref="C6:C8"/>
    <mergeCell ref="D6:G6"/>
    <mergeCell ref="E7:E8"/>
    <mergeCell ref="F7:F8"/>
    <mergeCell ref="G7:G8"/>
    <mergeCell ref="H7:H8"/>
    <mergeCell ref="I7:I8"/>
    <mergeCell ref="J7:J8"/>
    <mergeCell ref="K7:K8"/>
    <mergeCell ref="D7:D8"/>
    <mergeCell ref="A65:C65"/>
    <mergeCell ref="A1:K1"/>
    <mergeCell ref="A2:K2"/>
    <mergeCell ref="A3:K3"/>
    <mergeCell ref="A4:K4"/>
    <mergeCell ref="A5:K5"/>
    <mergeCell ref="H6:K6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="150" zoomScaleNormal="150" zoomScalePageLayoutView="0" workbookViewId="0" topLeftCell="A1">
      <selection activeCell="J17" sqref="J17"/>
    </sheetView>
  </sheetViews>
  <sheetFormatPr defaultColWidth="9.140625" defaultRowHeight="12.75"/>
  <cols>
    <col min="1" max="1" width="4.57421875" style="1" customWidth="1"/>
    <col min="2" max="2" width="45.140625" style="1" customWidth="1"/>
    <col min="3" max="3" width="4.7109375" style="1" customWidth="1"/>
    <col min="4" max="4" width="8.7109375" style="1" customWidth="1"/>
    <col min="5" max="5" width="9.421875" style="1" customWidth="1"/>
    <col min="6" max="7" width="8.140625" style="1" customWidth="1"/>
    <col min="8" max="16384" width="9.140625" style="1" customWidth="1"/>
  </cols>
  <sheetData>
    <row r="1" spans="1:11" ht="9.75">
      <c r="A1" s="328" t="s">
        <v>538</v>
      </c>
      <c r="B1" s="328"/>
      <c r="C1" s="328"/>
      <c r="D1" s="328"/>
      <c r="E1" s="328"/>
      <c r="F1" s="328"/>
      <c r="G1" s="329"/>
      <c r="H1" s="329"/>
      <c r="I1" s="329"/>
      <c r="J1" s="329"/>
      <c r="K1" s="329"/>
    </row>
    <row r="2" spans="1:11" ht="9.75">
      <c r="A2" s="328" t="s">
        <v>515</v>
      </c>
      <c r="B2" s="328"/>
      <c r="C2" s="328"/>
      <c r="D2" s="328"/>
      <c r="E2" s="328"/>
      <c r="F2" s="328"/>
      <c r="G2" s="329"/>
      <c r="H2" s="329"/>
      <c r="I2" s="329"/>
      <c r="J2" s="329"/>
      <c r="K2" s="329"/>
    </row>
    <row r="3" spans="1:11" ht="12.75">
      <c r="A3" s="330" t="s">
        <v>357</v>
      </c>
      <c r="B3" s="330"/>
      <c r="C3" s="330"/>
      <c r="D3" s="330"/>
      <c r="E3" s="330"/>
      <c r="F3" s="330"/>
      <c r="G3" s="339"/>
      <c r="H3" s="340"/>
      <c r="I3" s="340"/>
      <c r="J3" s="340"/>
      <c r="K3" s="340"/>
    </row>
    <row r="4" spans="1:11" ht="12.75">
      <c r="A4" s="332" t="s">
        <v>457</v>
      </c>
      <c r="B4" s="332"/>
      <c r="C4" s="332"/>
      <c r="D4" s="332"/>
      <c r="E4" s="332"/>
      <c r="F4" s="332"/>
      <c r="G4" s="341"/>
      <c r="H4" s="340"/>
      <c r="I4" s="340"/>
      <c r="J4" s="340"/>
      <c r="K4" s="340"/>
    </row>
    <row r="5" spans="1:11" ht="12.75">
      <c r="A5" s="336" t="s">
        <v>1</v>
      </c>
      <c r="B5" s="336"/>
      <c r="C5" s="336"/>
      <c r="D5" s="336"/>
      <c r="E5" s="336"/>
      <c r="F5" s="336"/>
      <c r="G5" s="342"/>
      <c r="H5" s="343"/>
      <c r="I5" s="343"/>
      <c r="J5" s="343"/>
      <c r="K5" s="343"/>
    </row>
    <row r="6" spans="1:11" ht="16.5" customHeight="1">
      <c r="A6" s="350" t="s">
        <v>24</v>
      </c>
      <c r="B6" s="350" t="s">
        <v>25</v>
      </c>
      <c r="C6" s="352" t="s">
        <v>26</v>
      </c>
      <c r="D6" s="346" t="s">
        <v>458</v>
      </c>
      <c r="E6" s="347"/>
      <c r="F6" s="347"/>
      <c r="G6" s="348"/>
      <c r="H6" s="346" t="s">
        <v>486</v>
      </c>
      <c r="I6" s="347"/>
      <c r="J6" s="347"/>
      <c r="K6" s="348"/>
    </row>
    <row r="7" spans="1:11" ht="13.5" customHeight="1">
      <c r="A7" s="351"/>
      <c r="B7" s="351"/>
      <c r="C7" s="349"/>
      <c r="D7" s="344" t="s">
        <v>385</v>
      </c>
      <c r="E7" s="344" t="s">
        <v>386</v>
      </c>
      <c r="F7" s="344" t="s">
        <v>387</v>
      </c>
      <c r="G7" s="344" t="s">
        <v>361</v>
      </c>
      <c r="H7" s="344" t="s">
        <v>385</v>
      </c>
      <c r="I7" s="344" t="s">
        <v>386</v>
      </c>
      <c r="J7" s="344" t="s">
        <v>387</v>
      </c>
      <c r="K7" s="344" t="s">
        <v>361</v>
      </c>
    </row>
    <row r="8" spans="1:11" ht="11.25" customHeight="1">
      <c r="A8" s="351"/>
      <c r="B8" s="351"/>
      <c r="C8" s="349"/>
      <c r="D8" s="345"/>
      <c r="E8" s="345"/>
      <c r="F8" s="345"/>
      <c r="G8" s="345"/>
      <c r="H8" s="345"/>
      <c r="I8" s="345"/>
      <c r="J8" s="345"/>
      <c r="K8" s="345"/>
    </row>
    <row r="9" spans="1:11" ht="11.25" customHeight="1">
      <c r="A9" s="2" t="s">
        <v>2</v>
      </c>
      <c r="B9" s="3" t="s">
        <v>79</v>
      </c>
      <c r="C9" s="2"/>
      <c r="D9" s="20">
        <f aca="true" t="shared" si="0" ref="D9:K9">SUM(D10:D24)</f>
        <v>49119</v>
      </c>
      <c r="E9" s="20">
        <f t="shared" si="0"/>
        <v>0</v>
      </c>
      <c r="F9" s="20">
        <f t="shared" si="0"/>
        <v>0</v>
      </c>
      <c r="G9" s="20">
        <f t="shared" si="0"/>
        <v>49119</v>
      </c>
      <c r="H9" s="20">
        <f t="shared" si="0"/>
        <v>51567</v>
      </c>
      <c r="I9" s="20">
        <f t="shared" si="0"/>
        <v>0</v>
      </c>
      <c r="J9" s="20">
        <f t="shared" si="0"/>
        <v>0</v>
      </c>
      <c r="K9" s="20">
        <f t="shared" si="0"/>
        <v>51567</v>
      </c>
    </row>
    <row r="10" spans="1:11" ht="11.25" customHeight="1">
      <c r="A10" s="4" t="s">
        <v>83</v>
      </c>
      <c r="B10" s="5" t="s">
        <v>75</v>
      </c>
      <c r="C10" s="5" t="s">
        <v>27</v>
      </c>
      <c r="D10" s="5">
        <v>30750</v>
      </c>
      <c r="E10" s="20"/>
      <c r="F10" s="20"/>
      <c r="G10" s="20">
        <f>SUM(D10:F10)</f>
        <v>30750</v>
      </c>
      <c r="H10" s="5">
        <v>31930</v>
      </c>
      <c r="I10" s="20"/>
      <c r="J10" s="20"/>
      <c r="K10" s="20">
        <f>SUM(H10:J10)</f>
        <v>31930</v>
      </c>
    </row>
    <row r="11" spans="1:11" ht="13.5" customHeight="1">
      <c r="A11" s="4" t="s">
        <v>84</v>
      </c>
      <c r="B11" s="7" t="s">
        <v>28</v>
      </c>
      <c r="C11" s="5" t="s">
        <v>29</v>
      </c>
      <c r="D11" s="5">
        <v>8405</v>
      </c>
      <c r="E11" s="5"/>
      <c r="F11" s="5"/>
      <c r="G11" s="5">
        <f>SUM(D11:F11)</f>
        <v>8405</v>
      </c>
      <c r="H11" s="5">
        <v>8687</v>
      </c>
      <c r="I11" s="5"/>
      <c r="J11" s="5"/>
      <c r="K11" s="5">
        <f>SUM(H11:J11)</f>
        <v>8687</v>
      </c>
    </row>
    <row r="12" spans="1:11" ht="9.75">
      <c r="A12" s="4" t="s">
        <v>319</v>
      </c>
      <c r="B12" s="5" t="s">
        <v>76</v>
      </c>
      <c r="C12" s="5" t="s">
        <v>30</v>
      </c>
      <c r="D12" s="5">
        <v>9964</v>
      </c>
      <c r="E12" s="5"/>
      <c r="F12" s="5"/>
      <c r="G12" s="5">
        <f>SUM(D12:F12)</f>
        <v>9964</v>
      </c>
      <c r="H12" s="5">
        <v>10950</v>
      </c>
      <c r="I12" s="5"/>
      <c r="J12" s="5"/>
      <c r="K12" s="5">
        <f>SUM(H12:J12)</f>
        <v>10950</v>
      </c>
    </row>
    <row r="13" spans="1:11" ht="9.75">
      <c r="A13" s="4" t="s">
        <v>85</v>
      </c>
      <c r="B13" s="5" t="s">
        <v>77</v>
      </c>
      <c r="C13" s="5" t="s">
        <v>31</v>
      </c>
      <c r="E13" s="5"/>
      <c r="F13" s="5"/>
      <c r="G13" s="5"/>
      <c r="I13" s="5"/>
      <c r="J13" s="5"/>
      <c r="K13" s="5"/>
    </row>
    <row r="14" spans="1:11" ht="9.75">
      <c r="A14" s="4" t="s">
        <v>86</v>
      </c>
      <c r="B14" s="5" t="s">
        <v>78</v>
      </c>
      <c r="C14" s="5" t="s">
        <v>53</v>
      </c>
      <c r="D14" s="5"/>
      <c r="E14" s="5"/>
      <c r="F14" s="5"/>
      <c r="G14" s="5"/>
      <c r="H14" s="5"/>
      <c r="I14" s="5"/>
      <c r="J14" s="5"/>
      <c r="K14" s="5"/>
    </row>
    <row r="15" spans="1:11" ht="11.25" customHeight="1">
      <c r="A15" s="8" t="s">
        <v>161</v>
      </c>
      <c r="B15" s="5" t="s">
        <v>32</v>
      </c>
      <c r="C15" s="5" t="s">
        <v>33</v>
      </c>
      <c r="D15" s="5"/>
      <c r="E15" s="5"/>
      <c r="F15" s="5"/>
      <c r="G15" s="5"/>
      <c r="H15" s="5"/>
      <c r="I15" s="5"/>
      <c r="J15" s="5"/>
      <c r="K15" s="5"/>
    </row>
    <row r="16" spans="1:11" ht="22.5" customHeight="1">
      <c r="A16" s="8" t="s">
        <v>162</v>
      </c>
      <c r="B16" s="7" t="s">
        <v>34</v>
      </c>
      <c r="C16" s="5" t="s">
        <v>35</v>
      </c>
      <c r="D16" s="5"/>
      <c r="E16" s="5"/>
      <c r="F16" s="5"/>
      <c r="G16" s="5"/>
      <c r="H16" s="5"/>
      <c r="I16" s="5"/>
      <c r="J16" s="5"/>
      <c r="K16" s="5"/>
    </row>
    <row r="17" spans="1:11" ht="23.25" customHeight="1">
      <c r="A17" s="8" t="s">
        <v>163</v>
      </c>
      <c r="B17" s="7" t="s">
        <v>36</v>
      </c>
      <c r="C17" s="5" t="s">
        <v>37</v>
      </c>
      <c r="D17" s="5"/>
      <c r="E17" s="5"/>
      <c r="F17" s="5"/>
      <c r="G17" s="5"/>
      <c r="H17" s="5"/>
      <c r="I17" s="5"/>
      <c r="J17" s="5"/>
      <c r="K17" s="5"/>
    </row>
    <row r="18" spans="1:11" ht="19.5">
      <c r="A18" s="8" t="s">
        <v>164</v>
      </c>
      <c r="B18" s="7" t="s">
        <v>38</v>
      </c>
      <c r="C18" s="5" t="s">
        <v>39</v>
      </c>
      <c r="D18" s="5"/>
      <c r="E18" s="5"/>
      <c r="F18" s="5"/>
      <c r="G18" s="5"/>
      <c r="H18" s="5"/>
      <c r="I18" s="5"/>
      <c r="J18" s="5"/>
      <c r="K18" s="5"/>
    </row>
    <row r="19" spans="1:11" ht="9.75">
      <c r="A19" s="8" t="s">
        <v>165</v>
      </c>
      <c r="B19" s="7" t="s">
        <v>40</v>
      </c>
      <c r="C19" s="5" t="s">
        <v>41</v>
      </c>
      <c r="D19" s="5"/>
      <c r="E19" s="5"/>
      <c r="F19" s="5"/>
      <c r="G19" s="5">
        <f>SUM(D19:F19)</f>
        <v>0</v>
      </c>
      <c r="H19" s="5"/>
      <c r="I19" s="5"/>
      <c r="J19" s="5"/>
      <c r="K19" s="5">
        <f>SUM(H19:J19)</f>
        <v>0</v>
      </c>
    </row>
    <row r="20" spans="1:11" ht="19.5">
      <c r="A20" s="8" t="s">
        <v>166</v>
      </c>
      <c r="B20" s="7" t="s">
        <v>42</v>
      </c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 ht="19.5">
      <c r="A21" s="8" t="s">
        <v>167</v>
      </c>
      <c r="B21" s="7" t="s">
        <v>44</v>
      </c>
      <c r="C21" s="5" t="s">
        <v>45</v>
      </c>
      <c r="D21" s="5"/>
      <c r="E21" s="5"/>
      <c r="F21" s="5"/>
      <c r="G21" s="5"/>
      <c r="H21" s="5"/>
      <c r="I21" s="5"/>
      <c r="J21" s="5"/>
      <c r="K21" s="5"/>
    </row>
    <row r="22" spans="1:11" ht="9.75">
      <c r="A22" s="8" t="s">
        <v>168</v>
      </c>
      <c r="B22" s="5" t="s">
        <v>46</v>
      </c>
      <c r="C22" s="5" t="s">
        <v>47</v>
      </c>
      <c r="D22" s="5"/>
      <c r="E22" s="5"/>
      <c r="F22" s="5"/>
      <c r="G22" s="5"/>
      <c r="H22" s="5"/>
      <c r="I22" s="5"/>
      <c r="J22" s="5"/>
      <c r="K22" s="5"/>
    </row>
    <row r="23" spans="1:11" ht="9.75">
      <c r="A23" s="8" t="s">
        <v>169</v>
      </c>
      <c r="B23" s="5" t="s">
        <v>48</v>
      </c>
      <c r="C23" s="5" t="s">
        <v>49</v>
      </c>
      <c r="D23" s="5"/>
      <c r="E23" s="5"/>
      <c r="F23" s="5"/>
      <c r="G23" s="5"/>
      <c r="H23" s="5"/>
      <c r="I23" s="5"/>
      <c r="J23" s="5"/>
      <c r="K23" s="5"/>
    </row>
    <row r="24" spans="1:11" ht="9.75">
      <c r="A24" s="8" t="s">
        <v>170</v>
      </c>
      <c r="B24" s="7" t="s">
        <v>50</v>
      </c>
      <c r="C24" s="5" t="s">
        <v>51</v>
      </c>
      <c r="D24" s="5"/>
      <c r="E24" s="5"/>
      <c r="F24" s="5"/>
      <c r="G24" s="5">
        <f>SUM(D24:F24)</f>
        <v>0</v>
      </c>
      <c r="H24" s="5"/>
      <c r="I24" s="5"/>
      <c r="J24" s="5"/>
      <c r="K24" s="5">
        <f>SUM(H24:J24)</f>
        <v>0</v>
      </c>
    </row>
    <row r="25" spans="1:11" ht="9.75">
      <c r="A25" s="9" t="s">
        <v>3</v>
      </c>
      <c r="B25" s="6" t="s">
        <v>80</v>
      </c>
      <c r="C25" s="6"/>
      <c r="D25" s="6">
        <f aca="true" t="shared" si="1" ref="D25:K25">D26+D27+D28</f>
        <v>381</v>
      </c>
      <c r="E25" s="6">
        <f t="shared" si="1"/>
        <v>0</v>
      </c>
      <c r="F25" s="6">
        <f t="shared" si="1"/>
        <v>0</v>
      </c>
      <c r="G25" s="6">
        <f t="shared" si="1"/>
        <v>381</v>
      </c>
      <c r="H25" s="6">
        <f t="shared" si="1"/>
        <v>1331</v>
      </c>
      <c r="I25" s="6">
        <f t="shared" si="1"/>
        <v>0</v>
      </c>
      <c r="J25" s="6">
        <f t="shared" si="1"/>
        <v>0</v>
      </c>
      <c r="K25" s="6">
        <f t="shared" si="1"/>
        <v>1331</v>
      </c>
    </row>
    <row r="26" spans="1:11" ht="9.75">
      <c r="A26" s="8" t="s">
        <v>87</v>
      </c>
      <c r="B26" s="5" t="s">
        <v>81</v>
      </c>
      <c r="C26" s="5" t="s">
        <v>54</v>
      </c>
      <c r="D26" s="5">
        <v>381</v>
      </c>
      <c r="E26" s="5"/>
      <c r="F26" s="5"/>
      <c r="G26" s="5">
        <v>381</v>
      </c>
      <c r="H26" s="5">
        <v>881</v>
      </c>
      <c r="I26" s="5"/>
      <c r="J26" s="5"/>
      <c r="K26" s="5">
        <f>SUM(H26:J26)</f>
        <v>881</v>
      </c>
    </row>
    <row r="27" spans="1:11" ht="9.75">
      <c r="A27" s="8" t="s">
        <v>88</v>
      </c>
      <c r="B27" s="5" t="s">
        <v>82</v>
      </c>
      <c r="C27" s="5" t="s">
        <v>55</v>
      </c>
      <c r="D27" s="5"/>
      <c r="E27" s="5"/>
      <c r="F27" s="5"/>
      <c r="G27" s="5">
        <f>SUM(D27:F27)</f>
        <v>0</v>
      </c>
      <c r="H27" s="5">
        <v>450</v>
      </c>
      <c r="I27" s="5"/>
      <c r="J27" s="5"/>
      <c r="K27" s="5">
        <f>SUM(H27:J27)</f>
        <v>450</v>
      </c>
    </row>
    <row r="28" spans="1:11" ht="9.75">
      <c r="A28" s="8" t="s">
        <v>90</v>
      </c>
      <c r="B28" s="7" t="s">
        <v>89</v>
      </c>
      <c r="C28" s="5" t="s">
        <v>72</v>
      </c>
      <c r="D28" s="5"/>
      <c r="E28" s="5">
        <f>SUM(E29:E36)</f>
        <v>0</v>
      </c>
      <c r="F28" s="5">
        <f>SUM(F29:F36)</f>
        <v>0</v>
      </c>
      <c r="G28" s="5">
        <f>SUM(G29:G36)</f>
        <v>0</v>
      </c>
      <c r="H28" s="5"/>
      <c r="I28" s="5">
        <f>SUM(I29:I36)</f>
        <v>0</v>
      </c>
      <c r="J28" s="5">
        <f>SUM(J29:J36)</f>
        <v>0</v>
      </c>
      <c r="K28" s="5">
        <f>SUM(K29:K36)</f>
        <v>0</v>
      </c>
    </row>
    <row r="29" spans="1:11" ht="22.5" customHeight="1">
      <c r="A29" s="8" t="s">
        <v>135</v>
      </c>
      <c r="B29" s="7" t="s">
        <v>56</v>
      </c>
      <c r="C29" s="5" t="s">
        <v>57</v>
      </c>
      <c r="D29" s="5"/>
      <c r="E29" s="5"/>
      <c r="F29" s="5"/>
      <c r="G29" s="5"/>
      <c r="H29" s="5"/>
      <c r="I29" s="5"/>
      <c r="J29" s="5"/>
      <c r="K29" s="5"/>
    </row>
    <row r="30" spans="1:11" ht="24.75" customHeight="1">
      <c r="A30" s="8" t="s">
        <v>136</v>
      </c>
      <c r="B30" s="7" t="s">
        <v>58</v>
      </c>
      <c r="C30" s="5" t="s">
        <v>59</v>
      </c>
      <c r="D30" s="5"/>
      <c r="E30" s="5"/>
      <c r="F30" s="5"/>
      <c r="G30" s="5"/>
      <c r="H30" s="5"/>
      <c r="I30" s="5"/>
      <c r="J30" s="5"/>
      <c r="K30" s="5"/>
    </row>
    <row r="31" spans="1:11" ht="19.5">
      <c r="A31" s="8" t="s">
        <v>137</v>
      </c>
      <c r="B31" s="7" t="s">
        <v>60</v>
      </c>
      <c r="C31" s="5" t="s">
        <v>61</v>
      </c>
      <c r="D31" s="5"/>
      <c r="E31" s="5"/>
      <c r="F31" s="5"/>
      <c r="G31" s="5"/>
      <c r="H31" s="5"/>
      <c r="I31" s="5"/>
      <c r="J31" s="5"/>
      <c r="K31" s="5"/>
    </row>
    <row r="32" spans="1:11" ht="9.75">
      <c r="A32" s="8" t="s">
        <v>138</v>
      </c>
      <c r="B32" s="7" t="s">
        <v>62</v>
      </c>
      <c r="C32" s="5" t="s">
        <v>63</v>
      </c>
      <c r="D32" s="5"/>
      <c r="E32" s="5"/>
      <c r="F32" s="5"/>
      <c r="G32" s="5">
        <f>SUM(D32:F32)</f>
        <v>0</v>
      </c>
      <c r="H32" s="5"/>
      <c r="I32" s="5"/>
      <c r="J32" s="5"/>
      <c r="K32" s="5">
        <f>SUM(H32:J32)</f>
        <v>0</v>
      </c>
    </row>
    <row r="33" spans="1:11" ht="19.5">
      <c r="A33" s="8" t="s">
        <v>139</v>
      </c>
      <c r="B33" s="7" t="s">
        <v>64</v>
      </c>
      <c r="C33" s="5" t="s">
        <v>65</v>
      </c>
      <c r="D33" s="5"/>
      <c r="E33" s="5"/>
      <c r="F33" s="5"/>
      <c r="G33" s="5"/>
      <c r="H33" s="5"/>
      <c r="I33" s="5"/>
      <c r="J33" s="5"/>
      <c r="K33" s="5"/>
    </row>
    <row r="34" spans="1:11" ht="19.5">
      <c r="A34" s="8" t="s">
        <v>140</v>
      </c>
      <c r="B34" s="7" t="s">
        <v>66</v>
      </c>
      <c r="C34" s="5" t="s">
        <v>67</v>
      </c>
      <c r="D34" s="5"/>
      <c r="E34" s="5"/>
      <c r="F34" s="5"/>
      <c r="G34" s="5"/>
      <c r="H34" s="5"/>
      <c r="I34" s="5"/>
      <c r="J34" s="5"/>
      <c r="K34" s="5"/>
    </row>
    <row r="35" spans="1:11" ht="16.5" customHeight="1">
      <c r="A35" s="8" t="s">
        <v>141</v>
      </c>
      <c r="B35" s="5" t="s">
        <v>68</v>
      </c>
      <c r="C35" s="5" t="s">
        <v>69</v>
      </c>
      <c r="D35" s="5"/>
      <c r="E35" s="5"/>
      <c r="F35" s="5"/>
      <c r="G35" s="5"/>
      <c r="H35" s="5"/>
      <c r="I35" s="5"/>
      <c r="J35" s="5"/>
      <c r="K35" s="5"/>
    </row>
    <row r="36" spans="1:11" ht="9.75">
      <c r="A36" s="8" t="s">
        <v>156</v>
      </c>
      <c r="B36" s="7" t="s">
        <v>70</v>
      </c>
      <c r="C36" s="5" t="s">
        <v>71</v>
      </c>
      <c r="D36" s="5"/>
      <c r="E36" s="5"/>
      <c r="F36" s="5"/>
      <c r="G36" s="5">
        <f>SUM(D36:F36)</f>
        <v>0</v>
      </c>
      <c r="H36" s="5"/>
      <c r="I36" s="5"/>
      <c r="J36" s="5"/>
      <c r="K36" s="5">
        <f>SUM(H36:J36)</f>
        <v>0</v>
      </c>
    </row>
    <row r="37" spans="1:11" ht="9.75">
      <c r="A37" s="9" t="s">
        <v>4</v>
      </c>
      <c r="B37" s="6" t="s">
        <v>91</v>
      </c>
      <c r="C37" s="5" t="s">
        <v>52</v>
      </c>
      <c r="D37" s="5">
        <f>SUM(D38:D39)</f>
        <v>0</v>
      </c>
      <c r="E37" s="5"/>
      <c r="F37" s="5"/>
      <c r="G37" s="5"/>
      <c r="H37" s="5">
        <f>SUM(H38:H39)</f>
        <v>0</v>
      </c>
      <c r="I37" s="5"/>
      <c r="J37" s="5"/>
      <c r="K37" s="5"/>
    </row>
    <row r="38" spans="1:11" ht="9.75">
      <c r="A38" s="8" t="s">
        <v>142</v>
      </c>
      <c r="B38" s="5" t="s">
        <v>465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9.75">
      <c r="A39" s="8" t="s">
        <v>143</v>
      </c>
      <c r="B39" s="5" t="s">
        <v>466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9.75">
      <c r="A40" s="9" t="s">
        <v>5</v>
      </c>
      <c r="B40" s="10" t="s">
        <v>130</v>
      </c>
      <c r="C40" s="6" t="s">
        <v>73</v>
      </c>
      <c r="D40" s="6">
        <f aca="true" t="shared" si="2" ref="D40:K40">D9+D25+D37</f>
        <v>49500</v>
      </c>
      <c r="E40" s="6">
        <f t="shared" si="2"/>
        <v>0</v>
      </c>
      <c r="F40" s="6">
        <f t="shared" si="2"/>
        <v>0</v>
      </c>
      <c r="G40" s="6">
        <f t="shared" si="2"/>
        <v>49500</v>
      </c>
      <c r="H40" s="6">
        <f t="shared" si="2"/>
        <v>52898</v>
      </c>
      <c r="I40" s="6">
        <f t="shared" si="2"/>
        <v>0</v>
      </c>
      <c r="J40" s="6">
        <f t="shared" si="2"/>
        <v>0</v>
      </c>
      <c r="K40" s="6">
        <f t="shared" si="2"/>
        <v>52898</v>
      </c>
    </row>
    <row r="41" spans="1:11" ht="9.75">
      <c r="A41" s="9" t="s">
        <v>6</v>
      </c>
      <c r="B41" s="6" t="s">
        <v>132</v>
      </c>
      <c r="C41" s="6" t="s">
        <v>98</v>
      </c>
      <c r="D41" s="5"/>
      <c r="E41" s="5"/>
      <c r="F41" s="5"/>
      <c r="G41" s="5"/>
      <c r="H41" s="5"/>
      <c r="I41" s="5"/>
      <c r="J41" s="5"/>
      <c r="K41" s="5"/>
    </row>
    <row r="42" spans="1:11" ht="9.75">
      <c r="A42" s="8" t="s">
        <v>144</v>
      </c>
      <c r="B42" s="5" t="s">
        <v>93</v>
      </c>
      <c r="C42" s="5" t="s">
        <v>0</v>
      </c>
      <c r="D42" s="5"/>
      <c r="E42" s="5"/>
      <c r="F42" s="5"/>
      <c r="G42" s="5"/>
      <c r="H42" s="5"/>
      <c r="I42" s="5"/>
      <c r="J42" s="5"/>
      <c r="K42" s="5"/>
    </row>
    <row r="43" spans="1:11" ht="10.5" customHeight="1">
      <c r="A43" s="8" t="s">
        <v>145</v>
      </c>
      <c r="B43" s="5" t="s">
        <v>94</v>
      </c>
      <c r="C43" s="5" t="s">
        <v>95</v>
      </c>
      <c r="D43" s="5"/>
      <c r="E43" s="5"/>
      <c r="F43" s="5"/>
      <c r="G43" s="5"/>
      <c r="H43" s="5"/>
      <c r="I43" s="5"/>
      <c r="J43" s="5"/>
      <c r="K43" s="5"/>
    </row>
    <row r="44" spans="1:11" ht="9.75">
      <c r="A44" s="8" t="s">
        <v>146</v>
      </c>
      <c r="B44" s="5" t="s">
        <v>96</v>
      </c>
      <c r="C44" s="5" t="s">
        <v>97</v>
      </c>
      <c r="D44" s="5"/>
      <c r="E44" s="5"/>
      <c r="F44" s="5"/>
      <c r="G44" s="5"/>
      <c r="H44" s="5"/>
      <c r="I44" s="5"/>
      <c r="J44" s="5"/>
      <c r="K44" s="5"/>
    </row>
    <row r="45" spans="1:11" ht="9.75">
      <c r="A45" s="8" t="s">
        <v>7</v>
      </c>
      <c r="B45" s="6" t="s">
        <v>131</v>
      </c>
      <c r="C45" s="6" t="s">
        <v>107</v>
      </c>
      <c r="D45" s="5"/>
      <c r="E45" s="5"/>
      <c r="F45" s="5"/>
      <c r="G45" s="5"/>
      <c r="H45" s="5"/>
      <c r="I45" s="5"/>
      <c r="J45" s="5"/>
      <c r="K45" s="5"/>
    </row>
    <row r="46" spans="1:11" ht="9.75">
      <c r="A46" s="8" t="s">
        <v>147</v>
      </c>
      <c r="B46" s="5" t="s">
        <v>99</v>
      </c>
      <c r="C46" s="5" t="s">
        <v>100</v>
      </c>
      <c r="D46" s="5"/>
      <c r="E46" s="5"/>
      <c r="F46" s="5"/>
      <c r="G46" s="5"/>
      <c r="H46" s="5"/>
      <c r="I46" s="5"/>
      <c r="J46" s="5"/>
      <c r="K46" s="5"/>
    </row>
    <row r="47" spans="1:11" ht="11.25" customHeight="1">
      <c r="A47" s="8" t="s">
        <v>148</v>
      </c>
      <c r="B47" s="5" t="s">
        <v>101</v>
      </c>
      <c r="C47" s="5" t="s">
        <v>102</v>
      </c>
      <c r="D47" s="5"/>
      <c r="E47" s="5"/>
      <c r="F47" s="5"/>
      <c r="G47" s="5"/>
      <c r="H47" s="5"/>
      <c r="I47" s="5"/>
      <c r="J47" s="5"/>
      <c r="K47" s="5"/>
    </row>
    <row r="48" spans="1:11" ht="9.75">
      <c r="A48" s="8" t="s">
        <v>149</v>
      </c>
      <c r="B48" s="5" t="s">
        <v>103</v>
      </c>
      <c r="C48" s="5" t="s">
        <v>104</v>
      </c>
      <c r="D48" s="5"/>
      <c r="E48" s="5"/>
      <c r="F48" s="5"/>
      <c r="G48" s="5"/>
      <c r="H48" s="5"/>
      <c r="I48" s="5"/>
      <c r="J48" s="5"/>
      <c r="K48" s="5"/>
    </row>
    <row r="49" spans="1:11" ht="9.75">
      <c r="A49" s="8" t="s">
        <v>155</v>
      </c>
      <c r="B49" s="5" t="s">
        <v>105</v>
      </c>
      <c r="C49" s="5" t="s">
        <v>106</v>
      </c>
      <c r="D49" s="5"/>
      <c r="E49" s="5"/>
      <c r="F49" s="5"/>
      <c r="G49" s="5"/>
      <c r="H49" s="5"/>
      <c r="I49" s="5"/>
      <c r="J49" s="5"/>
      <c r="K49" s="5"/>
    </row>
    <row r="50" spans="1:11" ht="9.75">
      <c r="A50" s="9" t="s">
        <v>8</v>
      </c>
      <c r="B50" s="6" t="s">
        <v>133</v>
      </c>
      <c r="C50" s="6" t="s">
        <v>119</v>
      </c>
      <c r="D50" s="5">
        <f aca="true" t="shared" si="3" ref="D50:K50">SUM(D51:D55)</f>
        <v>0</v>
      </c>
      <c r="E50" s="5">
        <f t="shared" si="3"/>
        <v>0</v>
      </c>
      <c r="F50" s="5">
        <f t="shared" si="3"/>
        <v>0</v>
      </c>
      <c r="G50" s="5">
        <f t="shared" si="3"/>
        <v>0</v>
      </c>
      <c r="H50" s="5">
        <f t="shared" si="3"/>
        <v>0</v>
      </c>
      <c r="I50" s="5">
        <f t="shared" si="3"/>
        <v>0</v>
      </c>
      <c r="J50" s="5">
        <f t="shared" si="3"/>
        <v>0</v>
      </c>
      <c r="K50" s="5">
        <f t="shared" si="3"/>
        <v>0</v>
      </c>
    </row>
    <row r="51" spans="1:11" ht="9.75">
      <c r="A51" s="8" t="s">
        <v>150</v>
      </c>
      <c r="B51" s="5" t="s">
        <v>108</v>
      </c>
      <c r="C51" s="5" t="s">
        <v>109</v>
      </c>
      <c r="D51" s="5"/>
      <c r="E51" s="5"/>
      <c r="F51" s="5"/>
      <c r="G51" s="5"/>
      <c r="H51" s="5"/>
      <c r="I51" s="5"/>
      <c r="J51" s="5"/>
      <c r="K51" s="5"/>
    </row>
    <row r="52" spans="1:11" ht="9.75">
      <c r="A52" s="8" t="s">
        <v>151</v>
      </c>
      <c r="B52" s="5" t="s">
        <v>110</v>
      </c>
      <c r="C52" s="5" t="s">
        <v>111</v>
      </c>
      <c r="D52" s="5"/>
      <c r="E52" s="5"/>
      <c r="F52" s="5"/>
      <c r="G52" s="5"/>
      <c r="H52" s="5"/>
      <c r="I52" s="5"/>
      <c r="J52" s="5"/>
      <c r="K52" s="5"/>
    </row>
    <row r="53" spans="1:11" ht="9.75">
      <c r="A53" s="8" t="s">
        <v>152</v>
      </c>
      <c r="B53" s="5" t="s">
        <v>113</v>
      </c>
      <c r="C53" s="5" t="s">
        <v>114</v>
      </c>
      <c r="D53" s="5"/>
      <c r="E53" s="5"/>
      <c r="F53" s="5"/>
      <c r="G53" s="5"/>
      <c r="H53" s="5"/>
      <c r="I53" s="5"/>
      <c r="J53" s="5"/>
      <c r="K53" s="5"/>
    </row>
    <row r="54" spans="1:11" ht="9.75">
      <c r="A54" s="8" t="s">
        <v>153</v>
      </c>
      <c r="B54" s="5" t="s">
        <v>115</v>
      </c>
      <c r="C54" s="5" t="s">
        <v>116</v>
      </c>
      <c r="D54" s="5"/>
      <c r="E54" s="5"/>
      <c r="F54" s="5"/>
      <c r="G54" s="5"/>
      <c r="H54" s="5"/>
      <c r="I54" s="5"/>
      <c r="J54" s="5"/>
      <c r="K54" s="5"/>
    </row>
    <row r="55" spans="1:11" ht="9.75">
      <c r="A55" s="8" t="s">
        <v>154</v>
      </c>
      <c r="B55" s="5" t="s">
        <v>117</v>
      </c>
      <c r="C55" s="5" t="s">
        <v>118</v>
      </c>
      <c r="D55" s="5"/>
      <c r="E55" s="5"/>
      <c r="F55" s="5"/>
      <c r="G55" s="5"/>
      <c r="H55" s="5"/>
      <c r="I55" s="5"/>
      <c r="J55" s="5"/>
      <c r="K55" s="5"/>
    </row>
    <row r="56" spans="1:11" ht="9.75">
      <c r="A56" s="9" t="s">
        <v>9</v>
      </c>
      <c r="B56" s="6" t="s">
        <v>379</v>
      </c>
      <c r="C56" s="6" t="s">
        <v>128</v>
      </c>
      <c r="D56" s="5"/>
      <c r="E56" s="5"/>
      <c r="F56" s="5"/>
      <c r="G56" s="5"/>
      <c r="H56" s="5"/>
      <c r="I56" s="5"/>
      <c r="J56" s="5"/>
      <c r="K56" s="5"/>
    </row>
    <row r="57" spans="1:11" ht="9.75">
      <c r="A57" s="8" t="s">
        <v>157</v>
      </c>
      <c r="B57" s="5" t="s">
        <v>120</v>
      </c>
      <c r="C57" s="5" t="s">
        <v>121</v>
      </c>
      <c r="D57" s="5"/>
      <c r="E57" s="5"/>
      <c r="F57" s="5"/>
      <c r="G57" s="5"/>
      <c r="H57" s="5"/>
      <c r="I57" s="5"/>
      <c r="J57" s="5"/>
      <c r="K57" s="5"/>
    </row>
    <row r="58" spans="1:11" ht="9.75">
      <c r="A58" s="8" t="s">
        <v>158</v>
      </c>
      <c r="B58" s="5" t="s">
        <v>122</v>
      </c>
      <c r="C58" s="5" t="s">
        <v>123</v>
      </c>
      <c r="D58" s="5"/>
      <c r="E58" s="5"/>
      <c r="F58" s="5"/>
      <c r="G58" s="5"/>
      <c r="H58" s="5"/>
      <c r="I58" s="5"/>
      <c r="J58" s="5"/>
      <c r="K58" s="5"/>
    </row>
    <row r="59" spans="1:11" ht="9.75">
      <c r="A59" s="8" t="s">
        <v>159</v>
      </c>
      <c r="B59" s="5" t="s">
        <v>124</v>
      </c>
      <c r="C59" s="5" t="s">
        <v>125</v>
      </c>
      <c r="D59" s="5"/>
      <c r="E59" s="5"/>
      <c r="F59" s="5"/>
      <c r="G59" s="5"/>
      <c r="H59" s="5"/>
      <c r="I59" s="5"/>
      <c r="J59" s="5"/>
      <c r="K59" s="5"/>
    </row>
    <row r="60" spans="1:11" ht="9.75">
      <c r="A60" s="8" t="s">
        <v>160</v>
      </c>
      <c r="B60" s="5" t="s">
        <v>126</v>
      </c>
      <c r="C60" s="5" t="s">
        <v>127</v>
      </c>
      <c r="D60" s="5"/>
      <c r="E60" s="5"/>
      <c r="F60" s="5"/>
      <c r="G60" s="5"/>
      <c r="H60" s="5"/>
      <c r="I60" s="5"/>
      <c r="J60" s="5"/>
      <c r="K60" s="5"/>
    </row>
    <row r="61" spans="1:11" ht="9.75">
      <c r="A61" s="9" t="s">
        <v>10</v>
      </c>
      <c r="B61" s="6" t="s">
        <v>134</v>
      </c>
      <c r="C61" s="6" t="s">
        <v>129</v>
      </c>
      <c r="D61" s="6">
        <f aca="true" t="shared" si="4" ref="D61:K61">D41+D45+D50+D56</f>
        <v>0</v>
      </c>
      <c r="E61" s="6">
        <f t="shared" si="4"/>
        <v>0</v>
      </c>
      <c r="F61" s="6">
        <f t="shared" si="4"/>
        <v>0</v>
      </c>
      <c r="G61" s="6">
        <f t="shared" si="4"/>
        <v>0</v>
      </c>
      <c r="H61" s="6">
        <f t="shared" si="4"/>
        <v>0</v>
      </c>
      <c r="I61" s="6">
        <f t="shared" si="4"/>
        <v>0</v>
      </c>
      <c r="J61" s="6">
        <f t="shared" si="4"/>
        <v>0</v>
      </c>
      <c r="K61" s="6">
        <f t="shared" si="4"/>
        <v>0</v>
      </c>
    </row>
    <row r="62" spans="1:11" ht="11.25" customHeight="1">
      <c r="A62" s="6" t="s">
        <v>11</v>
      </c>
      <c r="B62" s="6" t="s">
        <v>171</v>
      </c>
      <c r="C62" s="6"/>
      <c r="D62" s="6">
        <f aca="true" t="shared" si="5" ref="D62:K62">D40+D61</f>
        <v>49500</v>
      </c>
      <c r="E62" s="6">
        <f t="shared" si="5"/>
        <v>0</v>
      </c>
      <c r="F62" s="6">
        <f t="shared" si="5"/>
        <v>0</v>
      </c>
      <c r="G62" s="6">
        <f t="shared" si="5"/>
        <v>49500</v>
      </c>
      <c r="H62" s="6">
        <f t="shared" si="5"/>
        <v>52898</v>
      </c>
      <c r="I62" s="6">
        <f t="shared" si="5"/>
        <v>0</v>
      </c>
      <c r="J62" s="6">
        <f t="shared" si="5"/>
        <v>0</v>
      </c>
      <c r="K62" s="6">
        <f t="shared" si="5"/>
        <v>52898</v>
      </c>
    </row>
    <row r="64" spans="1:11" ht="12.75">
      <c r="A64" s="334" t="s">
        <v>355</v>
      </c>
      <c r="B64" s="349"/>
      <c r="C64" s="349"/>
      <c r="D64" s="11">
        <v>11</v>
      </c>
      <c r="E64" s="11">
        <v>0</v>
      </c>
      <c r="F64" s="11">
        <v>0</v>
      </c>
      <c r="G64" s="11">
        <v>11</v>
      </c>
      <c r="H64" s="11">
        <v>11</v>
      </c>
      <c r="I64" s="11">
        <v>0</v>
      </c>
      <c r="J64" s="11">
        <v>0</v>
      </c>
      <c r="K64" s="11">
        <v>11</v>
      </c>
    </row>
    <row r="65" spans="1:11" ht="12.75">
      <c r="A65" s="334" t="s">
        <v>356</v>
      </c>
      <c r="B65" s="349"/>
      <c r="C65" s="349"/>
      <c r="D65" s="11">
        <v>0</v>
      </c>
      <c r="E65" s="11">
        <v>0</v>
      </c>
      <c r="F65" s="11">
        <v>0</v>
      </c>
      <c r="G65" s="11">
        <f>SUM(D65:F65)</f>
        <v>0</v>
      </c>
      <c r="H65" s="11">
        <v>0</v>
      </c>
      <c r="I65" s="11">
        <v>0</v>
      </c>
      <c r="J65" s="11">
        <v>0</v>
      </c>
      <c r="K65" s="11">
        <f>SUM(H65:J65)</f>
        <v>0</v>
      </c>
    </row>
  </sheetData>
  <sheetProtection/>
  <mergeCells count="20">
    <mergeCell ref="A65:C65"/>
    <mergeCell ref="A6:A8"/>
    <mergeCell ref="B6:B8"/>
    <mergeCell ref="C6:C8"/>
    <mergeCell ref="D6:G6"/>
    <mergeCell ref="E7:E8"/>
    <mergeCell ref="F7:F8"/>
    <mergeCell ref="G7:G8"/>
    <mergeCell ref="H7:H8"/>
    <mergeCell ref="I7:I8"/>
    <mergeCell ref="J7:J8"/>
    <mergeCell ref="K7:K8"/>
    <mergeCell ref="D7:D8"/>
    <mergeCell ref="A64:C64"/>
    <mergeCell ref="A1:K1"/>
    <mergeCell ref="A2:K2"/>
    <mergeCell ref="A3:K3"/>
    <mergeCell ref="A4:K4"/>
    <mergeCell ref="A5:K5"/>
    <mergeCell ref="H6:K6"/>
  </mergeCells>
  <printOptions/>
  <pageMargins left="0.7086614173228347" right="0.7086614173228347" top="0.35433070866141736" bottom="0.1968503937007874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55">
      <selection activeCell="L80" sqref="L80"/>
    </sheetView>
  </sheetViews>
  <sheetFormatPr defaultColWidth="9.140625" defaultRowHeight="11.25" customHeight="1"/>
  <cols>
    <col min="1" max="1" width="4.8515625" style="46" customWidth="1"/>
    <col min="2" max="2" width="27.7109375" style="46" customWidth="1"/>
    <col min="3" max="3" width="6.7109375" style="46" customWidth="1"/>
    <col min="4" max="4" width="8.421875" style="47" customWidth="1"/>
    <col min="5" max="5" width="9.28125" style="47" customWidth="1"/>
    <col min="6" max="6" width="10.140625" style="47" customWidth="1"/>
    <col min="7" max="7" width="8.28125" style="48" customWidth="1"/>
    <col min="8" max="9" width="8.28125" style="47" customWidth="1"/>
    <col min="10" max="10" width="9.8515625" style="47" customWidth="1"/>
    <col min="11" max="11" width="8.140625" style="48" customWidth="1"/>
    <col min="12" max="12" width="8.57421875" style="47" customWidth="1"/>
    <col min="13" max="13" width="9.00390625" style="47" customWidth="1"/>
    <col min="14" max="14" width="9.00390625" style="48" customWidth="1"/>
    <col min="15" max="15" width="8.8515625" style="48" customWidth="1"/>
    <col min="16" max="16384" width="9.140625" style="46" customWidth="1"/>
  </cols>
  <sheetData>
    <row r="1" spans="1:15" ht="11.25" customHeight="1">
      <c r="A1" s="371" t="s">
        <v>543</v>
      </c>
      <c r="B1" s="371"/>
      <c r="C1" s="371"/>
      <c r="D1" s="371"/>
      <c r="E1" s="371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1.25" customHeight="1">
      <c r="A2" s="371" t="s">
        <v>524</v>
      </c>
      <c r="B2" s="371"/>
      <c r="C2" s="371"/>
      <c r="D2" s="371"/>
      <c r="E2" s="371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1.25" customHeight="1">
      <c r="A3" s="354" t="s">
        <v>464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ht="11.25" customHeight="1" thickBot="1">
      <c r="A4" s="353" t="s">
        <v>402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5" ht="11.25" customHeight="1">
      <c r="A5" s="355" t="s">
        <v>23</v>
      </c>
      <c r="B5" s="364" t="s">
        <v>410</v>
      </c>
      <c r="C5" s="364" t="s">
        <v>389</v>
      </c>
      <c r="D5" s="358" t="s">
        <v>458</v>
      </c>
      <c r="E5" s="359"/>
      <c r="F5" s="359"/>
      <c r="G5" s="359"/>
      <c r="H5" s="359"/>
      <c r="I5" s="359"/>
      <c r="J5" s="359"/>
      <c r="K5" s="359"/>
      <c r="L5" s="359"/>
      <c r="M5" s="359"/>
      <c r="N5" s="360"/>
      <c r="O5" s="367" t="s">
        <v>393</v>
      </c>
    </row>
    <row r="6" spans="1:15" ht="11.25" customHeight="1">
      <c r="A6" s="356"/>
      <c r="B6" s="365"/>
      <c r="C6" s="365"/>
      <c r="D6" s="380" t="s">
        <v>390</v>
      </c>
      <c r="E6" s="374"/>
      <c r="F6" s="374"/>
      <c r="G6" s="381"/>
      <c r="H6" s="384" t="s">
        <v>394</v>
      </c>
      <c r="I6" s="385"/>
      <c r="J6" s="385"/>
      <c r="K6" s="368"/>
      <c r="L6" s="373" t="s">
        <v>357</v>
      </c>
      <c r="M6" s="374"/>
      <c r="N6" s="375"/>
      <c r="O6" s="368"/>
    </row>
    <row r="7" spans="1:15" ht="33.75" customHeight="1" thickBot="1">
      <c r="A7" s="357"/>
      <c r="B7" s="366"/>
      <c r="C7" s="366"/>
      <c r="D7" s="25" t="s">
        <v>385</v>
      </c>
      <c r="E7" s="26" t="s">
        <v>386</v>
      </c>
      <c r="F7" s="26" t="s">
        <v>387</v>
      </c>
      <c r="G7" s="27" t="s">
        <v>361</v>
      </c>
      <c r="H7" s="25" t="s">
        <v>385</v>
      </c>
      <c r="I7" s="26" t="s">
        <v>386</v>
      </c>
      <c r="J7" s="26" t="s">
        <v>387</v>
      </c>
      <c r="K7" s="28" t="s">
        <v>361</v>
      </c>
      <c r="L7" s="49" t="s">
        <v>385</v>
      </c>
      <c r="M7" s="26" t="s">
        <v>386</v>
      </c>
      <c r="N7" s="28" t="s">
        <v>361</v>
      </c>
      <c r="O7" s="369"/>
    </row>
    <row r="8" spans="1:15" ht="11.25" customHeight="1" thickBot="1">
      <c r="A8" s="51" t="s">
        <v>2</v>
      </c>
      <c r="B8" s="52" t="s">
        <v>403</v>
      </c>
      <c r="C8" s="53" t="s">
        <v>195</v>
      </c>
      <c r="D8" s="54">
        <v>114731</v>
      </c>
      <c r="E8" s="55"/>
      <c r="F8" s="55">
        <v>43669</v>
      </c>
      <c r="G8" s="56">
        <f aca="true" t="shared" si="0" ref="G8:G15">SUM(D8:F8)</f>
        <v>158400</v>
      </c>
      <c r="H8" s="54"/>
      <c r="I8" s="55"/>
      <c r="J8" s="55"/>
      <c r="K8" s="57"/>
      <c r="L8" s="58"/>
      <c r="M8" s="59"/>
      <c r="N8" s="60">
        <f>SUM(L8:M8)</f>
        <v>0</v>
      </c>
      <c r="O8" s="61">
        <f aca="true" t="shared" si="1" ref="O8:O19">G8+K8+N8</f>
        <v>158400</v>
      </c>
    </row>
    <row r="9" spans="1:15" ht="11.25" customHeight="1">
      <c r="A9" s="63" t="s">
        <v>3</v>
      </c>
      <c r="B9" s="64" t="s">
        <v>404</v>
      </c>
      <c r="C9" s="65" t="s">
        <v>206</v>
      </c>
      <c r="D9" s="66">
        <v>12500</v>
      </c>
      <c r="E9" s="67"/>
      <c r="F9" s="67"/>
      <c r="G9" s="56">
        <f t="shared" si="0"/>
        <v>12500</v>
      </c>
      <c r="H9" s="66"/>
      <c r="I9" s="67"/>
      <c r="J9" s="67"/>
      <c r="K9" s="69"/>
      <c r="L9" s="70"/>
      <c r="M9" s="71"/>
      <c r="N9" s="72"/>
      <c r="O9" s="73">
        <f t="shared" si="1"/>
        <v>12500</v>
      </c>
    </row>
    <row r="10" spans="1:15" ht="11.25" customHeight="1">
      <c r="A10" s="63" t="s">
        <v>4</v>
      </c>
      <c r="B10" s="64" t="s">
        <v>359</v>
      </c>
      <c r="C10" s="65" t="s">
        <v>215</v>
      </c>
      <c r="D10" s="66">
        <v>16000</v>
      </c>
      <c r="E10" s="67"/>
      <c r="F10" s="67"/>
      <c r="G10" s="68">
        <f t="shared" si="0"/>
        <v>16000</v>
      </c>
      <c r="H10" s="66"/>
      <c r="I10" s="67"/>
      <c r="J10" s="67"/>
      <c r="K10" s="69"/>
      <c r="L10" s="70"/>
      <c r="M10" s="71"/>
      <c r="N10" s="72"/>
      <c r="O10" s="73">
        <f t="shared" si="1"/>
        <v>16000</v>
      </c>
    </row>
    <row r="11" spans="1:15" ht="11.25" customHeight="1">
      <c r="A11" s="63" t="s">
        <v>5</v>
      </c>
      <c r="B11" s="64" t="s">
        <v>375</v>
      </c>
      <c r="C11" s="65" t="s">
        <v>236</v>
      </c>
      <c r="D11" s="66">
        <v>11475</v>
      </c>
      <c r="E11" s="67"/>
      <c r="F11" s="67"/>
      <c r="G11" s="68">
        <f t="shared" si="0"/>
        <v>11475</v>
      </c>
      <c r="H11" s="66"/>
      <c r="I11" s="67"/>
      <c r="J11" s="67"/>
      <c r="K11" s="69"/>
      <c r="L11" s="70">
        <v>870</v>
      </c>
      <c r="M11" s="71"/>
      <c r="N11" s="72">
        <f>SUM(L11:M11)</f>
        <v>870</v>
      </c>
      <c r="O11" s="73">
        <f t="shared" si="1"/>
        <v>12345</v>
      </c>
    </row>
    <row r="12" spans="1:15" ht="11.25" customHeight="1">
      <c r="A12" s="63" t="s">
        <v>6</v>
      </c>
      <c r="B12" s="64" t="s">
        <v>395</v>
      </c>
      <c r="C12" s="65" t="s">
        <v>247</v>
      </c>
      <c r="D12" s="66"/>
      <c r="E12" s="67"/>
      <c r="F12" s="67"/>
      <c r="G12" s="68">
        <f t="shared" si="0"/>
        <v>0</v>
      </c>
      <c r="H12" s="66"/>
      <c r="I12" s="67"/>
      <c r="J12" s="67"/>
      <c r="K12" s="69"/>
      <c r="L12" s="70"/>
      <c r="M12" s="71"/>
      <c r="N12" s="72"/>
      <c r="O12" s="73">
        <f t="shared" si="1"/>
        <v>0</v>
      </c>
    </row>
    <row r="13" spans="1:15" ht="11.25" customHeight="1">
      <c r="A13" s="63" t="s">
        <v>7</v>
      </c>
      <c r="B13" s="64" t="s">
        <v>405</v>
      </c>
      <c r="C13" s="65" t="s">
        <v>254</v>
      </c>
      <c r="D13" s="66">
        <v>333</v>
      </c>
      <c r="E13" s="67"/>
      <c r="F13" s="67"/>
      <c r="G13" s="68">
        <f t="shared" si="0"/>
        <v>333</v>
      </c>
      <c r="H13" s="66"/>
      <c r="I13" s="67"/>
      <c r="J13" s="67"/>
      <c r="K13" s="69"/>
      <c r="L13" s="70"/>
      <c r="M13" s="71"/>
      <c r="N13" s="72"/>
      <c r="O13" s="73">
        <f t="shared" si="1"/>
        <v>333</v>
      </c>
    </row>
    <row r="14" spans="1:15" ht="11.25" customHeight="1" thickBot="1">
      <c r="A14" s="74" t="s">
        <v>8</v>
      </c>
      <c r="B14" s="75" t="s">
        <v>406</v>
      </c>
      <c r="C14" s="76" t="s">
        <v>261</v>
      </c>
      <c r="D14" s="77">
        <v>0</v>
      </c>
      <c r="E14" s="78"/>
      <c r="F14" s="78"/>
      <c r="G14" s="79">
        <f t="shared" si="0"/>
        <v>0</v>
      </c>
      <c r="H14" s="77"/>
      <c r="I14" s="78"/>
      <c r="J14" s="78"/>
      <c r="K14" s="80"/>
      <c r="L14" s="81"/>
      <c r="M14" s="82"/>
      <c r="N14" s="72"/>
      <c r="O14" s="73">
        <f t="shared" si="1"/>
        <v>0</v>
      </c>
    </row>
    <row r="15" spans="1:15" ht="11.25" customHeight="1" thickBot="1">
      <c r="A15" s="83" t="s">
        <v>9</v>
      </c>
      <c r="B15" s="84" t="s">
        <v>407</v>
      </c>
      <c r="C15" s="138"/>
      <c r="D15" s="85">
        <f>SUM(D8:D14)</f>
        <v>155039</v>
      </c>
      <c r="E15" s="86"/>
      <c r="F15" s="86">
        <f>SUM(F8:F14)</f>
        <v>43669</v>
      </c>
      <c r="G15" s="87">
        <f t="shared" si="0"/>
        <v>198708</v>
      </c>
      <c r="H15" s="85"/>
      <c r="I15" s="86"/>
      <c r="J15" s="86"/>
      <c r="K15" s="87"/>
      <c r="L15" s="86">
        <f>SUM(L8:L14)</f>
        <v>870</v>
      </c>
      <c r="M15" s="86"/>
      <c r="N15" s="87">
        <f>SUM(N8:N14)</f>
        <v>870</v>
      </c>
      <c r="O15" s="87">
        <f t="shared" si="1"/>
        <v>199578</v>
      </c>
    </row>
    <row r="16" spans="1:15" ht="11.25" customHeight="1">
      <c r="A16" s="88" t="s">
        <v>10</v>
      </c>
      <c r="B16" s="89" t="s">
        <v>408</v>
      </c>
      <c r="C16" s="139" t="s">
        <v>276</v>
      </c>
      <c r="D16" s="143"/>
      <c r="E16" s="90"/>
      <c r="F16" s="144"/>
      <c r="G16" s="93"/>
      <c r="H16" s="91"/>
      <c r="I16" s="92"/>
      <c r="J16" s="92"/>
      <c r="K16" s="93"/>
      <c r="L16" s="94"/>
      <c r="M16" s="92"/>
      <c r="N16" s="93"/>
      <c r="O16" s="95">
        <f t="shared" si="1"/>
        <v>0</v>
      </c>
    </row>
    <row r="17" spans="1:15" ht="11.25" customHeight="1">
      <c r="A17" s="63" t="s">
        <v>11</v>
      </c>
      <c r="B17" s="96" t="s">
        <v>391</v>
      </c>
      <c r="C17" s="140" t="s">
        <v>290</v>
      </c>
      <c r="D17" s="97">
        <v>39531</v>
      </c>
      <c r="E17" s="71">
        <v>1200</v>
      </c>
      <c r="F17" s="71"/>
      <c r="G17" s="93">
        <f>SUM(D17:F17)</f>
        <v>40731</v>
      </c>
      <c r="H17" s="97"/>
      <c r="I17" s="71"/>
      <c r="J17" s="71">
        <v>2007</v>
      </c>
      <c r="K17" s="93">
        <f>SUM(J17)</f>
        <v>2007</v>
      </c>
      <c r="L17" s="98">
        <v>1157</v>
      </c>
      <c r="M17" s="71"/>
      <c r="N17" s="93">
        <f>SUM(L17:M17)</f>
        <v>1157</v>
      </c>
      <c r="O17" s="95">
        <f t="shared" si="1"/>
        <v>43895</v>
      </c>
    </row>
    <row r="18" spans="1:15" ht="11.25" customHeight="1">
      <c r="A18" s="74" t="s">
        <v>12</v>
      </c>
      <c r="B18" s="99" t="s">
        <v>392</v>
      </c>
      <c r="C18" s="141" t="s">
        <v>290</v>
      </c>
      <c r="D18" s="100">
        <v>17640</v>
      </c>
      <c r="E18" s="101"/>
      <c r="F18" s="101"/>
      <c r="G18" s="104">
        <f>SUM(D18:F18)</f>
        <v>17640</v>
      </c>
      <c r="H18" s="100"/>
      <c r="I18" s="82"/>
      <c r="J18" s="82"/>
      <c r="K18" s="93"/>
      <c r="L18" s="101"/>
      <c r="M18" s="82"/>
      <c r="N18" s="93"/>
      <c r="O18" s="95">
        <f t="shared" si="1"/>
        <v>17640</v>
      </c>
    </row>
    <row r="19" spans="1:15" ht="11.25" customHeight="1">
      <c r="A19" s="63" t="s">
        <v>13</v>
      </c>
      <c r="B19" s="96" t="s">
        <v>396</v>
      </c>
      <c r="C19" s="140" t="s">
        <v>296</v>
      </c>
      <c r="D19" s="145"/>
      <c r="E19" s="103"/>
      <c r="F19" s="102"/>
      <c r="G19" s="104"/>
      <c r="H19" s="97"/>
      <c r="I19" s="71"/>
      <c r="J19" s="71">
        <v>36686</v>
      </c>
      <c r="K19" s="93">
        <f>SUM(J19)</f>
        <v>36686</v>
      </c>
      <c r="L19" s="98">
        <v>47473</v>
      </c>
      <c r="M19" s="71"/>
      <c r="N19" s="93">
        <f>SUM(L19:M19)</f>
        <v>47473</v>
      </c>
      <c r="O19" s="95">
        <f t="shared" si="1"/>
        <v>84159</v>
      </c>
    </row>
    <row r="20" spans="1:15" ht="11.25" customHeight="1" thickBot="1">
      <c r="A20" s="74" t="s">
        <v>14</v>
      </c>
      <c r="B20" s="99" t="s">
        <v>409</v>
      </c>
      <c r="C20" s="141" t="s">
        <v>296</v>
      </c>
      <c r="D20" s="100"/>
      <c r="E20" s="101"/>
      <c r="F20" s="101"/>
      <c r="G20" s="104"/>
      <c r="H20" s="100"/>
      <c r="I20" s="82"/>
      <c r="J20" s="82"/>
      <c r="K20" s="104"/>
      <c r="L20" s="101"/>
      <c r="M20" s="82"/>
      <c r="N20" s="104"/>
      <c r="O20" s="105">
        <v>84159</v>
      </c>
    </row>
    <row r="21" spans="1:15" ht="11.25" customHeight="1" thickBot="1">
      <c r="A21" s="83" t="s">
        <v>14</v>
      </c>
      <c r="B21" s="106" t="s">
        <v>410</v>
      </c>
      <c r="C21" s="142"/>
      <c r="D21" s="107">
        <f>D15+D17+D18</f>
        <v>212210</v>
      </c>
      <c r="E21" s="107">
        <f>E15+E17+E18</f>
        <v>1200</v>
      </c>
      <c r="F21" s="107">
        <f>F15+F17+F18</f>
        <v>43669</v>
      </c>
      <c r="G21" s="107">
        <f>G15+G17+G18</f>
        <v>257079</v>
      </c>
      <c r="H21" s="107">
        <f aca="true" t="shared" si="2" ref="H21:O21">H15+H17+H18</f>
        <v>0</v>
      </c>
      <c r="I21" s="107">
        <f t="shared" si="2"/>
        <v>0</v>
      </c>
      <c r="J21" s="107">
        <f t="shared" si="2"/>
        <v>2007</v>
      </c>
      <c r="K21" s="107">
        <f t="shared" si="2"/>
        <v>2007</v>
      </c>
      <c r="L21" s="107">
        <f t="shared" si="2"/>
        <v>2027</v>
      </c>
      <c r="M21" s="107">
        <f t="shared" si="2"/>
        <v>0</v>
      </c>
      <c r="N21" s="107">
        <f t="shared" si="2"/>
        <v>2027</v>
      </c>
      <c r="O21" s="107">
        <f t="shared" si="2"/>
        <v>261113</v>
      </c>
    </row>
    <row r="22" spans="1:15" ht="11.25" customHeight="1">
      <c r="A22" s="51" t="s">
        <v>2</v>
      </c>
      <c r="B22" s="370" t="s">
        <v>411</v>
      </c>
      <c r="C22" s="370"/>
      <c r="D22" s="110">
        <f>D8+D10+D11+D13+D17+D19</f>
        <v>182070</v>
      </c>
      <c r="E22" s="110">
        <f>E8+E10+E11+E13+E17+E19</f>
        <v>1200</v>
      </c>
      <c r="F22" s="110">
        <f>F8+F10+F11+F13+F17+F19</f>
        <v>43669</v>
      </c>
      <c r="G22" s="110">
        <f>G8+G10+G11+G13+G17+G19</f>
        <v>226939</v>
      </c>
      <c r="H22" s="110">
        <f aca="true" t="shared" si="3" ref="H22:N22">H8+H10+H11+H13+H17+H19</f>
        <v>0</v>
      </c>
      <c r="I22" s="110">
        <f t="shared" si="3"/>
        <v>0</v>
      </c>
      <c r="J22" s="110">
        <f t="shared" si="3"/>
        <v>38693</v>
      </c>
      <c r="K22" s="110">
        <f t="shared" si="3"/>
        <v>38693</v>
      </c>
      <c r="L22" s="110">
        <f t="shared" si="3"/>
        <v>49500</v>
      </c>
      <c r="M22" s="110">
        <f t="shared" si="3"/>
        <v>0</v>
      </c>
      <c r="N22" s="110">
        <f t="shared" si="3"/>
        <v>49500</v>
      </c>
      <c r="O22" s="112">
        <f>O8+O10+O11+O13+O17+O19-O20</f>
        <v>230973</v>
      </c>
    </row>
    <row r="23" spans="1:15" ht="11.25" customHeight="1" thickBot="1">
      <c r="A23" s="74" t="s">
        <v>3</v>
      </c>
      <c r="B23" s="376" t="s">
        <v>412</v>
      </c>
      <c r="C23" s="376"/>
      <c r="D23" s="113">
        <f>D9+D12+D14+D18</f>
        <v>30140</v>
      </c>
      <c r="E23" s="113">
        <f>E9+E12+E14+E18</f>
        <v>0</v>
      </c>
      <c r="F23" s="113">
        <f>F9+F12+F14+F18</f>
        <v>0</v>
      </c>
      <c r="G23" s="113">
        <f>G9+G12+G14+G18</f>
        <v>30140</v>
      </c>
      <c r="H23" s="113">
        <f aca="true" t="shared" si="4" ref="H23:O23">H9+H12+H14+H18</f>
        <v>0</v>
      </c>
      <c r="I23" s="113">
        <f t="shared" si="4"/>
        <v>0</v>
      </c>
      <c r="J23" s="113">
        <f t="shared" si="4"/>
        <v>0</v>
      </c>
      <c r="K23" s="113">
        <f t="shared" si="4"/>
        <v>0</v>
      </c>
      <c r="L23" s="113">
        <f t="shared" si="4"/>
        <v>0</v>
      </c>
      <c r="M23" s="113">
        <f t="shared" si="4"/>
        <v>0</v>
      </c>
      <c r="N23" s="113">
        <f t="shared" si="4"/>
        <v>0</v>
      </c>
      <c r="O23" s="116">
        <f t="shared" si="4"/>
        <v>30140</v>
      </c>
    </row>
    <row r="24" spans="1:15" ht="11.25" customHeight="1" thickBot="1">
      <c r="A24" s="117"/>
      <c r="B24" s="382" t="s">
        <v>426</v>
      </c>
      <c r="C24" s="383"/>
      <c r="D24" s="118">
        <f aca="true" t="shared" si="5" ref="D24:O24">SUM(D22:D23)</f>
        <v>212210</v>
      </c>
      <c r="E24" s="118">
        <f t="shared" si="5"/>
        <v>1200</v>
      </c>
      <c r="F24" s="118">
        <f t="shared" si="5"/>
        <v>43669</v>
      </c>
      <c r="G24" s="118">
        <f t="shared" si="5"/>
        <v>257079</v>
      </c>
      <c r="H24" s="118">
        <f t="shared" si="5"/>
        <v>0</v>
      </c>
      <c r="I24" s="118">
        <f t="shared" si="5"/>
        <v>0</v>
      </c>
      <c r="J24" s="118">
        <f t="shared" si="5"/>
        <v>38693</v>
      </c>
      <c r="K24" s="118">
        <f t="shared" si="5"/>
        <v>38693</v>
      </c>
      <c r="L24" s="118">
        <f t="shared" si="5"/>
        <v>49500</v>
      </c>
      <c r="M24" s="118">
        <f t="shared" si="5"/>
        <v>0</v>
      </c>
      <c r="N24" s="118">
        <f t="shared" si="5"/>
        <v>49500</v>
      </c>
      <c r="O24" s="119">
        <f t="shared" si="5"/>
        <v>261113</v>
      </c>
    </row>
    <row r="25" spans="1:15" ht="11.25" customHeight="1">
      <c r="A25" s="377" t="s">
        <v>23</v>
      </c>
      <c r="B25" s="361" t="s">
        <v>424</v>
      </c>
      <c r="C25" s="361" t="s">
        <v>389</v>
      </c>
      <c r="D25" s="358" t="s">
        <v>458</v>
      </c>
      <c r="E25" s="359"/>
      <c r="F25" s="359"/>
      <c r="G25" s="359"/>
      <c r="H25" s="359"/>
      <c r="I25" s="359"/>
      <c r="J25" s="359"/>
      <c r="K25" s="359"/>
      <c r="L25" s="359"/>
      <c r="M25" s="359"/>
      <c r="N25" s="360"/>
      <c r="O25" s="386" t="s">
        <v>393</v>
      </c>
    </row>
    <row r="26" spans="1:15" ht="11.25" customHeight="1">
      <c r="A26" s="378"/>
      <c r="B26" s="362"/>
      <c r="C26" s="362"/>
      <c r="D26" s="380" t="s">
        <v>390</v>
      </c>
      <c r="E26" s="374"/>
      <c r="F26" s="374"/>
      <c r="G26" s="381"/>
      <c r="H26" s="384" t="s">
        <v>394</v>
      </c>
      <c r="I26" s="385"/>
      <c r="J26" s="385"/>
      <c r="K26" s="368"/>
      <c r="L26" s="373" t="s">
        <v>357</v>
      </c>
      <c r="M26" s="374"/>
      <c r="N26" s="375"/>
      <c r="O26" s="387"/>
    </row>
    <row r="27" spans="1:15" ht="30.75" customHeight="1" thickBot="1">
      <c r="A27" s="379"/>
      <c r="B27" s="363"/>
      <c r="C27" s="363"/>
      <c r="D27" s="25" t="s">
        <v>385</v>
      </c>
      <c r="E27" s="26" t="s">
        <v>386</v>
      </c>
      <c r="F27" s="26" t="s">
        <v>387</v>
      </c>
      <c r="G27" s="27" t="s">
        <v>361</v>
      </c>
      <c r="H27" s="25" t="s">
        <v>385</v>
      </c>
      <c r="I27" s="26" t="s">
        <v>386</v>
      </c>
      <c r="J27" s="26" t="s">
        <v>387</v>
      </c>
      <c r="K27" s="28" t="s">
        <v>361</v>
      </c>
      <c r="L27" s="49" t="s">
        <v>385</v>
      </c>
      <c r="M27" s="26" t="s">
        <v>386</v>
      </c>
      <c r="N27" s="28" t="s">
        <v>361</v>
      </c>
      <c r="O27" s="388"/>
    </row>
    <row r="28" spans="1:15" ht="11.25" customHeight="1">
      <c r="A28" s="51" t="s">
        <v>2</v>
      </c>
      <c r="B28" s="52" t="s">
        <v>413</v>
      </c>
      <c r="C28" s="53" t="s">
        <v>27</v>
      </c>
      <c r="D28" s="54">
        <v>29983</v>
      </c>
      <c r="E28" s="55"/>
      <c r="F28" s="55"/>
      <c r="G28" s="120">
        <f aca="true" t="shared" si="6" ref="G28:G36">SUM(D28:F28)</f>
        <v>29983</v>
      </c>
      <c r="H28" s="54"/>
      <c r="I28" s="55"/>
      <c r="J28" s="55">
        <v>24530</v>
      </c>
      <c r="K28" s="57">
        <f aca="true" t="shared" si="7" ref="K28:K36">SUM(H28:J28)</f>
        <v>24530</v>
      </c>
      <c r="L28" s="58">
        <v>30750</v>
      </c>
      <c r="M28" s="59"/>
      <c r="N28" s="60">
        <f>SUM(L28:M28)</f>
        <v>30750</v>
      </c>
      <c r="O28" s="132">
        <f aca="true" t="shared" si="8" ref="O28:O39">G28+K28+N28</f>
        <v>85263</v>
      </c>
    </row>
    <row r="29" spans="1:15" ht="11.25" customHeight="1">
      <c r="A29" s="63" t="s">
        <v>3</v>
      </c>
      <c r="B29" s="64" t="s">
        <v>414</v>
      </c>
      <c r="C29" s="65" t="s">
        <v>29</v>
      </c>
      <c r="D29" s="66">
        <v>7383</v>
      </c>
      <c r="E29" s="67"/>
      <c r="F29" s="67"/>
      <c r="G29" s="68">
        <f t="shared" si="6"/>
        <v>7383</v>
      </c>
      <c r="H29" s="66"/>
      <c r="I29" s="67"/>
      <c r="J29" s="67">
        <v>6885</v>
      </c>
      <c r="K29" s="69">
        <f t="shared" si="7"/>
        <v>6885</v>
      </c>
      <c r="L29" s="70">
        <v>8405</v>
      </c>
      <c r="M29" s="71"/>
      <c r="N29" s="72">
        <f>SUM(L29:M29)</f>
        <v>8405</v>
      </c>
      <c r="O29" s="73">
        <f t="shared" si="8"/>
        <v>22673</v>
      </c>
    </row>
    <row r="30" spans="1:15" ht="11.25" customHeight="1">
      <c r="A30" s="63" t="s">
        <v>4</v>
      </c>
      <c r="B30" s="64" t="s">
        <v>415</v>
      </c>
      <c r="C30" s="65" t="s">
        <v>30</v>
      </c>
      <c r="D30" s="66">
        <v>49025</v>
      </c>
      <c r="E30" s="67">
        <v>1200</v>
      </c>
      <c r="F30" s="67"/>
      <c r="G30" s="68">
        <f t="shared" si="6"/>
        <v>50225</v>
      </c>
      <c r="H30" s="66"/>
      <c r="I30" s="67"/>
      <c r="J30" s="67">
        <v>6135</v>
      </c>
      <c r="K30" s="69">
        <f t="shared" si="7"/>
        <v>6135</v>
      </c>
      <c r="L30" s="70">
        <v>9964</v>
      </c>
      <c r="M30" s="71"/>
      <c r="N30" s="72">
        <f aca="true" t="shared" si="9" ref="N30:N36">SUM(L30:M30)</f>
        <v>9964</v>
      </c>
      <c r="O30" s="73">
        <f t="shared" si="8"/>
        <v>66324</v>
      </c>
    </row>
    <row r="31" spans="1:15" ht="11.25" customHeight="1">
      <c r="A31" s="63" t="s">
        <v>5</v>
      </c>
      <c r="B31" s="64" t="s">
        <v>376</v>
      </c>
      <c r="C31" s="65" t="s">
        <v>31</v>
      </c>
      <c r="D31" s="66">
        <v>5248</v>
      </c>
      <c r="E31" s="67"/>
      <c r="F31" s="67">
        <v>8752</v>
      </c>
      <c r="G31" s="68">
        <f t="shared" si="6"/>
        <v>14000</v>
      </c>
      <c r="H31" s="66"/>
      <c r="I31" s="67"/>
      <c r="J31" s="67"/>
      <c r="K31" s="69">
        <f t="shared" si="7"/>
        <v>0</v>
      </c>
      <c r="L31" s="70"/>
      <c r="M31" s="71"/>
      <c r="N31" s="72">
        <f t="shared" si="9"/>
        <v>0</v>
      </c>
      <c r="O31" s="73">
        <f t="shared" si="8"/>
        <v>14000</v>
      </c>
    </row>
    <row r="32" spans="1:15" ht="11.25" customHeight="1">
      <c r="A32" s="63" t="s">
        <v>6</v>
      </c>
      <c r="B32" s="64" t="s">
        <v>78</v>
      </c>
      <c r="C32" s="65" t="s">
        <v>53</v>
      </c>
      <c r="D32" s="66">
        <v>46503</v>
      </c>
      <c r="E32" s="67"/>
      <c r="F32" s="67"/>
      <c r="G32" s="68">
        <f t="shared" si="6"/>
        <v>46503</v>
      </c>
      <c r="H32" s="66"/>
      <c r="I32" s="67"/>
      <c r="J32" s="67"/>
      <c r="K32" s="69">
        <f t="shared" si="7"/>
        <v>0</v>
      </c>
      <c r="L32" s="70"/>
      <c r="M32" s="71"/>
      <c r="N32" s="72">
        <f t="shared" si="9"/>
        <v>0</v>
      </c>
      <c r="O32" s="73">
        <f t="shared" si="8"/>
        <v>46503</v>
      </c>
    </row>
    <row r="33" spans="1:15" ht="11.25" customHeight="1">
      <c r="A33" s="63" t="s">
        <v>7</v>
      </c>
      <c r="B33" s="64" t="s">
        <v>416</v>
      </c>
      <c r="C33" s="65" t="s">
        <v>54</v>
      </c>
      <c r="D33" s="66">
        <v>3776</v>
      </c>
      <c r="E33" s="67"/>
      <c r="F33" s="67"/>
      <c r="G33" s="68">
        <f t="shared" si="6"/>
        <v>3776</v>
      </c>
      <c r="H33" s="66"/>
      <c r="I33" s="67"/>
      <c r="J33" s="67">
        <v>1143</v>
      </c>
      <c r="K33" s="69">
        <f t="shared" si="7"/>
        <v>1143</v>
      </c>
      <c r="L33" s="70">
        <v>381</v>
      </c>
      <c r="M33" s="71"/>
      <c r="N33" s="72">
        <f t="shared" si="9"/>
        <v>381</v>
      </c>
      <c r="O33" s="73">
        <f t="shared" si="8"/>
        <v>5300</v>
      </c>
    </row>
    <row r="34" spans="1:15" ht="11.25" customHeight="1">
      <c r="A34" s="63" t="s">
        <v>8</v>
      </c>
      <c r="B34" s="75" t="s">
        <v>377</v>
      </c>
      <c r="C34" s="65" t="s">
        <v>55</v>
      </c>
      <c r="D34" s="77">
        <v>20800</v>
      </c>
      <c r="E34" s="78"/>
      <c r="F34" s="78"/>
      <c r="G34" s="121">
        <f t="shared" si="6"/>
        <v>20800</v>
      </c>
      <c r="H34" s="77"/>
      <c r="I34" s="78"/>
      <c r="J34" s="78"/>
      <c r="K34" s="69">
        <f t="shared" si="7"/>
        <v>0</v>
      </c>
      <c r="L34" s="81"/>
      <c r="M34" s="82"/>
      <c r="N34" s="72">
        <f t="shared" si="9"/>
        <v>0</v>
      </c>
      <c r="O34" s="73">
        <f t="shared" si="8"/>
        <v>20800</v>
      </c>
    </row>
    <row r="35" spans="1:15" ht="11.25" customHeight="1" thickBot="1">
      <c r="A35" s="63" t="s">
        <v>9</v>
      </c>
      <c r="B35" s="75" t="s">
        <v>417</v>
      </c>
      <c r="C35" s="65" t="s">
        <v>72</v>
      </c>
      <c r="D35" s="77">
        <v>250</v>
      </c>
      <c r="E35" s="78"/>
      <c r="F35" s="78"/>
      <c r="G35" s="121">
        <f t="shared" si="6"/>
        <v>250</v>
      </c>
      <c r="H35" s="77"/>
      <c r="I35" s="78"/>
      <c r="J35" s="78"/>
      <c r="K35" s="80">
        <f t="shared" si="7"/>
        <v>0</v>
      </c>
      <c r="L35" s="81"/>
      <c r="M35" s="82"/>
      <c r="N35" s="122">
        <f t="shared" si="9"/>
        <v>0</v>
      </c>
      <c r="O35" s="154">
        <f t="shared" si="8"/>
        <v>250</v>
      </c>
    </row>
    <row r="36" spans="1:15" ht="11.25" customHeight="1" thickBot="1">
      <c r="A36" s="123" t="s">
        <v>9</v>
      </c>
      <c r="B36" s="124" t="s">
        <v>418</v>
      </c>
      <c r="C36" s="124"/>
      <c r="D36" s="125">
        <f>SUM(D28:D35)</f>
        <v>162968</v>
      </c>
      <c r="E36" s="126">
        <f>SUM(E28:E35)</f>
        <v>1200</v>
      </c>
      <c r="F36" s="126">
        <f>SUM(F28:F35)</f>
        <v>8752</v>
      </c>
      <c r="G36" s="127">
        <f t="shared" si="6"/>
        <v>172920</v>
      </c>
      <c r="H36" s="85"/>
      <c r="I36" s="86"/>
      <c r="J36" s="86">
        <f>SUM(J28:J35)</f>
        <v>38693</v>
      </c>
      <c r="K36" s="151">
        <f t="shared" si="7"/>
        <v>38693</v>
      </c>
      <c r="L36" s="85">
        <f>SUM(L28:L35)</f>
        <v>49500</v>
      </c>
      <c r="M36" s="86"/>
      <c r="N36" s="108">
        <f t="shared" si="9"/>
        <v>49500</v>
      </c>
      <c r="O36" s="119">
        <f t="shared" si="8"/>
        <v>261113</v>
      </c>
    </row>
    <row r="37" spans="1:15" ht="11.25" customHeight="1">
      <c r="A37" s="51" t="s">
        <v>10</v>
      </c>
      <c r="B37" s="128" t="s">
        <v>419</v>
      </c>
      <c r="C37" s="53" t="s">
        <v>98</v>
      </c>
      <c r="D37" s="129"/>
      <c r="E37" s="130"/>
      <c r="F37" s="130"/>
      <c r="G37" s="131"/>
      <c r="H37" s="148"/>
      <c r="I37" s="149"/>
      <c r="J37" s="149"/>
      <c r="K37" s="150"/>
      <c r="L37" s="148"/>
      <c r="M37" s="149"/>
      <c r="N37" s="152"/>
      <c r="O37" s="155">
        <f t="shared" si="8"/>
        <v>0</v>
      </c>
    </row>
    <row r="38" spans="1:15" ht="11.25" customHeight="1">
      <c r="A38" s="63" t="s">
        <v>11</v>
      </c>
      <c r="B38" s="96" t="s">
        <v>396</v>
      </c>
      <c r="C38" s="65" t="s">
        <v>129</v>
      </c>
      <c r="D38" s="97">
        <v>84159</v>
      </c>
      <c r="E38" s="71"/>
      <c r="F38" s="71"/>
      <c r="G38" s="133">
        <f>SUM(D38:F38)</f>
        <v>84159</v>
      </c>
      <c r="H38" s="97"/>
      <c r="I38" s="71"/>
      <c r="J38" s="71"/>
      <c r="K38" s="133"/>
      <c r="L38" s="97"/>
      <c r="M38" s="71"/>
      <c r="N38" s="72"/>
      <c r="O38" s="73">
        <f t="shared" si="8"/>
        <v>84159</v>
      </c>
    </row>
    <row r="39" spans="1:15" ht="11.25" customHeight="1" thickBot="1">
      <c r="A39" s="74" t="s">
        <v>12</v>
      </c>
      <c r="B39" s="99" t="s">
        <v>409</v>
      </c>
      <c r="C39" s="76"/>
      <c r="D39" s="115">
        <v>84159</v>
      </c>
      <c r="E39" s="114"/>
      <c r="F39" s="114"/>
      <c r="G39" s="134">
        <f>SUM(D39:F39)</f>
        <v>84159</v>
      </c>
      <c r="H39" s="115"/>
      <c r="I39" s="114"/>
      <c r="J39" s="114"/>
      <c r="K39" s="134"/>
      <c r="L39" s="115"/>
      <c r="M39" s="114"/>
      <c r="N39" s="153"/>
      <c r="O39" s="73">
        <f t="shared" si="8"/>
        <v>84159</v>
      </c>
    </row>
    <row r="40" spans="1:15" ht="11.25" customHeight="1" thickBot="1">
      <c r="A40" s="83" t="s">
        <v>13</v>
      </c>
      <c r="B40" s="106" t="s">
        <v>378</v>
      </c>
      <c r="C40" s="106"/>
      <c r="D40" s="135">
        <f>D36+D38</f>
        <v>247127</v>
      </c>
      <c r="E40" s="135">
        <f>E36+E38</f>
        <v>1200</v>
      </c>
      <c r="F40" s="135">
        <f>F36+F38</f>
        <v>8752</v>
      </c>
      <c r="G40" s="135">
        <f>G36+G38</f>
        <v>257079</v>
      </c>
      <c r="H40" s="135">
        <f>H36+H38</f>
        <v>0</v>
      </c>
      <c r="I40" s="135">
        <f aca="true" t="shared" si="10" ref="I40:N40">I36+I38</f>
        <v>0</v>
      </c>
      <c r="J40" s="135">
        <f t="shared" si="10"/>
        <v>38693</v>
      </c>
      <c r="K40" s="135">
        <f t="shared" si="10"/>
        <v>38693</v>
      </c>
      <c r="L40" s="135">
        <f t="shared" si="10"/>
        <v>49500</v>
      </c>
      <c r="M40" s="135">
        <f t="shared" si="10"/>
        <v>0</v>
      </c>
      <c r="N40" s="136">
        <f t="shared" si="10"/>
        <v>49500</v>
      </c>
      <c r="O40" s="136">
        <f>O36+O38-O39</f>
        <v>261113</v>
      </c>
    </row>
    <row r="41" spans="1:15" ht="11.25" customHeight="1">
      <c r="A41" s="51" t="s">
        <v>2</v>
      </c>
      <c r="B41" s="370" t="s">
        <v>420</v>
      </c>
      <c r="C41" s="370"/>
      <c r="D41" s="111">
        <f>D28+D29+D30+D31+D32+D38-20624</f>
        <v>201677</v>
      </c>
      <c r="E41" s="111">
        <f>E28+E29+E30+E31+E32+E38-20624</f>
        <v>-19424</v>
      </c>
      <c r="F41" s="111">
        <f>F28+F29+F30+F31+F32+F38-3790</f>
        <v>4962</v>
      </c>
      <c r="G41" s="111">
        <f>G28+G29+G30+G31+G32+G38-3790</f>
        <v>228463</v>
      </c>
      <c r="H41" s="111">
        <f>H28+H29+H30+H31+H32+H38-20624</f>
        <v>-20624</v>
      </c>
      <c r="I41" s="111">
        <f aca="true" t="shared" si="11" ref="I41:N41">I28+I29+I30+I31+I32+I38-20624</f>
        <v>-20624</v>
      </c>
      <c r="J41" s="111">
        <f t="shared" si="11"/>
        <v>16926</v>
      </c>
      <c r="K41" s="111">
        <f t="shared" si="11"/>
        <v>16926</v>
      </c>
      <c r="L41" s="111">
        <f t="shared" si="11"/>
        <v>28495</v>
      </c>
      <c r="M41" s="111">
        <f t="shared" si="11"/>
        <v>-20624</v>
      </c>
      <c r="N41" s="112">
        <f t="shared" si="11"/>
        <v>28495</v>
      </c>
      <c r="O41" s="112">
        <f>O28+O29+O30+O31+O32+O38-3790-O39</f>
        <v>230973</v>
      </c>
    </row>
    <row r="42" spans="1:15" ht="11.25" customHeight="1" thickBot="1">
      <c r="A42" s="74" t="s">
        <v>3</v>
      </c>
      <c r="B42" s="376" t="s">
        <v>421</v>
      </c>
      <c r="C42" s="376"/>
      <c r="D42" s="113">
        <f>D33+D34+D35+20624</f>
        <v>45450</v>
      </c>
      <c r="E42" s="113">
        <f>E33+E34+E35+20624</f>
        <v>20624</v>
      </c>
      <c r="F42" s="113">
        <f>F33+F34+F35+3790</f>
        <v>3790</v>
      </c>
      <c r="G42" s="113">
        <f>G33+G34+G35</f>
        <v>24826</v>
      </c>
      <c r="H42" s="113">
        <f>H33+H34+H35+20624</f>
        <v>20624</v>
      </c>
      <c r="I42" s="113">
        <f aca="true" t="shared" si="12" ref="I42:N42">I33+I34+I35+20624</f>
        <v>20624</v>
      </c>
      <c r="J42" s="113">
        <f t="shared" si="12"/>
        <v>21767</v>
      </c>
      <c r="K42" s="113">
        <f t="shared" si="12"/>
        <v>21767</v>
      </c>
      <c r="L42" s="113">
        <f t="shared" si="12"/>
        <v>21005</v>
      </c>
      <c r="M42" s="113">
        <f t="shared" si="12"/>
        <v>20624</v>
      </c>
      <c r="N42" s="116">
        <f t="shared" si="12"/>
        <v>21005</v>
      </c>
      <c r="O42" s="116">
        <f>O33+O34+O35+3790</f>
        <v>30140</v>
      </c>
    </row>
    <row r="43" spans="1:15" ht="11.25" customHeight="1" thickBot="1">
      <c r="A43" s="117"/>
      <c r="B43" s="382" t="s">
        <v>425</v>
      </c>
      <c r="C43" s="383"/>
      <c r="D43" s="118">
        <f aca="true" t="shared" si="13" ref="D43:O43">SUM(D41:D42)</f>
        <v>247127</v>
      </c>
      <c r="E43" s="118">
        <f t="shared" si="13"/>
        <v>1200</v>
      </c>
      <c r="F43" s="118">
        <f t="shared" si="13"/>
        <v>8752</v>
      </c>
      <c r="G43" s="118">
        <f t="shared" si="13"/>
        <v>253289</v>
      </c>
      <c r="H43" s="118">
        <f t="shared" si="13"/>
        <v>0</v>
      </c>
      <c r="I43" s="118">
        <f t="shared" si="13"/>
        <v>0</v>
      </c>
      <c r="J43" s="118">
        <f t="shared" si="13"/>
        <v>38693</v>
      </c>
      <c r="K43" s="118">
        <f t="shared" si="13"/>
        <v>38693</v>
      </c>
      <c r="L43" s="118">
        <f t="shared" si="13"/>
        <v>49500</v>
      </c>
      <c r="M43" s="118">
        <f t="shared" si="13"/>
        <v>0</v>
      </c>
      <c r="N43" s="119">
        <f t="shared" si="13"/>
        <v>49500</v>
      </c>
      <c r="O43" s="119">
        <f t="shared" si="13"/>
        <v>261113</v>
      </c>
    </row>
    <row r="44" spans="1:15" ht="11.25" customHeight="1" thickBot="1">
      <c r="A44" s="50"/>
      <c r="B44" s="50"/>
      <c r="C44" s="50"/>
      <c r="D44" s="62"/>
      <c r="E44" s="62"/>
      <c r="F44" s="62"/>
      <c r="G44" s="109"/>
      <c r="H44" s="62"/>
      <c r="I44" s="62"/>
      <c r="J44" s="62"/>
      <c r="K44" s="109"/>
      <c r="L44" s="62"/>
      <c r="M44" s="62"/>
      <c r="N44" s="62"/>
      <c r="O44" s="109"/>
    </row>
    <row r="45" spans="1:15" ht="11.25" customHeight="1" thickBot="1">
      <c r="A45" s="51" t="s">
        <v>2</v>
      </c>
      <c r="B45" s="370" t="s">
        <v>422</v>
      </c>
      <c r="C45" s="370"/>
      <c r="D45" s="137">
        <f>D22-D41</f>
        <v>-19607</v>
      </c>
      <c r="E45" s="137">
        <f>E22-E41</f>
        <v>20624</v>
      </c>
      <c r="F45" s="137">
        <f>F22-F41</f>
        <v>38707</v>
      </c>
      <c r="G45" s="137">
        <f>G22-G41</f>
        <v>-1524</v>
      </c>
      <c r="H45" s="137">
        <f>H22-H41</f>
        <v>20624</v>
      </c>
      <c r="I45" s="137">
        <f aca="true" t="shared" si="14" ref="I45:O45">I22-I41</f>
        <v>20624</v>
      </c>
      <c r="J45" s="137">
        <f t="shared" si="14"/>
        <v>21767</v>
      </c>
      <c r="K45" s="137">
        <f t="shared" si="14"/>
        <v>21767</v>
      </c>
      <c r="L45" s="137">
        <f t="shared" si="14"/>
        <v>21005</v>
      </c>
      <c r="M45" s="137">
        <f t="shared" si="14"/>
        <v>20624</v>
      </c>
      <c r="N45" s="137">
        <f t="shared" si="14"/>
        <v>21005</v>
      </c>
      <c r="O45" s="156">
        <f t="shared" si="14"/>
        <v>0</v>
      </c>
    </row>
    <row r="46" spans="1:15" ht="11.25" customHeight="1" thickBot="1">
      <c r="A46" s="74" t="s">
        <v>3</v>
      </c>
      <c r="B46" s="376" t="s">
        <v>423</v>
      </c>
      <c r="C46" s="376"/>
      <c r="D46" s="137">
        <f aca="true" t="shared" si="15" ref="D46:O46">D23-D42</f>
        <v>-15310</v>
      </c>
      <c r="E46" s="137">
        <f t="shared" si="15"/>
        <v>-20624</v>
      </c>
      <c r="F46" s="137">
        <f t="shared" si="15"/>
        <v>-3790</v>
      </c>
      <c r="G46" s="137">
        <f t="shared" si="15"/>
        <v>5314</v>
      </c>
      <c r="H46" s="137">
        <f t="shared" si="15"/>
        <v>-20624</v>
      </c>
      <c r="I46" s="137">
        <f t="shared" si="15"/>
        <v>-20624</v>
      </c>
      <c r="J46" s="137">
        <f t="shared" si="15"/>
        <v>-21767</v>
      </c>
      <c r="K46" s="137">
        <f t="shared" si="15"/>
        <v>-21767</v>
      </c>
      <c r="L46" s="137">
        <f t="shared" si="15"/>
        <v>-21005</v>
      </c>
      <c r="M46" s="137">
        <f t="shared" si="15"/>
        <v>-20624</v>
      </c>
      <c r="N46" s="137">
        <f t="shared" si="15"/>
        <v>-21005</v>
      </c>
      <c r="O46" s="156">
        <f t="shared" si="15"/>
        <v>0</v>
      </c>
    </row>
    <row r="47" spans="1:15" ht="11.25" customHeight="1" thickBot="1">
      <c r="A47" s="117"/>
      <c r="B47" s="382" t="s">
        <v>427</v>
      </c>
      <c r="C47" s="383"/>
      <c r="D47" s="146">
        <f aca="true" t="shared" si="16" ref="D47:O47">D24-D43</f>
        <v>-34917</v>
      </c>
      <c r="E47" s="146">
        <f t="shared" si="16"/>
        <v>0</v>
      </c>
      <c r="F47" s="146">
        <f t="shared" si="16"/>
        <v>34917</v>
      </c>
      <c r="G47" s="147">
        <f t="shared" si="16"/>
        <v>3790</v>
      </c>
      <c r="H47" s="146">
        <f t="shared" si="16"/>
        <v>0</v>
      </c>
      <c r="I47" s="146">
        <f t="shared" si="16"/>
        <v>0</v>
      </c>
      <c r="J47" s="146">
        <f t="shared" si="16"/>
        <v>0</v>
      </c>
      <c r="K47" s="147">
        <f t="shared" si="16"/>
        <v>0</v>
      </c>
      <c r="L47" s="146">
        <f t="shared" si="16"/>
        <v>0</v>
      </c>
      <c r="M47" s="146">
        <f t="shared" si="16"/>
        <v>0</v>
      </c>
      <c r="N47" s="146">
        <f t="shared" si="16"/>
        <v>0</v>
      </c>
      <c r="O47" s="147">
        <f t="shared" si="16"/>
        <v>0</v>
      </c>
    </row>
    <row r="48" spans="1:15" ht="11.25" customHeight="1">
      <c r="A48" s="291"/>
      <c r="B48" s="292"/>
      <c r="C48" s="292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</row>
    <row r="49" spans="1:15" ht="11.25" customHeight="1">
      <c r="A49" s="291"/>
      <c r="B49" s="292"/>
      <c r="C49" s="292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</row>
    <row r="52" spans="1:15" ht="11.25" customHeight="1">
      <c r="A52" s="354" t="s">
        <v>464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</row>
    <row r="53" spans="1:15" ht="11.25" customHeight="1" thickBot="1">
      <c r="A53" s="353" t="s">
        <v>402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</row>
    <row r="54" spans="1:15" ht="11.25" customHeight="1">
      <c r="A54" s="355" t="s">
        <v>23</v>
      </c>
      <c r="B54" s="364" t="s">
        <v>410</v>
      </c>
      <c r="C54" s="364" t="s">
        <v>389</v>
      </c>
      <c r="D54" s="358" t="s">
        <v>486</v>
      </c>
      <c r="E54" s="359"/>
      <c r="F54" s="359"/>
      <c r="G54" s="359"/>
      <c r="H54" s="359"/>
      <c r="I54" s="359"/>
      <c r="J54" s="359"/>
      <c r="K54" s="359"/>
      <c r="L54" s="359"/>
      <c r="M54" s="359"/>
      <c r="N54" s="360"/>
      <c r="O54" s="367" t="s">
        <v>393</v>
      </c>
    </row>
    <row r="55" spans="1:15" ht="11.25" customHeight="1">
      <c r="A55" s="356"/>
      <c r="B55" s="365"/>
      <c r="C55" s="365"/>
      <c r="D55" s="380" t="s">
        <v>390</v>
      </c>
      <c r="E55" s="374"/>
      <c r="F55" s="374"/>
      <c r="G55" s="381"/>
      <c r="H55" s="384" t="s">
        <v>394</v>
      </c>
      <c r="I55" s="385"/>
      <c r="J55" s="385"/>
      <c r="K55" s="368"/>
      <c r="L55" s="373" t="s">
        <v>357</v>
      </c>
      <c r="M55" s="374"/>
      <c r="N55" s="375"/>
      <c r="O55" s="368"/>
    </row>
    <row r="56" spans="1:15" ht="31.5" customHeight="1" thickBot="1">
      <c r="A56" s="357"/>
      <c r="B56" s="366"/>
      <c r="C56" s="366"/>
      <c r="D56" s="25" t="s">
        <v>385</v>
      </c>
      <c r="E56" s="26" t="s">
        <v>386</v>
      </c>
      <c r="F56" s="26" t="s">
        <v>387</v>
      </c>
      <c r="G56" s="27" t="s">
        <v>361</v>
      </c>
      <c r="H56" s="25" t="s">
        <v>385</v>
      </c>
      <c r="I56" s="26" t="s">
        <v>386</v>
      </c>
      <c r="J56" s="26" t="s">
        <v>387</v>
      </c>
      <c r="K56" s="28" t="s">
        <v>361</v>
      </c>
      <c r="L56" s="49" t="s">
        <v>385</v>
      </c>
      <c r="M56" s="26" t="s">
        <v>386</v>
      </c>
      <c r="N56" s="28" t="s">
        <v>361</v>
      </c>
      <c r="O56" s="369"/>
    </row>
    <row r="57" spans="1:15" ht="11.25" customHeight="1" thickBot="1">
      <c r="A57" s="51" t="s">
        <v>2</v>
      </c>
      <c r="B57" s="52" t="s">
        <v>403</v>
      </c>
      <c r="C57" s="53" t="s">
        <v>195</v>
      </c>
      <c r="D57" s="54">
        <v>250317</v>
      </c>
      <c r="E57" s="55"/>
      <c r="F57" s="55">
        <v>48950</v>
      </c>
      <c r="G57" s="56">
        <f aca="true" t="shared" si="17" ref="G57:G64">SUM(D57:F57)</f>
        <v>299267</v>
      </c>
      <c r="H57" s="54"/>
      <c r="I57" s="55"/>
      <c r="J57" s="55">
        <v>51</v>
      </c>
      <c r="K57" s="57">
        <f>SUM(H57:J57)</f>
        <v>51</v>
      </c>
      <c r="L57" s="58"/>
      <c r="M57" s="59"/>
      <c r="N57" s="60">
        <f>SUM(L57:M57)</f>
        <v>0</v>
      </c>
      <c r="O57" s="61">
        <f aca="true" t="shared" si="18" ref="O57:O68">G57+K57+N57</f>
        <v>299318</v>
      </c>
    </row>
    <row r="58" spans="1:15" ht="11.25" customHeight="1">
      <c r="A58" s="63" t="s">
        <v>3</v>
      </c>
      <c r="B58" s="64" t="s">
        <v>404</v>
      </c>
      <c r="C58" s="65" t="s">
        <v>206</v>
      </c>
      <c r="D58" s="66">
        <v>39192</v>
      </c>
      <c r="E58" s="67"/>
      <c r="F58" s="67"/>
      <c r="G58" s="56">
        <f t="shared" si="17"/>
        <v>39192</v>
      </c>
      <c r="H58" s="66"/>
      <c r="I58" s="67"/>
      <c r="J58" s="67"/>
      <c r="K58" s="69"/>
      <c r="L58" s="70"/>
      <c r="M58" s="71"/>
      <c r="N58" s="72"/>
      <c r="O58" s="73">
        <f t="shared" si="18"/>
        <v>39192</v>
      </c>
    </row>
    <row r="59" spans="1:15" ht="11.25" customHeight="1">
      <c r="A59" s="63" t="s">
        <v>4</v>
      </c>
      <c r="B59" s="64" t="s">
        <v>359</v>
      </c>
      <c r="C59" s="65" t="s">
        <v>215</v>
      </c>
      <c r="D59" s="66">
        <v>24132</v>
      </c>
      <c r="E59" s="67"/>
      <c r="F59" s="67"/>
      <c r="G59" s="68">
        <v>24132</v>
      </c>
      <c r="H59" s="66"/>
      <c r="I59" s="67"/>
      <c r="J59" s="67"/>
      <c r="K59" s="69"/>
      <c r="L59" s="70"/>
      <c r="M59" s="71"/>
      <c r="N59" s="72"/>
      <c r="O59" s="73">
        <f t="shared" si="18"/>
        <v>24132</v>
      </c>
    </row>
    <row r="60" spans="1:15" ht="11.25" customHeight="1">
      <c r="A60" s="63" t="s">
        <v>5</v>
      </c>
      <c r="B60" s="64" t="s">
        <v>375</v>
      </c>
      <c r="C60" s="65" t="s">
        <v>236</v>
      </c>
      <c r="D60" s="66">
        <v>15251</v>
      </c>
      <c r="E60" s="67"/>
      <c r="F60" s="67"/>
      <c r="G60" s="68">
        <f t="shared" si="17"/>
        <v>15251</v>
      </c>
      <c r="H60" s="66"/>
      <c r="I60" s="67"/>
      <c r="J60" s="67"/>
      <c r="K60" s="69"/>
      <c r="L60" s="70">
        <v>625</v>
      </c>
      <c r="M60" s="71"/>
      <c r="N60" s="72">
        <f>SUM(L60:M60)</f>
        <v>625</v>
      </c>
      <c r="O60" s="73">
        <f t="shared" si="18"/>
        <v>15876</v>
      </c>
    </row>
    <row r="61" spans="1:15" ht="11.25" customHeight="1">
      <c r="A61" s="63" t="s">
        <v>6</v>
      </c>
      <c r="B61" s="64" t="s">
        <v>395</v>
      </c>
      <c r="C61" s="65" t="s">
        <v>247</v>
      </c>
      <c r="D61" s="66">
        <v>2953</v>
      </c>
      <c r="E61" s="67"/>
      <c r="F61" s="67"/>
      <c r="G61" s="68">
        <f t="shared" si="17"/>
        <v>2953</v>
      </c>
      <c r="H61" s="66"/>
      <c r="I61" s="67"/>
      <c r="J61" s="67"/>
      <c r="K61" s="69"/>
      <c r="L61" s="70"/>
      <c r="M61" s="71"/>
      <c r="N61" s="72"/>
      <c r="O61" s="73">
        <f t="shared" si="18"/>
        <v>2953</v>
      </c>
    </row>
    <row r="62" spans="1:15" ht="11.25" customHeight="1">
      <c r="A62" s="63" t="s">
        <v>7</v>
      </c>
      <c r="B62" s="64" t="s">
        <v>405</v>
      </c>
      <c r="C62" s="65" t="s">
        <v>254</v>
      </c>
      <c r="D62" s="66">
        <v>485</v>
      </c>
      <c r="E62" s="67"/>
      <c r="F62" s="67"/>
      <c r="G62" s="68">
        <f t="shared" si="17"/>
        <v>485</v>
      </c>
      <c r="H62" s="66"/>
      <c r="I62" s="67"/>
      <c r="J62" s="67"/>
      <c r="K62" s="69"/>
      <c r="L62" s="70"/>
      <c r="M62" s="71"/>
      <c r="N62" s="72"/>
      <c r="O62" s="73">
        <f t="shared" si="18"/>
        <v>485</v>
      </c>
    </row>
    <row r="63" spans="1:15" ht="11.25" customHeight="1" thickBot="1">
      <c r="A63" s="74" t="s">
        <v>8</v>
      </c>
      <c r="B63" s="75" t="s">
        <v>406</v>
      </c>
      <c r="C63" s="76" t="s">
        <v>261</v>
      </c>
      <c r="D63" s="77">
        <v>37</v>
      </c>
      <c r="E63" s="78"/>
      <c r="F63" s="78"/>
      <c r="G63" s="79">
        <f t="shared" si="17"/>
        <v>37</v>
      </c>
      <c r="H63" s="77"/>
      <c r="I63" s="78"/>
      <c r="J63" s="78"/>
      <c r="K63" s="80"/>
      <c r="L63" s="81"/>
      <c r="M63" s="82"/>
      <c r="N63" s="72"/>
      <c r="O63" s="73">
        <f t="shared" si="18"/>
        <v>37</v>
      </c>
    </row>
    <row r="64" spans="1:15" ht="11.25" customHeight="1" thickBot="1">
      <c r="A64" s="83" t="s">
        <v>9</v>
      </c>
      <c r="B64" s="84" t="s">
        <v>407</v>
      </c>
      <c r="C64" s="138"/>
      <c r="D64" s="85">
        <f>SUM(D57:D63)</f>
        <v>332367</v>
      </c>
      <c r="E64" s="86"/>
      <c r="F64" s="86">
        <f>SUM(F57:F63)</f>
        <v>48950</v>
      </c>
      <c r="G64" s="87">
        <f t="shared" si="17"/>
        <v>381317</v>
      </c>
      <c r="H64" s="85"/>
      <c r="I64" s="86"/>
      <c r="J64" s="86">
        <v>51</v>
      </c>
      <c r="K64" s="87">
        <v>51</v>
      </c>
      <c r="L64" s="86">
        <f>SUM(L57:L63)</f>
        <v>625</v>
      </c>
      <c r="M64" s="86"/>
      <c r="N64" s="87">
        <f>SUM(N57:N63)</f>
        <v>625</v>
      </c>
      <c r="O64" s="87">
        <f t="shared" si="18"/>
        <v>381993</v>
      </c>
    </row>
    <row r="65" spans="1:15" ht="11.25" customHeight="1">
      <c r="A65" s="88" t="s">
        <v>10</v>
      </c>
      <c r="B65" s="89" t="s">
        <v>408</v>
      </c>
      <c r="C65" s="139" t="s">
        <v>276</v>
      </c>
      <c r="D65" s="143"/>
      <c r="E65" s="90"/>
      <c r="F65" s="144"/>
      <c r="G65" s="93"/>
      <c r="H65" s="91"/>
      <c r="I65" s="92"/>
      <c r="J65" s="92"/>
      <c r="K65" s="93"/>
      <c r="L65" s="94"/>
      <c r="M65" s="92"/>
      <c r="N65" s="93"/>
      <c r="O65" s="95">
        <f t="shared" si="18"/>
        <v>0</v>
      </c>
    </row>
    <row r="66" spans="1:15" ht="11.25" customHeight="1">
      <c r="A66" s="63" t="s">
        <v>11</v>
      </c>
      <c r="B66" s="96" t="s">
        <v>391</v>
      </c>
      <c r="C66" s="140" t="s">
        <v>290</v>
      </c>
      <c r="D66" s="97">
        <v>40685</v>
      </c>
      <c r="E66" s="71">
        <v>1200</v>
      </c>
      <c r="F66" s="71"/>
      <c r="G66" s="93">
        <f>SUM(D66:F66)</f>
        <v>41885</v>
      </c>
      <c r="H66" s="97"/>
      <c r="I66" s="71"/>
      <c r="J66" s="71">
        <v>2007</v>
      </c>
      <c r="K66" s="93">
        <f>SUM(J66)</f>
        <v>2007</v>
      </c>
      <c r="L66" s="98">
        <v>1157</v>
      </c>
      <c r="M66" s="71"/>
      <c r="N66" s="93">
        <f>SUM(L66:M66)</f>
        <v>1157</v>
      </c>
      <c r="O66" s="95">
        <f t="shared" si="18"/>
        <v>45049</v>
      </c>
    </row>
    <row r="67" spans="1:15" ht="11.25" customHeight="1">
      <c r="A67" s="74" t="s">
        <v>12</v>
      </c>
      <c r="B67" s="99" t="s">
        <v>392</v>
      </c>
      <c r="C67" s="141" t="s">
        <v>290</v>
      </c>
      <c r="D67" s="100">
        <v>17640</v>
      </c>
      <c r="E67" s="101"/>
      <c r="F67" s="101"/>
      <c r="G67" s="104">
        <f>SUM(D67:F67)</f>
        <v>17640</v>
      </c>
      <c r="H67" s="100"/>
      <c r="I67" s="82"/>
      <c r="J67" s="82"/>
      <c r="K67" s="93"/>
      <c r="L67" s="101"/>
      <c r="M67" s="82"/>
      <c r="N67" s="93"/>
      <c r="O67" s="95">
        <f t="shared" si="18"/>
        <v>17640</v>
      </c>
    </row>
    <row r="68" spans="1:15" ht="11.25" customHeight="1">
      <c r="A68" s="63" t="s">
        <v>13</v>
      </c>
      <c r="B68" s="96" t="s">
        <v>396</v>
      </c>
      <c r="C68" s="140" t="s">
        <v>296</v>
      </c>
      <c r="D68" s="145"/>
      <c r="E68" s="103"/>
      <c r="F68" s="102"/>
      <c r="G68" s="104"/>
      <c r="H68" s="97"/>
      <c r="I68" s="71"/>
      <c r="J68" s="71">
        <v>38547</v>
      </c>
      <c r="K68" s="93">
        <f>SUM(J68)</f>
        <v>38547</v>
      </c>
      <c r="L68" s="98">
        <v>51116</v>
      </c>
      <c r="M68" s="71"/>
      <c r="N68" s="93">
        <f>SUM(L68:M68)</f>
        <v>51116</v>
      </c>
      <c r="O68" s="95">
        <f t="shared" si="18"/>
        <v>89663</v>
      </c>
    </row>
    <row r="69" spans="1:15" ht="11.25" customHeight="1" thickBot="1">
      <c r="A69" s="74" t="s">
        <v>14</v>
      </c>
      <c r="B69" s="99" t="s">
        <v>409</v>
      </c>
      <c r="C69" s="141" t="s">
        <v>296</v>
      </c>
      <c r="D69" s="100"/>
      <c r="E69" s="101"/>
      <c r="F69" s="101"/>
      <c r="G69" s="104"/>
      <c r="H69" s="100"/>
      <c r="I69" s="82"/>
      <c r="J69" s="82"/>
      <c r="K69" s="104"/>
      <c r="L69" s="101"/>
      <c r="M69" s="82"/>
      <c r="N69" s="104"/>
      <c r="O69" s="105">
        <v>86888</v>
      </c>
    </row>
    <row r="70" spans="1:15" ht="11.25" customHeight="1" thickBot="1">
      <c r="A70" s="83" t="s">
        <v>14</v>
      </c>
      <c r="B70" s="106" t="s">
        <v>410</v>
      </c>
      <c r="C70" s="142"/>
      <c r="D70" s="107">
        <f>D64+D66+D67</f>
        <v>390692</v>
      </c>
      <c r="E70" s="107">
        <f>E64+E66+E67</f>
        <v>1200</v>
      </c>
      <c r="F70" s="107">
        <f>F64+F66+F67</f>
        <v>48950</v>
      </c>
      <c r="G70" s="107">
        <f>G64+G66+G67</f>
        <v>440842</v>
      </c>
      <c r="H70" s="107">
        <f aca="true" t="shared" si="19" ref="H70:O70">H64+H66+H67</f>
        <v>0</v>
      </c>
      <c r="I70" s="107">
        <f t="shared" si="19"/>
        <v>0</v>
      </c>
      <c r="J70" s="107">
        <f t="shared" si="19"/>
        <v>2058</v>
      </c>
      <c r="K70" s="107">
        <f t="shared" si="19"/>
        <v>2058</v>
      </c>
      <c r="L70" s="107">
        <f t="shared" si="19"/>
        <v>1782</v>
      </c>
      <c r="M70" s="107">
        <f t="shared" si="19"/>
        <v>0</v>
      </c>
      <c r="N70" s="107">
        <f t="shared" si="19"/>
        <v>1782</v>
      </c>
      <c r="O70" s="107">
        <f t="shared" si="19"/>
        <v>444682</v>
      </c>
    </row>
    <row r="71" spans="1:15" ht="11.25" customHeight="1">
      <c r="A71" s="51" t="s">
        <v>2</v>
      </c>
      <c r="B71" s="370" t="s">
        <v>411</v>
      </c>
      <c r="C71" s="370"/>
      <c r="D71" s="110">
        <f>D70-D72</f>
        <v>330870</v>
      </c>
      <c r="E71" s="110">
        <f aca="true" t="shared" si="20" ref="E71:O71">E70-E72</f>
        <v>1200</v>
      </c>
      <c r="F71" s="110">
        <f t="shared" si="20"/>
        <v>48950</v>
      </c>
      <c r="G71" s="110">
        <f t="shared" si="20"/>
        <v>381020</v>
      </c>
      <c r="H71" s="110">
        <f t="shared" si="20"/>
        <v>0</v>
      </c>
      <c r="I71" s="110">
        <f t="shared" si="20"/>
        <v>0</v>
      </c>
      <c r="J71" s="110">
        <f t="shared" si="20"/>
        <v>2058</v>
      </c>
      <c r="K71" s="110">
        <f t="shared" si="20"/>
        <v>2058</v>
      </c>
      <c r="L71" s="110">
        <f t="shared" si="20"/>
        <v>1782</v>
      </c>
      <c r="M71" s="110">
        <f t="shared" si="20"/>
        <v>0</v>
      </c>
      <c r="N71" s="110">
        <f t="shared" si="20"/>
        <v>1782</v>
      </c>
      <c r="O71" s="112">
        <f t="shared" si="20"/>
        <v>384860</v>
      </c>
    </row>
    <row r="72" spans="1:15" ht="11.25" customHeight="1" thickBot="1">
      <c r="A72" s="74" t="s">
        <v>3</v>
      </c>
      <c r="B72" s="376" t="s">
        <v>412</v>
      </c>
      <c r="C72" s="376"/>
      <c r="D72" s="113">
        <f>D58+D61+D63+D67</f>
        <v>59822</v>
      </c>
      <c r="E72" s="113">
        <f aca="true" t="shared" si="21" ref="E72:O72">E58+E61+E63+E67</f>
        <v>0</v>
      </c>
      <c r="F72" s="113">
        <f t="shared" si="21"/>
        <v>0</v>
      </c>
      <c r="G72" s="113">
        <f t="shared" si="21"/>
        <v>59822</v>
      </c>
      <c r="H72" s="113">
        <f t="shared" si="21"/>
        <v>0</v>
      </c>
      <c r="I72" s="113">
        <f t="shared" si="21"/>
        <v>0</v>
      </c>
      <c r="J72" s="113">
        <f t="shared" si="21"/>
        <v>0</v>
      </c>
      <c r="K72" s="113">
        <f t="shared" si="21"/>
        <v>0</v>
      </c>
      <c r="L72" s="113">
        <f t="shared" si="21"/>
        <v>0</v>
      </c>
      <c r="M72" s="113">
        <f t="shared" si="21"/>
        <v>0</v>
      </c>
      <c r="N72" s="113">
        <f t="shared" si="21"/>
        <v>0</v>
      </c>
      <c r="O72" s="320">
        <f t="shared" si="21"/>
        <v>59822</v>
      </c>
    </row>
    <row r="73" spans="1:15" ht="11.25" customHeight="1" thickBot="1">
      <c r="A73" s="117"/>
      <c r="B73" s="382" t="s">
        <v>426</v>
      </c>
      <c r="C73" s="383"/>
      <c r="D73" s="118">
        <f aca="true" t="shared" si="22" ref="D73:O73">SUM(D71:D72)</f>
        <v>390692</v>
      </c>
      <c r="E73" s="118">
        <f t="shared" si="22"/>
        <v>1200</v>
      </c>
      <c r="F73" s="118">
        <f t="shared" si="22"/>
        <v>48950</v>
      </c>
      <c r="G73" s="118">
        <f t="shared" si="22"/>
        <v>440842</v>
      </c>
      <c r="H73" s="118">
        <f t="shared" si="22"/>
        <v>0</v>
      </c>
      <c r="I73" s="118">
        <f t="shared" si="22"/>
        <v>0</v>
      </c>
      <c r="J73" s="118">
        <f t="shared" si="22"/>
        <v>2058</v>
      </c>
      <c r="K73" s="118">
        <f t="shared" si="22"/>
        <v>2058</v>
      </c>
      <c r="L73" s="118">
        <f t="shared" si="22"/>
        <v>1782</v>
      </c>
      <c r="M73" s="118">
        <f t="shared" si="22"/>
        <v>0</v>
      </c>
      <c r="N73" s="118">
        <f t="shared" si="22"/>
        <v>1782</v>
      </c>
      <c r="O73" s="119">
        <f t="shared" si="22"/>
        <v>444682</v>
      </c>
    </row>
    <row r="74" spans="1:15" ht="11.25" customHeight="1">
      <c r="A74" s="377" t="s">
        <v>23</v>
      </c>
      <c r="B74" s="361" t="s">
        <v>424</v>
      </c>
      <c r="C74" s="361" t="s">
        <v>389</v>
      </c>
      <c r="D74" s="358" t="s">
        <v>486</v>
      </c>
      <c r="E74" s="359"/>
      <c r="F74" s="359"/>
      <c r="G74" s="359"/>
      <c r="H74" s="359"/>
      <c r="I74" s="359"/>
      <c r="J74" s="359"/>
      <c r="K74" s="359"/>
      <c r="L74" s="359"/>
      <c r="M74" s="359"/>
      <c r="N74" s="360"/>
      <c r="O74" s="386" t="s">
        <v>393</v>
      </c>
    </row>
    <row r="75" spans="1:15" ht="11.25" customHeight="1">
      <c r="A75" s="378"/>
      <c r="B75" s="362"/>
      <c r="C75" s="362"/>
      <c r="D75" s="380" t="s">
        <v>390</v>
      </c>
      <c r="E75" s="374"/>
      <c r="F75" s="374"/>
      <c r="G75" s="381"/>
      <c r="H75" s="384" t="s">
        <v>394</v>
      </c>
      <c r="I75" s="385"/>
      <c r="J75" s="385"/>
      <c r="K75" s="368"/>
      <c r="L75" s="373" t="s">
        <v>357</v>
      </c>
      <c r="M75" s="374"/>
      <c r="N75" s="375"/>
      <c r="O75" s="387"/>
    </row>
    <row r="76" spans="1:15" ht="36.75" customHeight="1" thickBot="1">
      <c r="A76" s="379"/>
      <c r="B76" s="363"/>
      <c r="C76" s="363"/>
      <c r="D76" s="25" t="s">
        <v>385</v>
      </c>
      <c r="E76" s="26" t="s">
        <v>386</v>
      </c>
      <c r="F76" s="26" t="s">
        <v>387</v>
      </c>
      <c r="G76" s="27" t="s">
        <v>361</v>
      </c>
      <c r="H76" s="25" t="s">
        <v>385</v>
      </c>
      <c r="I76" s="26" t="s">
        <v>386</v>
      </c>
      <c r="J76" s="26" t="s">
        <v>387</v>
      </c>
      <c r="K76" s="28" t="s">
        <v>361</v>
      </c>
      <c r="L76" s="49" t="s">
        <v>385</v>
      </c>
      <c r="M76" s="26" t="s">
        <v>386</v>
      </c>
      <c r="N76" s="28" t="s">
        <v>361</v>
      </c>
      <c r="O76" s="388"/>
    </row>
    <row r="77" spans="1:15" ht="11.25" customHeight="1">
      <c r="A77" s="51" t="s">
        <v>2</v>
      </c>
      <c r="B77" s="52" t="s">
        <v>413</v>
      </c>
      <c r="C77" s="53" t="s">
        <v>27</v>
      </c>
      <c r="D77" s="54">
        <v>71581</v>
      </c>
      <c r="E77" s="55"/>
      <c r="F77" s="55"/>
      <c r="G77" s="120">
        <f aca="true" t="shared" si="23" ref="G77:G85">SUM(D77:F77)</f>
        <v>71581</v>
      </c>
      <c r="H77" s="54"/>
      <c r="I77" s="55"/>
      <c r="J77" s="55">
        <v>26339</v>
      </c>
      <c r="K77" s="57">
        <f aca="true" t="shared" si="24" ref="K77:K85">SUM(H77:J77)</f>
        <v>26339</v>
      </c>
      <c r="L77" s="58">
        <v>31930</v>
      </c>
      <c r="M77" s="59"/>
      <c r="N77" s="60">
        <f>SUM(L77:M77)</f>
        <v>31930</v>
      </c>
      <c r="O77" s="132">
        <f aca="true" t="shared" si="25" ref="O77:O88">G77+K77+N77</f>
        <v>129850</v>
      </c>
    </row>
    <row r="78" spans="1:15" ht="11.25" customHeight="1">
      <c r="A78" s="63" t="s">
        <v>3</v>
      </c>
      <c r="B78" s="64" t="s">
        <v>414</v>
      </c>
      <c r="C78" s="65" t="s">
        <v>29</v>
      </c>
      <c r="D78" s="66">
        <v>13497</v>
      </c>
      <c r="E78" s="67"/>
      <c r="F78" s="67"/>
      <c r="G78" s="68">
        <f t="shared" si="23"/>
        <v>13497</v>
      </c>
      <c r="H78" s="66"/>
      <c r="I78" s="67"/>
      <c r="J78" s="67">
        <v>7373</v>
      </c>
      <c r="K78" s="69">
        <f t="shared" si="24"/>
        <v>7373</v>
      </c>
      <c r="L78" s="70">
        <v>8687</v>
      </c>
      <c r="M78" s="71"/>
      <c r="N78" s="72">
        <f>SUM(L78:M78)</f>
        <v>8687</v>
      </c>
      <c r="O78" s="73">
        <f t="shared" si="25"/>
        <v>29557</v>
      </c>
    </row>
    <row r="79" spans="1:15" ht="11.25" customHeight="1">
      <c r="A79" s="63" t="s">
        <v>4</v>
      </c>
      <c r="B79" s="64" t="s">
        <v>415</v>
      </c>
      <c r="C79" s="65" t="s">
        <v>30</v>
      </c>
      <c r="D79" s="66">
        <v>120017</v>
      </c>
      <c r="E79" s="67">
        <v>1200</v>
      </c>
      <c r="F79" s="67"/>
      <c r="G79" s="68">
        <f t="shared" si="23"/>
        <v>121217</v>
      </c>
      <c r="H79" s="66"/>
      <c r="I79" s="67"/>
      <c r="J79" s="67">
        <v>6766</v>
      </c>
      <c r="K79" s="69">
        <f t="shared" si="24"/>
        <v>6766</v>
      </c>
      <c r="L79" s="70">
        <v>10950</v>
      </c>
      <c r="M79" s="71"/>
      <c r="N79" s="72">
        <f aca="true" t="shared" si="26" ref="N79:N85">SUM(L79:M79)</f>
        <v>10950</v>
      </c>
      <c r="O79" s="73">
        <f t="shared" si="25"/>
        <v>138933</v>
      </c>
    </row>
    <row r="80" spans="1:15" ht="11.25" customHeight="1">
      <c r="A80" s="63" t="s">
        <v>5</v>
      </c>
      <c r="B80" s="64" t="s">
        <v>376</v>
      </c>
      <c r="C80" s="65" t="s">
        <v>31</v>
      </c>
      <c r="D80" s="66">
        <v>10497</v>
      </c>
      <c r="E80" s="67"/>
      <c r="F80" s="67">
        <v>15023</v>
      </c>
      <c r="G80" s="68">
        <f t="shared" si="23"/>
        <v>25520</v>
      </c>
      <c r="H80" s="66"/>
      <c r="I80" s="67"/>
      <c r="J80" s="67"/>
      <c r="K80" s="69">
        <f t="shared" si="24"/>
        <v>0</v>
      </c>
      <c r="L80" s="70"/>
      <c r="M80" s="71"/>
      <c r="N80" s="72">
        <f t="shared" si="26"/>
        <v>0</v>
      </c>
      <c r="O80" s="73">
        <f t="shared" si="25"/>
        <v>25520</v>
      </c>
    </row>
    <row r="81" spans="1:15" ht="11.25" customHeight="1">
      <c r="A81" s="63" t="s">
        <v>6</v>
      </c>
      <c r="B81" s="64" t="s">
        <v>78</v>
      </c>
      <c r="C81" s="65" t="s">
        <v>53</v>
      </c>
      <c r="D81" s="66">
        <v>56507</v>
      </c>
      <c r="E81" s="67"/>
      <c r="F81" s="67"/>
      <c r="G81" s="68">
        <f t="shared" si="23"/>
        <v>56507</v>
      </c>
      <c r="H81" s="66"/>
      <c r="I81" s="67"/>
      <c r="J81" s="67"/>
      <c r="K81" s="69">
        <f t="shared" si="24"/>
        <v>0</v>
      </c>
      <c r="L81" s="70"/>
      <c r="M81" s="71"/>
      <c r="N81" s="72">
        <f t="shared" si="26"/>
        <v>0</v>
      </c>
      <c r="O81" s="73">
        <f t="shared" si="25"/>
        <v>56507</v>
      </c>
    </row>
    <row r="82" spans="1:15" ht="11.25" customHeight="1">
      <c r="A82" s="63" t="s">
        <v>7</v>
      </c>
      <c r="B82" s="64" t="s">
        <v>416</v>
      </c>
      <c r="C82" s="65" t="s">
        <v>54</v>
      </c>
      <c r="D82" s="66">
        <v>22341</v>
      </c>
      <c r="E82" s="67"/>
      <c r="F82" s="67"/>
      <c r="G82" s="68">
        <f t="shared" si="23"/>
        <v>22341</v>
      </c>
      <c r="H82" s="66"/>
      <c r="I82" s="67"/>
      <c r="J82" s="67">
        <v>127</v>
      </c>
      <c r="K82" s="69">
        <f t="shared" si="24"/>
        <v>127</v>
      </c>
      <c r="L82" s="70">
        <v>881</v>
      </c>
      <c r="M82" s="71"/>
      <c r="N82" s="72">
        <f t="shared" si="26"/>
        <v>881</v>
      </c>
      <c r="O82" s="73">
        <f t="shared" si="25"/>
        <v>23349</v>
      </c>
    </row>
    <row r="83" spans="1:15" ht="11.25" customHeight="1">
      <c r="A83" s="63" t="s">
        <v>8</v>
      </c>
      <c r="B83" s="75" t="s">
        <v>377</v>
      </c>
      <c r="C83" s="65" t="s">
        <v>55</v>
      </c>
      <c r="D83" s="77">
        <v>32016</v>
      </c>
      <c r="E83" s="78"/>
      <c r="F83" s="78"/>
      <c r="G83" s="121">
        <f t="shared" si="23"/>
        <v>32016</v>
      </c>
      <c r="H83" s="77"/>
      <c r="I83" s="78"/>
      <c r="J83" s="78"/>
      <c r="K83" s="69">
        <f t="shared" si="24"/>
        <v>0</v>
      </c>
      <c r="L83" s="81">
        <v>450</v>
      </c>
      <c r="M83" s="82"/>
      <c r="N83" s="72">
        <f t="shared" si="26"/>
        <v>450</v>
      </c>
      <c r="O83" s="73">
        <f t="shared" si="25"/>
        <v>32466</v>
      </c>
    </row>
    <row r="84" spans="1:15" ht="11.25" customHeight="1" thickBot="1">
      <c r="A84" s="63" t="s">
        <v>9</v>
      </c>
      <c r="B84" s="75" t="s">
        <v>417</v>
      </c>
      <c r="C84" s="65" t="s">
        <v>72</v>
      </c>
      <c r="D84" s="77">
        <v>4007</v>
      </c>
      <c r="E84" s="78"/>
      <c r="F84" s="78"/>
      <c r="G84" s="319">
        <f t="shared" si="23"/>
        <v>4007</v>
      </c>
      <c r="H84" s="77"/>
      <c r="I84" s="78"/>
      <c r="J84" s="78"/>
      <c r="K84" s="80">
        <f t="shared" si="24"/>
        <v>0</v>
      </c>
      <c r="L84" s="81"/>
      <c r="M84" s="82"/>
      <c r="N84" s="122">
        <f t="shared" si="26"/>
        <v>0</v>
      </c>
      <c r="O84" s="154">
        <f t="shared" si="25"/>
        <v>4007</v>
      </c>
    </row>
    <row r="85" spans="1:15" ht="11.25" customHeight="1" thickBot="1">
      <c r="A85" s="123" t="s">
        <v>9</v>
      </c>
      <c r="B85" s="124" t="s">
        <v>418</v>
      </c>
      <c r="C85" s="124"/>
      <c r="D85" s="125">
        <f>SUM(D77:D84)</f>
        <v>330463</v>
      </c>
      <c r="E85" s="126">
        <f>SUM(E77:E84)</f>
        <v>1200</v>
      </c>
      <c r="F85" s="126">
        <f>SUM(F77:F84)</f>
        <v>15023</v>
      </c>
      <c r="G85" s="127">
        <f t="shared" si="23"/>
        <v>346686</v>
      </c>
      <c r="H85" s="85"/>
      <c r="I85" s="86"/>
      <c r="J85" s="86">
        <f>SUM(J77:J84)</f>
        <v>40605</v>
      </c>
      <c r="K85" s="151">
        <f t="shared" si="24"/>
        <v>40605</v>
      </c>
      <c r="L85" s="85">
        <f>SUM(L77:L84)</f>
        <v>52898</v>
      </c>
      <c r="M85" s="86"/>
      <c r="N85" s="108">
        <f t="shared" si="26"/>
        <v>52898</v>
      </c>
      <c r="O85" s="119">
        <f t="shared" si="25"/>
        <v>440189</v>
      </c>
    </row>
    <row r="86" spans="1:15" ht="11.25" customHeight="1">
      <c r="A86" s="51" t="s">
        <v>10</v>
      </c>
      <c r="B86" s="128" t="s">
        <v>495</v>
      </c>
      <c r="C86" s="53" t="s">
        <v>98</v>
      </c>
      <c r="D86" s="129">
        <v>4493</v>
      </c>
      <c r="E86" s="130"/>
      <c r="F86" s="130"/>
      <c r="G86" s="131">
        <v>4493</v>
      </c>
      <c r="H86" s="148"/>
      <c r="I86" s="149"/>
      <c r="J86" s="149"/>
      <c r="K86" s="150"/>
      <c r="L86" s="148"/>
      <c r="M86" s="149"/>
      <c r="N86" s="152"/>
      <c r="O86" s="155">
        <f t="shared" si="25"/>
        <v>4493</v>
      </c>
    </row>
    <row r="87" spans="1:15" ht="11.25" customHeight="1">
      <c r="A87" s="63" t="s">
        <v>11</v>
      </c>
      <c r="B87" s="96" t="s">
        <v>396</v>
      </c>
      <c r="C87" s="65" t="s">
        <v>129</v>
      </c>
      <c r="D87" s="97">
        <v>51116</v>
      </c>
      <c r="E87" s="71"/>
      <c r="F87" s="71">
        <v>38547</v>
      </c>
      <c r="G87" s="133">
        <f>SUM(D87:F87)</f>
        <v>89663</v>
      </c>
      <c r="H87" s="97"/>
      <c r="I87" s="71"/>
      <c r="J87" s="71"/>
      <c r="K87" s="133"/>
      <c r="L87" s="97"/>
      <c r="M87" s="71"/>
      <c r="N87" s="72"/>
      <c r="O87" s="73">
        <f t="shared" si="25"/>
        <v>89663</v>
      </c>
    </row>
    <row r="88" spans="1:15" ht="11.25" customHeight="1" thickBot="1">
      <c r="A88" s="74" t="s">
        <v>12</v>
      </c>
      <c r="B88" s="99" t="s">
        <v>409</v>
      </c>
      <c r="C88" s="76"/>
      <c r="D88" s="115">
        <v>51116</v>
      </c>
      <c r="E88" s="114"/>
      <c r="F88" s="114">
        <v>38547</v>
      </c>
      <c r="G88" s="134">
        <f>SUM(D88:F88)</f>
        <v>89663</v>
      </c>
      <c r="H88" s="115"/>
      <c r="I88" s="114"/>
      <c r="J88" s="114"/>
      <c r="K88" s="134"/>
      <c r="L88" s="115"/>
      <c r="M88" s="114"/>
      <c r="N88" s="153"/>
      <c r="O88" s="73">
        <f t="shared" si="25"/>
        <v>89663</v>
      </c>
    </row>
    <row r="89" spans="1:15" ht="11.25" customHeight="1" thickBot="1">
      <c r="A89" s="83" t="s">
        <v>13</v>
      </c>
      <c r="B89" s="106" t="s">
        <v>378</v>
      </c>
      <c r="C89" s="106"/>
      <c r="D89" s="135">
        <f>D85+D87</f>
        <v>381579</v>
      </c>
      <c r="E89" s="135">
        <f>E85+E87</f>
        <v>1200</v>
      </c>
      <c r="F89" s="135">
        <f>F85+F87</f>
        <v>53570</v>
      </c>
      <c r="G89" s="135">
        <f>G85+G86+G87</f>
        <v>440842</v>
      </c>
      <c r="H89" s="135">
        <f>H85+H87</f>
        <v>0</v>
      </c>
      <c r="I89" s="135">
        <f aca="true" t="shared" si="27" ref="I89:N89">I85+I87</f>
        <v>0</v>
      </c>
      <c r="J89" s="135">
        <f t="shared" si="27"/>
        <v>40605</v>
      </c>
      <c r="K89" s="135">
        <f t="shared" si="27"/>
        <v>40605</v>
      </c>
      <c r="L89" s="135">
        <f t="shared" si="27"/>
        <v>52898</v>
      </c>
      <c r="M89" s="135">
        <f t="shared" si="27"/>
        <v>0</v>
      </c>
      <c r="N89" s="136">
        <f t="shared" si="27"/>
        <v>52898</v>
      </c>
      <c r="O89" s="136">
        <f>O85+O87+O86-O88</f>
        <v>444682</v>
      </c>
    </row>
    <row r="90" spans="1:16" ht="11.25" customHeight="1">
      <c r="A90" s="51" t="s">
        <v>2</v>
      </c>
      <c r="B90" s="370" t="s">
        <v>420</v>
      </c>
      <c r="C90" s="370"/>
      <c r="D90" s="111">
        <f>D89-D91</f>
        <v>323215</v>
      </c>
      <c r="E90" s="111">
        <f>E89-E91</f>
        <v>1200</v>
      </c>
      <c r="F90" s="111">
        <f>F89-F91</f>
        <v>53570</v>
      </c>
      <c r="G90" s="111">
        <f>G89-G91</f>
        <v>382478</v>
      </c>
      <c r="H90" s="111">
        <f aca="true" t="shared" si="28" ref="H90:O90">H89-H91</f>
        <v>0</v>
      </c>
      <c r="I90" s="111">
        <f t="shared" si="28"/>
        <v>0</v>
      </c>
      <c r="J90" s="111">
        <f t="shared" si="28"/>
        <v>40478</v>
      </c>
      <c r="K90" s="111">
        <f t="shared" si="28"/>
        <v>40478</v>
      </c>
      <c r="L90" s="111">
        <f t="shared" si="28"/>
        <v>51567</v>
      </c>
      <c r="M90" s="111">
        <f t="shared" si="28"/>
        <v>0</v>
      </c>
      <c r="N90" s="111">
        <f t="shared" si="28"/>
        <v>51567</v>
      </c>
      <c r="O90" s="112">
        <f t="shared" si="28"/>
        <v>384860</v>
      </c>
      <c r="P90" s="144"/>
    </row>
    <row r="91" spans="1:16" ht="11.25" customHeight="1" thickBot="1">
      <c r="A91" s="74" t="s">
        <v>3</v>
      </c>
      <c r="B91" s="376" t="s">
        <v>421</v>
      </c>
      <c r="C91" s="376"/>
      <c r="D91" s="113">
        <f>D82+D83+D84</f>
        <v>58364</v>
      </c>
      <c r="E91" s="113">
        <f>E82+E83+E84</f>
        <v>0</v>
      </c>
      <c r="F91" s="113">
        <f>F82+F83+F84</f>
        <v>0</v>
      </c>
      <c r="G91" s="113">
        <f>G82+G83+G84</f>
        <v>58364</v>
      </c>
      <c r="H91" s="113">
        <f aca="true" t="shared" si="29" ref="H91:O91">H82+H83+H84</f>
        <v>0</v>
      </c>
      <c r="I91" s="113">
        <f t="shared" si="29"/>
        <v>0</v>
      </c>
      <c r="J91" s="113">
        <f t="shared" si="29"/>
        <v>127</v>
      </c>
      <c r="K91" s="113">
        <f t="shared" si="29"/>
        <v>127</v>
      </c>
      <c r="L91" s="113">
        <f t="shared" si="29"/>
        <v>1331</v>
      </c>
      <c r="M91" s="113">
        <f t="shared" si="29"/>
        <v>0</v>
      </c>
      <c r="N91" s="113">
        <f t="shared" si="29"/>
        <v>1331</v>
      </c>
      <c r="O91" s="320">
        <f t="shared" si="29"/>
        <v>59822</v>
      </c>
      <c r="P91" s="293"/>
    </row>
    <row r="92" spans="1:15" ht="11.25" customHeight="1" thickBot="1">
      <c r="A92" s="117"/>
      <c r="B92" s="382" t="s">
        <v>425</v>
      </c>
      <c r="C92" s="383"/>
      <c r="D92" s="118">
        <f aca="true" t="shared" si="30" ref="D92:O92">SUM(D90:D91)</f>
        <v>381579</v>
      </c>
      <c r="E92" s="118">
        <f t="shared" si="30"/>
        <v>1200</v>
      </c>
      <c r="F92" s="118">
        <f t="shared" si="30"/>
        <v>53570</v>
      </c>
      <c r="G92" s="118">
        <f t="shared" si="30"/>
        <v>440842</v>
      </c>
      <c r="H92" s="118">
        <f t="shared" si="30"/>
        <v>0</v>
      </c>
      <c r="I92" s="118">
        <f t="shared" si="30"/>
        <v>0</v>
      </c>
      <c r="J92" s="118">
        <f t="shared" si="30"/>
        <v>40605</v>
      </c>
      <c r="K92" s="118">
        <f t="shared" si="30"/>
        <v>40605</v>
      </c>
      <c r="L92" s="118">
        <f t="shared" si="30"/>
        <v>52898</v>
      </c>
      <c r="M92" s="118">
        <f t="shared" si="30"/>
        <v>0</v>
      </c>
      <c r="N92" s="119">
        <f t="shared" si="30"/>
        <v>52898</v>
      </c>
      <c r="O92" s="119">
        <f t="shared" si="30"/>
        <v>444682</v>
      </c>
    </row>
    <row r="93" spans="1:15" ht="11.25" customHeight="1" thickBot="1">
      <c r="A93" s="50"/>
      <c r="B93" s="50"/>
      <c r="C93" s="50"/>
      <c r="D93" s="62"/>
      <c r="E93" s="62"/>
      <c r="F93" s="62"/>
      <c r="G93" s="109"/>
      <c r="H93" s="62"/>
      <c r="I93" s="62"/>
      <c r="J93" s="62"/>
      <c r="K93" s="109"/>
      <c r="L93" s="62"/>
      <c r="M93" s="62"/>
      <c r="N93" s="62"/>
      <c r="O93" s="109"/>
    </row>
    <row r="94" spans="1:15" ht="11.25" customHeight="1" thickBot="1">
      <c r="A94" s="51" t="s">
        <v>2</v>
      </c>
      <c r="B94" s="370" t="s">
        <v>422</v>
      </c>
      <c r="C94" s="370"/>
      <c r="D94" s="137">
        <f>D71-D90</f>
        <v>7655</v>
      </c>
      <c r="E94" s="137">
        <f>E71-E90</f>
        <v>0</v>
      </c>
      <c r="F94" s="137">
        <f>F71-F90</f>
        <v>-4620</v>
      </c>
      <c r="G94" s="137">
        <f>G71-G90</f>
        <v>-1458</v>
      </c>
      <c r="H94" s="137">
        <f>H71-H90</f>
        <v>0</v>
      </c>
      <c r="I94" s="137">
        <f aca="true" t="shared" si="31" ref="I94:O94">I71-I90</f>
        <v>0</v>
      </c>
      <c r="J94" s="137">
        <f t="shared" si="31"/>
        <v>-38420</v>
      </c>
      <c r="K94" s="137">
        <f t="shared" si="31"/>
        <v>-38420</v>
      </c>
      <c r="L94" s="137">
        <f t="shared" si="31"/>
        <v>-49785</v>
      </c>
      <c r="M94" s="137">
        <f t="shared" si="31"/>
        <v>0</v>
      </c>
      <c r="N94" s="137">
        <f t="shared" si="31"/>
        <v>-49785</v>
      </c>
      <c r="O94" s="156">
        <f t="shared" si="31"/>
        <v>0</v>
      </c>
    </row>
    <row r="95" spans="1:15" ht="11.25" customHeight="1" thickBot="1">
      <c r="A95" s="74" t="s">
        <v>3</v>
      </c>
      <c r="B95" s="376" t="s">
        <v>423</v>
      </c>
      <c r="C95" s="376"/>
      <c r="D95" s="137">
        <f aca="true" t="shared" si="32" ref="D95:G96">D72-D91</f>
        <v>1458</v>
      </c>
      <c r="E95" s="137">
        <f t="shared" si="32"/>
        <v>0</v>
      </c>
      <c r="F95" s="137">
        <f t="shared" si="32"/>
        <v>0</v>
      </c>
      <c r="G95" s="137">
        <f t="shared" si="32"/>
        <v>1458</v>
      </c>
      <c r="H95" s="137">
        <f aca="true" t="shared" si="33" ref="H95:O95">H72-H91</f>
        <v>0</v>
      </c>
      <c r="I95" s="137">
        <f t="shared" si="33"/>
        <v>0</v>
      </c>
      <c r="J95" s="137">
        <f t="shared" si="33"/>
        <v>-127</v>
      </c>
      <c r="K95" s="137">
        <f t="shared" si="33"/>
        <v>-127</v>
      </c>
      <c r="L95" s="137">
        <f t="shared" si="33"/>
        <v>-1331</v>
      </c>
      <c r="M95" s="137">
        <f t="shared" si="33"/>
        <v>0</v>
      </c>
      <c r="N95" s="137">
        <f t="shared" si="33"/>
        <v>-1331</v>
      </c>
      <c r="O95" s="156">
        <f t="shared" si="33"/>
        <v>0</v>
      </c>
    </row>
    <row r="96" spans="1:15" ht="11.25" customHeight="1" thickBot="1">
      <c r="A96" s="117"/>
      <c r="B96" s="382" t="s">
        <v>427</v>
      </c>
      <c r="C96" s="383"/>
      <c r="D96" s="146">
        <f t="shared" si="32"/>
        <v>9113</v>
      </c>
      <c r="E96" s="146">
        <f t="shared" si="32"/>
        <v>0</v>
      </c>
      <c r="F96" s="146">
        <f t="shared" si="32"/>
        <v>-4620</v>
      </c>
      <c r="G96" s="147">
        <f t="shared" si="32"/>
        <v>0</v>
      </c>
      <c r="H96" s="146">
        <f aca="true" t="shared" si="34" ref="H96:O96">H73-H92</f>
        <v>0</v>
      </c>
      <c r="I96" s="146">
        <f t="shared" si="34"/>
        <v>0</v>
      </c>
      <c r="J96" s="146">
        <f t="shared" si="34"/>
        <v>-38547</v>
      </c>
      <c r="K96" s="147">
        <f t="shared" si="34"/>
        <v>-38547</v>
      </c>
      <c r="L96" s="146">
        <f t="shared" si="34"/>
        <v>-51116</v>
      </c>
      <c r="M96" s="146">
        <f t="shared" si="34"/>
        <v>0</v>
      </c>
      <c r="N96" s="146">
        <f t="shared" si="34"/>
        <v>-51116</v>
      </c>
      <c r="O96" s="147">
        <f t="shared" si="34"/>
        <v>0</v>
      </c>
    </row>
  </sheetData>
  <sheetProtection/>
  <mergeCells count="56">
    <mergeCell ref="B45:C45"/>
    <mergeCell ref="B46:C46"/>
    <mergeCell ref="B47:C47"/>
    <mergeCell ref="O25:O27"/>
    <mergeCell ref="D26:G26"/>
    <mergeCell ref="H26:K26"/>
    <mergeCell ref="L26:N26"/>
    <mergeCell ref="B41:C41"/>
    <mergeCell ref="D25:N25"/>
    <mergeCell ref="A25:A27"/>
    <mergeCell ref="B25:B27"/>
    <mergeCell ref="C25:C27"/>
    <mergeCell ref="B42:C42"/>
    <mergeCell ref="B43:C43"/>
    <mergeCell ref="D6:G6"/>
    <mergeCell ref="B5:B7"/>
    <mergeCell ref="H6:K6"/>
    <mergeCell ref="L6:N6"/>
    <mergeCell ref="B22:C22"/>
    <mergeCell ref="B23:C23"/>
    <mergeCell ref="B24:C24"/>
    <mergeCell ref="B96:C96"/>
    <mergeCell ref="B94:C94"/>
    <mergeCell ref="A53:O53"/>
    <mergeCell ref="B92:C92"/>
    <mergeCell ref="O74:O76"/>
    <mergeCell ref="D75:G75"/>
    <mergeCell ref="D54:N54"/>
    <mergeCell ref="B91:C91"/>
    <mergeCell ref="D55:G55"/>
    <mergeCell ref="B73:C73"/>
    <mergeCell ref="B95:C95"/>
    <mergeCell ref="H75:K75"/>
    <mergeCell ref="L75:N75"/>
    <mergeCell ref="B54:B56"/>
    <mergeCell ref="H55:K55"/>
    <mergeCell ref="C54:C56"/>
    <mergeCell ref="B90:C90"/>
    <mergeCell ref="A1:O1"/>
    <mergeCell ref="A2:O2"/>
    <mergeCell ref="L55:N55"/>
    <mergeCell ref="B71:C71"/>
    <mergeCell ref="B72:C72"/>
    <mergeCell ref="A74:A76"/>
    <mergeCell ref="O54:O56"/>
    <mergeCell ref="A5:A7"/>
    <mergeCell ref="A4:O4"/>
    <mergeCell ref="A3:O3"/>
    <mergeCell ref="A54:A56"/>
    <mergeCell ref="A52:O52"/>
    <mergeCell ref="D74:N74"/>
    <mergeCell ref="C74:C76"/>
    <mergeCell ref="B74:B76"/>
    <mergeCell ref="C5:C7"/>
    <mergeCell ref="D5:N5"/>
    <mergeCell ref="O5:O7"/>
  </mergeCells>
  <printOptions/>
  <pageMargins left="0.11811023622047245" right="0" top="0" bottom="0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Államkincstár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styevkoa</dc:creator>
  <cp:keywords/>
  <dc:description/>
  <cp:lastModifiedBy>IKTATO</cp:lastModifiedBy>
  <cp:lastPrinted>2015-11-30T10:19:28Z</cp:lastPrinted>
  <dcterms:created xsi:type="dcterms:W3CDTF">2009-01-20T14:41:01Z</dcterms:created>
  <dcterms:modified xsi:type="dcterms:W3CDTF">2016-09-28T12:33:14Z</dcterms:modified>
  <cp:category/>
  <cp:version/>
  <cp:contentType/>
  <cp:contentStatus/>
</cp:coreProperties>
</file>