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2" sheetId="9" r:id="rId1"/>
  </sheets>
  <calcPr calcId="125725"/>
</workbook>
</file>

<file path=xl/calcChain.xml><?xml version="1.0" encoding="utf-8"?>
<calcChain xmlns="http://schemas.openxmlformats.org/spreadsheetml/2006/main">
  <c r="CB79" i="9"/>
  <c r="BS79"/>
  <c r="BR79"/>
  <c r="BQ79"/>
  <c r="BD79"/>
  <c r="BC79"/>
  <c r="BB79"/>
  <c r="BZ79" s="1"/>
  <c r="AL79"/>
  <c r="AK79"/>
  <c r="AJ79"/>
  <c r="BS78"/>
  <c r="BR78"/>
  <c r="BQ78"/>
  <c r="BD78"/>
  <c r="CB78" s="1"/>
  <c r="BC78"/>
  <c r="BB78"/>
  <c r="BZ78" s="1"/>
  <c r="AL78"/>
  <c r="AK78"/>
  <c r="AJ78"/>
  <c r="E78"/>
  <c r="D78"/>
  <c r="C78"/>
  <c r="AI76"/>
  <c r="AE76"/>
  <c r="AA76"/>
  <c r="W76"/>
  <c r="S76"/>
  <c r="O76"/>
  <c r="K76"/>
  <c r="G76"/>
  <c r="BD75"/>
  <c r="BC75"/>
  <c r="BB75"/>
  <c r="AL75"/>
  <c r="AK75"/>
  <c r="AJ75"/>
  <c r="E75"/>
  <c r="D75"/>
  <c r="C75"/>
  <c r="BY74"/>
  <c r="BX74"/>
  <c r="BW74"/>
  <c r="BV74"/>
  <c r="BS74" s="1"/>
  <c r="BU74"/>
  <c r="BT74"/>
  <c r="BQ74" s="1"/>
  <c r="BR74"/>
  <c r="BP74"/>
  <c r="BO74"/>
  <c r="BN74"/>
  <c r="BM74"/>
  <c r="BL74"/>
  <c r="BK74"/>
  <c r="BJ74"/>
  <c r="BI74"/>
  <c r="BH74"/>
  <c r="BG74"/>
  <c r="BF74"/>
  <c r="BC74" s="1"/>
  <c r="BE74"/>
  <c r="BD74"/>
  <c r="BB74"/>
  <c r="BA74"/>
  <c r="AZ74"/>
  <c r="AY74"/>
  <c r="AX74"/>
  <c r="AW74"/>
  <c r="AV74"/>
  <c r="AU74"/>
  <c r="AT74"/>
  <c r="AS74"/>
  <c r="AR74"/>
  <c r="AQ74"/>
  <c r="AP74"/>
  <c r="AO74"/>
  <c r="AN74"/>
  <c r="AM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BS73"/>
  <c r="BR73"/>
  <c r="BQ73"/>
  <c r="BD73"/>
  <c r="CB73" s="1"/>
  <c r="BC73"/>
  <c r="BB73"/>
  <c r="BZ73" s="1"/>
  <c r="AL73"/>
  <c r="AK73"/>
  <c r="AJ73"/>
  <c r="E73"/>
  <c r="D73"/>
  <c r="C73"/>
  <c r="BS72"/>
  <c r="BR72"/>
  <c r="BQ72"/>
  <c r="BD72"/>
  <c r="BC72"/>
  <c r="CA72" s="1"/>
  <c r="BB72"/>
  <c r="AL72"/>
  <c r="AL74" s="1"/>
  <c r="AK72"/>
  <c r="AJ72"/>
  <c r="AJ74" s="1"/>
  <c r="E72"/>
  <c r="D72"/>
  <c r="D74" s="1"/>
  <c r="C72"/>
  <c r="BH71"/>
  <c r="BH76" s="1"/>
  <c r="AR71"/>
  <c r="AR76" s="1"/>
  <c r="BY70"/>
  <c r="BW70"/>
  <c r="BV70"/>
  <c r="BS70" s="1"/>
  <c r="CB70" s="1"/>
  <c r="BU70"/>
  <c r="BT70"/>
  <c r="BQ70" s="1"/>
  <c r="BP70"/>
  <c r="BN70"/>
  <c r="BM70"/>
  <c r="BL70"/>
  <c r="BK70"/>
  <c r="BG70"/>
  <c r="BD70" s="1"/>
  <c r="BE70"/>
  <c r="BB70" s="1"/>
  <c r="BA70"/>
  <c r="AZ70"/>
  <c r="AY70"/>
  <c r="AX70"/>
  <c r="AW70"/>
  <c r="AV70"/>
  <c r="AU70"/>
  <c r="AT70"/>
  <c r="AS70"/>
  <c r="AR70"/>
  <c r="AQ70"/>
  <c r="AP70"/>
  <c r="AO70"/>
  <c r="AL70" s="1"/>
  <c r="AM70"/>
  <c r="AK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D70" s="1"/>
  <c r="F70"/>
  <c r="E70"/>
  <c r="C70"/>
  <c r="BX69"/>
  <c r="BX70" s="1"/>
  <c r="BS69"/>
  <c r="BR69"/>
  <c r="CA69" s="1"/>
  <c r="BQ69"/>
  <c r="BO69"/>
  <c r="BO70" s="1"/>
  <c r="BF69"/>
  <c r="BF70" s="1"/>
  <c r="BC70" s="1"/>
  <c r="BD69"/>
  <c r="BC69"/>
  <c r="BB69"/>
  <c r="AN69"/>
  <c r="AN70" s="1"/>
  <c r="AL69"/>
  <c r="AK69"/>
  <c r="AJ69"/>
  <c r="E69"/>
  <c r="D69"/>
  <c r="C69"/>
  <c r="BY68"/>
  <c r="BY71" s="1"/>
  <c r="BY76" s="1"/>
  <c r="BX68"/>
  <c r="BW68"/>
  <c r="BW71" s="1"/>
  <c r="BW76" s="1"/>
  <c r="BV68"/>
  <c r="BS68" s="1"/>
  <c r="BT68"/>
  <c r="BQ68" s="1"/>
  <c r="BP68"/>
  <c r="BP71" s="1"/>
  <c r="BP76" s="1"/>
  <c r="BN68"/>
  <c r="BN71" s="1"/>
  <c r="BN76" s="1"/>
  <c r="BM68"/>
  <c r="BM71" s="1"/>
  <c r="BM76" s="1"/>
  <c r="BK68"/>
  <c r="BK71" s="1"/>
  <c r="BK76" s="1"/>
  <c r="BJ68"/>
  <c r="BJ71" s="1"/>
  <c r="BJ76" s="1"/>
  <c r="BI68"/>
  <c r="BI71" s="1"/>
  <c r="BI76" s="1"/>
  <c r="BH68"/>
  <c r="BE68"/>
  <c r="BB68"/>
  <c r="BA68"/>
  <c r="BA71" s="1"/>
  <c r="BA76" s="1"/>
  <c r="AY68"/>
  <c r="AY71" s="1"/>
  <c r="AY76" s="1"/>
  <c r="AX68"/>
  <c r="AX71" s="1"/>
  <c r="AX76" s="1"/>
  <c r="AV68"/>
  <c r="AV71" s="1"/>
  <c r="AV76" s="1"/>
  <c r="AS68"/>
  <c r="AS71" s="1"/>
  <c r="AS76" s="1"/>
  <c r="AR68"/>
  <c r="AP68"/>
  <c r="AP71" s="1"/>
  <c r="AP76" s="1"/>
  <c r="AM68"/>
  <c r="AM71" s="1"/>
  <c r="AM76" s="1"/>
  <c r="AJ68"/>
  <c r="AI68"/>
  <c r="AI71" s="1"/>
  <c r="AH68"/>
  <c r="AH71" s="1"/>
  <c r="AH76" s="1"/>
  <c r="AG68"/>
  <c r="AG71" s="1"/>
  <c r="AG76" s="1"/>
  <c r="AF68"/>
  <c r="AF71" s="1"/>
  <c r="AF76" s="1"/>
  <c r="AE68"/>
  <c r="AE71" s="1"/>
  <c r="AD68"/>
  <c r="AD71" s="1"/>
  <c r="AD76" s="1"/>
  <c r="AC68"/>
  <c r="AC71" s="1"/>
  <c r="AC76" s="1"/>
  <c r="AB68"/>
  <c r="AB71" s="1"/>
  <c r="AB76" s="1"/>
  <c r="AA68"/>
  <c r="AA71" s="1"/>
  <c r="Z68"/>
  <c r="Z71" s="1"/>
  <c r="Z76" s="1"/>
  <c r="Y68"/>
  <c r="Y71" s="1"/>
  <c r="Y76" s="1"/>
  <c r="X68"/>
  <c r="X71" s="1"/>
  <c r="X76" s="1"/>
  <c r="W68"/>
  <c r="W71" s="1"/>
  <c r="V68"/>
  <c r="V71" s="1"/>
  <c r="V76" s="1"/>
  <c r="U68"/>
  <c r="U71" s="1"/>
  <c r="U76" s="1"/>
  <c r="T68"/>
  <c r="T71" s="1"/>
  <c r="T76" s="1"/>
  <c r="S68"/>
  <c r="S71" s="1"/>
  <c r="R68"/>
  <c r="R71" s="1"/>
  <c r="R76" s="1"/>
  <c r="Q68"/>
  <c r="Q71" s="1"/>
  <c r="Q76" s="1"/>
  <c r="P68"/>
  <c r="P71" s="1"/>
  <c r="P76" s="1"/>
  <c r="O68"/>
  <c r="O71" s="1"/>
  <c r="N68"/>
  <c r="N71" s="1"/>
  <c r="N76" s="1"/>
  <c r="M68"/>
  <c r="M71" s="1"/>
  <c r="M76" s="1"/>
  <c r="L68"/>
  <c r="L71" s="1"/>
  <c r="L76" s="1"/>
  <c r="K68"/>
  <c r="K71" s="1"/>
  <c r="J68"/>
  <c r="J71" s="1"/>
  <c r="J76" s="1"/>
  <c r="I68"/>
  <c r="I71" s="1"/>
  <c r="I76" s="1"/>
  <c r="H68"/>
  <c r="H71" s="1"/>
  <c r="H76" s="1"/>
  <c r="G68"/>
  <c r="G71" s="1"/>
  <c r="F68"/>
  <c r="F71" s="1"/>
  <c r="F76" s="1"/>
  <c r="BX67"/>
  <c r="BU67"/>
  <c r="BS67"/>
  <c r="BR67"/>
  <c r="BQ67"/>
  <c r="BP67"/>
  <c r="BO67" s="1"/>
  <c r="BL67"/>
  <c r="BL68" s="1"/>
  <c r="BL71" s="1"/>
  <c r="BL76" s="1"/>
  <c r="BG67"/>
  <c r="BF67"/>
  <c r="BD67"/>
  <c r="BC67"/>
  <c r="BB67"/>
  <c r="AT67"/>
  <c r="AQ67"/>
  <c r="AN67"/>
  <c r="AL67"/>
  <c r="AK67"/>
  <c r="AJ67"/>
  <c r="E67"/>
  <c r="CB67" s="1"/>
  <c r="D67"/>
  <c r="C67"/>
  <c r="BZ67" s="1"/>
  <c r="BS66"/>
  <c r="BR66"/>
  <c r="BQ66"/>
  <c r="BD66"/>
  <c r="BC66"/>
  <c r="CA66" s="1"/>
  <c r="BB66"/>
  <c r="AL66"/>
  <c r="AK66"/>
  <c r="AJ66"/>
  <c r="E66"/>
  <c r="D66"/>
  <c r="C66"/>
  <c r="CB65"/>
  <c r="BS65"/>
  <c r="BR65"/>
  <c r="BQ65"/>
  <c r="BD65"/>
  <c r="BC65"/>
  <c r="BB65"/>
  <c r="BZ65" s="1"/>
  <c r="AL65"/>
  <c r="AK65"/>
  <c r="AJ65"/>
  <c r="E65"/>
  <c r="D65"/>
  <c r="C65"/>
  <c r="CA64"/>
  <c r="BS64"/>
  <c r="BR64"/>
  <c r="BQ64"/>
  <c r="BD64"/>
  <c r="BC64"/>
  <c r="BB64"/>
  <c r="AL64"/>
  <c r="AK64"/>
  <c r="AJ64"/>
  <c r="E64"/>
  <c r="D64"/>
  <c r="C64"/>
  <c r="BS63"/>
  <c r="BR63"/>
  <c r="BQ63"/>
  <c r="BD63"/>
  <c r="CB63" s="1"/>
  <c r="BC63"/>
  <c r="BB63"/>
  <c r="BZ63" s="1"/>
  <c r="AL63"/>
  <c r="AK63"/>
  <c r="AJ63"/>
  <c r="E63"/>
  <c r="D63"/>
  <c r="C63"/>
  <c r="BS62"/>
  <c r="BR62"/>
  <c r="BQ62"/>
  <c r="BD62"/>
  <c r="BC62"/>
  <c r="CA62" s="1"/>
  <c r="BB62"/>
  <c r="AL62"/>
  <c r="AK62"/>
  <c r="AJ62"/>
  <c r="E62"/>
  <c r="D62"/>
  <c r="C62"/>
  <c r="CB61"/>
  <c r="BS61"/>
  <c r="BR61"/>
  <c r="BQ61"/>
  <c r="BD61"/>
  <c r="BC61"/>
  <c r="BB61"/>
  <c r="BZ61" s="1"/>
  <c r="AL61"/>
  <c r="AK61"/>
  <c r="AJ61"/>
  <c r="E61"/>
  <c r="D61"/>
  <c r="C61"/>
  <c r="CA60"/>
  <c r="BS60"/>
  <c r="BR60"/>
  <c r="BQ60"/>
  <c r="BD60"/>
  <c r="BC60"/>
  <c r="BB60"/>
  <c r="AL60"/>
  <c r="AK60"/>
  <c r="AJ60"/>
  <c r="E60"/>
  <c r="D60"/>
  <c r="C60"/>
  <c r="BS59"/>
  <c r="BR59"/>
  <c r="BQ59"/>
  <c r="BD59"/>
  <c r="CB59" s="1"/>
  <c r="BC59"/>
  <c r="BB59"/>
  <c r="BZ59" s="1"/>
  <c r="AL59"/>
  <c r="AK59"/>
  <c r="AJ59"/>
  <c r="E59"/>
  <c r="D59"/>
  <c r="C59"/>
  <c r="BS57"/>
  <c r="BR57"/>
  <c r="BQ57"/>
  <c r="BD57"/>
  <c r="BC57"/>
  <c r="CA57" s="1"/>
  <c r="BB57"/>
  <c r="AL57"/>
  <c r="AK57"/>
  <c r="AJ57"/>
  <c r="E57"/>
  <c r="D57"/>
  <c r="C57"/>
  <c r="CB56"/>
  <c r="BS56"/>
  <c r="BR56"/>
  <c r="BQ56"/>
  <c r="BF56"/>
  <c r="BD56"/>
  <c r="BC56"/>
  <c r="BB56"/>
  <c r="AL56"/>
  <c r="AK56"/>
  <c r="AJ56"/>
  <c r="BZ56" s="1"/>
  <c r="E56"/>
  <c r="D56"/>
  <c r="C56"/>
  <c r="BX55"/>
  <c r="BS55"/>
  <c r="BR55"/>
  <c r="BQ55"/>
  <c r="BZ55" s="1"/>
  <c r="BP55"/>
  <c r="BO55"/>
  <c r="BL55"/>
  <c r="BG55"/>
  <c r="BB55"/>
  <c r="AU55"/>
  <c r="AU68" s="1"/>
  <c r="AT55"/>
  <c r="AQ55"/>
  <c r="AQ68" s="1"/>
  <c r="AO55"/>
  <c r="AJ55"/>
  <c r="E55"/>
  <c r="D55"/>
  <c r="C55"/>
  <c r="CB54"/>
  <c r="BS54"/>
  <c r="BR54"/>
  <c r="BQ54"/>
  <c r="BD54"/>
  <c r="BC54"/>
  <c r="BB54"/>
  <c r="BZ54" s="1"/>
  <c r="AL54"/>
  <c r="AK54"/>
  <c r="AJ54"/>
  <c r="E54"/>
  <c r="D54"/>
  <c r="C54"/>
  <c r="CA53"/>
  <c r="BS53"/>
  <c r="BR53"/>
  <c r="BQ53"/>
  <c r="BD53"/>
  <c r="BC53"/>
  <c r="BB53"/>
  <c r="AL53"/>
  <c r="AK53"/>
  <c r="AJ53"/>
  <c r="E53"/>
  <c r="D53"/>
  <c r="C53"/>
  <c r="BS52"/>
  <c r="BR52"/>
  <c r="BQ52"/>
  <c r="BD52"/>
  <c r="CB52" s="1"/>
  <c r="BC52"/>
  <c r="BB52"/>
  <c r="BZ52" s="1"/>
  <c r="AL52"/>
  <c r="AK52"/>
  <c r="AJ52"/>
  <c r="E52"/>
  <c r="D52"/>
  <c r="C52"/>
  <c r="BS51"/>
  <c r="BR51"/>
  <c r="BQ51"/>
  <c r="BD51"/>
  <c r="BC51"/>
  <c r="BB51"/>
  <c r="AL51"/>
  <c r="AK51"/>
  <c r="AJ51"/>
  <c r="E51"/>
  <c r="D51"/>
  <c r="C51"/>
  <c r="BS50"/>
  <c r="BR50"/>
  <c r="BQ50"/>
  <c r="BD50"/>
  <c r="BC50"/>
  <c r="CA50" s="1"/>
  <c r="BB50"/>
  <c r="AL50"/>
  <c r="AK50"/>
  <c r="AJ50"/>
  <c r="E50"/>
  <c r="D50"/>
  <c r="C50"/>
  <c r="CB49"/>
  <c r="BS49"/>
  <c r="BR49"/>
  <c r="BQ49"/>
  <c r="BD49"/>
  <c r="BC49"/>
  <c r="BB49"/>
  <c r="BZ49" s="1"/>
  <c r="AL49"/>
  <c r="AK49"/>
  <c r="AJ49"/>
  <c r="E49"/>
  <c r="D49"/>
  <c r="C49"/>
  <c r="CA48"/>
  <c r="BS48"/>
  <c r="BR48"/>
  <c r="BQ48"/>
  <c r="BO48"/>
  <c r="BF48"/>
  <c r="BD48"/>
  <c r="BC48"/>
  <c r="BB48"/>
  <c r="AZ48"/>
  <c r="AZ68" s="1"/>
  <c r="AZ71" s="1"/>
  <c r="AZ76" s="1"/>
  <c r="AW48"/>
  <c r="AT48"/>
  <c r="AL48"/>
  <c r="AK48"/>
  <c r="AJ48"/>
  <c r="E48"/>
  <c r="D48"/>
  <c r="C48"/>
  <c r="CA47"/>
  <c r="BS47"/>
  <c r="BR47"/>
  <c r="BQ47"/>
  <c r="BD47"/>
  <c r="BC47"/>
  <c r="BB47"/>
  <c r="AL47"/>
  <c r="AK47"/>
  <c r="AJ47"/>
  <c r="E47"/>
  <c r="D47"/>
  <c r="D68" s="1"/>
  <c r="D71" s="1"/>
  <c r="D76" s="1"/>
  <c r="C47"/>
  <c r="BX46"/>
  <c r="BU46"/>
  <c r="BU68" s="1"/>
  <c r="BU71" s="1"/>
  <c r="BU76" s="1"/>
  <c r="BS46"/>
  <c r="BR46"/>
  <c r="BQ46"/>
  <c r="BO46"/>
  <c r="BO68" s="1"/>
  <c r="BO71" s="1"/>
  <c r="BO76" s="1"/>
  <c r="BF46"/>
  <c r="BD46"/>
  <c r="BC46"/>
  <c r="BB46"/>
  <c r="AZ46"/>
  <c r="AW46"/>
  <c r="AW68" s="1"/>
  <c r="AW71" s="1"/>
  <c r="AW76" s="1"/>
  <c r="AL46"/>
  <c r="AK46"/>
  <c r="AJ46"/>
  <c r="E46"/>
  <c r="D46"/>
  <c r="C46"/>
  <c r="BS45"/>
  <c r="BR45"/>
  <c r="BQ45"/>
  <c r="BF45"/>
  <c r="BD45"/>
  <c r="BC45"/>
  <c r="BB45"/>
  <c r="AL45"/>
  <c r="AK45"/>
  <c r="CA45" s="1"/>
  <c r="AJ45"/>
  <c r="E45"/>
  <c r="D45"/>
  <c r="C45"/>
  <c r="BS44"/>
  <c r="BR44"/>
  <c r="BQ44"/>
  <c r="BD44"/>
  <c r="BC44"/>
  <c r="BB44"/>
  <c r="AT44"/>
  <c r="AT68" s="1"/>
  <c r="AT71" s="1"/>
  <c r="AT76" s="1"/>
  <c r="AL44"/>
  <c r="AK44"/>
  <c r="AJ44"/>
  <c r="E44"/>
  <c r="D44"/>
  <c r="C44"/>
  <c r="CA43"/>
  <c r="BD43"/>
  <c r="CB43" s="1"/>
  <c r="BC43"/>
  <c r="BB43"/>
  <c r="BZ43" s="1"/>
  <c r="BS41"/>
  <c r="BR41"/>
  <c r="BQ41"/>
  <c r="AL41"/>
  <c r="AK41"/>
  <c r="AJ41"/>
  <c r="E41"/>
  <c r="D41"/>
  <c r="C41"/>
  <c r="BY39"/>
  <c r="BX39"/>
  <c r="BW39"/>
  <c r="BV39"/>
  <c r="BS39" s="1"/>
  <c r="BU39"/>
  <c r="BT39"/>
  <c r="BQ39" s="1"/>
  <c r="BZ39" s="1"/>
  <c r="BR39"/>
  <c r="BP39"/>
  <c r="BO39"/>
  <c r="BN39"/>
  <c r="BM39"/>
  <c r="BL39"/>
  <c r="BK39"/>
  <c r="BJ39"/>
  <c r="BI39"/>
  <c r="BH39"/>
  <c r="BG39"/>
  <c r="BF39"/>
  <c r="BC39" s="1"/>
  <c r="BE39"/>
  <c r="BD39"/>
  <c r="BB39"/>
  <c r="BA39"/>
  <c r="AZ39"/>
  <c r="AY39"/>
  <c r="AX39"/>
  <c r="AW39"/>
  <c r="AV39"/>
  <c r="AU39"/>
  <c r="AT39"/>
  <c r="AT40" s="1"/>
  <c r="AS39"/>
  <c r="AR39"/>
  <c r="AQ39"/>
  <c r="AP39"/>
  <c r="AO39"/>
  <c r="AN39"/>
  <c r="AM39"/>
  <c r="AL39"/>
  <c r="CB39" s="1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D39"/>
  <c r="BS38"/>
  <c r="BR38"/>
  <c r="BQ38"/>
  <c r="BD38"/>
  <c r="CB38" s="1"/>
  <c r="BC38"/>
  <c r="BB38"/>
  <c r="BZ38" s="1"/>
  <c r="AL38"/>
  <c r="AK38"/>
  <c r="AK39" s="1"/>
  <c r="AJ38"/>
  <c r="E38"/>
  <c r="E39" s="1"/>
  <c r="D38"/>
  <c r="C38"/>
  <c r="C39" s="1"/>
  <c r="BY37"/>
  <c r="BY40" s="1"/>
  <c r="BU37"/>
  <c r="BY36"/>
  <c r="BX36"/>
  <c r="BW36"/>
  <c r="BW37" s="1"/>
  <c r="BW40" s="1"/>
  <c r="BV36"/>
  <c r="BU36"/>
  <c r="BR36" s="1"/>
  <c r="BT36"/>
  <c r="BS36"/>
  <c r="BQ36"/>
  <c r="BP36"/>
  <c r="BO36"/>
  <c r="BO37" s="1"/>
  <c r="BO40" s="1"/>
  <c r="BN36"/>
  <c r="BM36"/>
  <c r="BM37" s="1"/>
  <c r="BM40" s="1"/>
  <c r="BL36"/>
  <c r="BK36"/>
  <c r="BK37" s="1"/>
  <c r="BK40" s="1"/>
  <c r="BJ36"/>
  <c r="BI36"/>
  <c r="BC36" s="1"/>
  <c r="BH36"/>
  <c r="BG36"/>
  <c r="BD36" s="1"/>
  <c r="BF36"/>
  <c r="BE36"/>
  <c r="BB36" s="1"/>
  <c r="BA36"/>
  <c r="BA37" s="1"/>
  <c r="BA40" s="1"/>
  <c r="AZ36"/>
  <c r="AY36"/>
  <c r="AY37" s="1"/>
  <c r="AY40" s="1"/>
  <c r="AX36"/>
  <c r="AW36"/>
  <c r="AK36" s="1"/>
  <c r="AV36"/>
  <c r="AU36"/>
  <c r="AT36"/>
  <c r="AS36"/>
  <c r="AS37" s="1"/>
  <c r="AS40" s="1"/>
  <c r="AR36"/>
  <c r="AQ36"/>
  <c r="AQ37" s="1"/>
  <c r="AQ40" s="1"/>
  <c r="AP36"/>
  <c r="AO36"/>
  <c r="AO37" s="1"/>
  <c r="AO40" s="1"/>
  <c r="AN36"/>
  <c r="AM36"/>
  <c r="AM37" s="1"/>
  <c r="AM40" s="1"/>
  <c r="AI36"/>
  <c r="AI37" s="1"/>
  <c r="AI40" s="1"/>
  <c r="AH36"/>
  <c r="AG36"/>
  <c r="AG37" s="1"/>
  <c r="AG40" s="1"/>
  <c r="AF36"/>
  <c r="AE36"/>
  <c r="AE37" s="1"/>
  <c r="AE40" s="1"/>
  <c r="AD36"/>
  <c r="AC36"/>
  <c r="AC37" s="1"/>
  <c r="AC40" s="1"/>
  <c r="AB36"/>
  <c r="AA36"/>
  <c r="AA37" s="1"/>
  <c r="AA40" s="1"/>
  <c r="Z36"/>
  <c r="Y36"/>
  <c r="Y37" s="1"/>
  <c r="Y40" s="1"/>
  <c r="X36"/>
  <c r="W36"/>
  <c r="W37" s="1"/>
  <c r="W40" s="1"/>
  <c r="V36"/>
  <c r="U36"/>
  <c r="U37" s="1"/>
  <c r="U40" s="1"/>
  <c r="T36"/>
  <c r="S36"/>
  <c r="S37" s="1"/>
  <c r="S40" s="1"/>
  <c r="R36"/>
  <c r="Q36"/>
  <c r="Q37" s="1"/>
  <c r="Q40" s="1"/>
  <c r="P36"/>
  <c r="O36"/>
  <c r="O37" s="1"/>
  <c r="O40" s="1"/>
  <c r="N36"/>
  <c r="M36"/>
  <c r="M37" s="1"/>
  <c r="M40" s="1"/>
  <c r="L36"/>
  <c r="K36"/>
  <c r="K37" s="1"/>
  <c r="K40" s="1"/>
  <c r="J36"/>
  <c r="I36"/>
  <c r="I37" s="1"/>
  <c r="I40" s="1"/>
  <c r="H36"/>
  <c r="G36"/>
  <c r="D36" s="1"/>
  <c r="F36"/>
  <c r="E36"/>
  <c r="CA35"/>
  <c r="BS35"/>
  <c r="BR35"/>
  <c r="BQ35"/>
  <c r="BD35"/>
  <c r="BC35"/>
  <c r="BB35"/>
  <c r="AL35"/>
  <c r="AK35"/>
  <c r="AJ35"/>
  <c r="AJ36" s="1"/>
  <c r="E35"/>
  <c r="D35"/>
  <c r="C35"/>
  <c r="BY34"/>
  <c r="BX34"/>
  <c r="BX37" s="1"/>
  <c r="BX40" s="1"/>
  <c r="BW34"/>
  <c r="BV34"/>
  <c r="BU34"/>
  <c r="BT34"/>
  <c r="BP34"/>
  <c r="BP37" s="1"/>
  <c r="BP40" s="1"/>
  <c r="BO34"/>
  <c r="BN34"/>
  <c r="BN37" s="1"/>
  <c r="BN40" s="1"/>
  <c r="BM34"/>
  <c r="BL34"/>
  <c r="BL37" s="1"/>
  <c r="BL40" s="1"/>
  <c r="BK34"/>
  <c r="BJ34"/>
  <c r="BJ37" s="1"/>
  <c r="BJ40" s="1"/>
  <c r="BI34"/>
  <c r="BH34"/>
  <c r="BH37" s="1"/>
  <c r="BH40" s="1"/>
  <c r="BG34"/>
  <c r="BF34"/>
  <c r="BE34"/>
  <c r="BD34"/>
  <c r="BB34"/>
  <c r="BA34"/>
  <c r="AZ34"/>
  <c r="AZ37" s="1"/>
  <c r="AY34"/>
  <c r="AX34"/>
  <c r="AX37" s="1"/>
  <c r="AX40" s="1"/>
  <c r="AW34"/>
  <c r="AV34"/>
  <c r="AV37" s="1"/>
  <c r="AU34"/>
  <c r="AT34"/>
  <c r="AT37" s="1"/>
  <c r="AS34"/>
  <c r="AR34"/>
  <c r="AR37" s="1"/>
  <c r="AQ34"/>
  <c r="AP34"/>
  <c r="AP37" s="1"/>
  <c r="AP40" s="1"/>
  <c r="AO34"/>
  <c r="AN34"/>
  <c r="AN37" s="1"/>
  <c r="AM34"/>
  <c r="AI34"/>
  <c r="AH34"/>
  <c r="AH37" s="1"/>
  <c r="AH40" s="1"/>
  <c r="AG34"/>
  <c r="AF34"/>
  <c r="AF37" s="1"/>
  <c r="AF40" s="1"/>
  <c r="AE34"/>
  <c r="AD34"/>
  <c r="AD37" s="1"/>
  <c r="AD40" s="1"/>
  <c r="AC34"/>
  <c r="AB34"/>
  <c r="AB37" s="1"/>
  <c r="AB40" s="1"/>
  <c r="AA34"/>
  <c r="Z34"/>
  <c r="Z37" s="1"/>
  <c r="Z40" s="1"/>
  <c r="Y34"/>
  <c r="X34"/>
  <c r="X37" s="1"/>
  <c r="X40" s="1"/>
  <c r="W34"/>
  <c r="V34"/>
  <c r="V37" s="1"/>
  <c r="V40" s="1"/>
  <c r="U34"/>
  <c r="T34"/>
  <c r="T37" s="1"/>
  <c r="T40" s="1"/>
  <c r="S34"/>
  <c r="R34"/>
  <c r="R37" s="1"/>
  <c r="R40" s="1"/>
  <c r="Q34"/>
  <c r="P34"/>
  <c r="P37" s="1"/>
  <c r="P40" s="1"/>
  <c r="O34"/>
  <c r="N34"/>
  <c r="N37" s="1"/>
  <c r="N40" s="1"/>
  <c r="M34"/>
  <c r="L34"/>
  <c r="L37" s="1"/>
  <c r="L40" s="1"/>
  <c r="K34"/>
  <c r="J34"/>
  <c r="J37" s="1"/>
  <c r="J40" s="1"/>
  <c r="I34"/>
  <c r="H34"/>
  <c r="H37" s="1"/>
  <c r="H40" s="1"/>
  <c r="G34"/>
  <c r="F34"/>
  <c r="F37" s="1"/>
  <c r="F40" s="1"/>
  <c r="CB33"/>
  <c r="BS33"/>
  <c r="BR33"/>
  <c r="BQ33"/>
  <c r="BD33"/>
  <c r="BC33"/>
  <c r="BB33"/>
  <c r="BZ33" s="1"/>
  <c r="AL33"/>
  <c r="AK33"/>
  <c r="AJ33"/>
  <c r="E33"/>
  <c r="D33"/>
  <c r="C33"/>
  <c r="CA32"/>
  <c r="BS32"/>
  <c r="BR32"/>
  <c r="BQ32"/>
  <c r="BD32"/>
  <c r="BC32"/>
  <c r="BB32"/>
  <c r="AL32"/>
  <c r="AK32"/>
  <c r="AJ32"/>
  <c r="E32"/>
  <c r="D32"/>
  <c r="C32"/>
  <c r="BS31"/>
  <c r="BR31"/>
  <c r="BQ31"/>
  <c r="BD31"/>
  <c r="CB31" s="1"/>
  <c r="BC31"/>
  <c r="BB31"/>
  <c r="BZ31" s="1"/>
  <c r="AL31"/>
  <c r="AK31"/>
  <c r="AJ31"/>
  <c r="E31"/>
  <c r="D31"/>
  <c r="C31"/>
  <c r="BS30"/>
  <c r="BR30"/>
  <c r="BQ30"/>
  <c r="BD30"/>
  <c r="BC30"/>
  <c r="CA30" s="1"/>
  <c r="BB30"/>
  <c r="AL30"/>
  <c r="AK30"/>
  <c r="AJ30"/>
  <c r="AJ34" s="1"/>
  <c r="AJ37" s="1"/>
  <c r="AJ40" s="1"/>
  <c r="E30"/>
  <c r="D30"/>
  <c r="C30"/>
  <c r="CB29"/>
  <c r="BS29"/>
  <c r="BR29"/>
  <c r="BQ29"/>
  <c r="BD29"/>
  <c r="BC29"/>
  <c r="BB29"/>
  <c r="BZ29" s="1"/>
  <c r="AL29"/>
  <c r="AK29"/>
  <c r="AJ29"/>
  <c r="E29"/>
  <c r="D29"/>
  <c r="C29"/>
  <c r="CA28"/>
  <c r="BS28"/>
  <c r="BR28"/>
  <c r="BQ28"/>
  <c r="BF28"/>
  <c r="BD28"/>
  <c r="BC28"/>
  <c r="BB28"/>
  <c r="AL28"/>
  <c r="AK28"/>
  <c r="AJ28"/>
  <c r="E28"/>
  <c r="D28"/>
  <c r="C28"/>
  <c r="CA27"/>
  <c r="BS27"/>
  <c r="BR27"/>
  <c r="BQ27"/>
  <c r="BD27"/>
  <c r="BC27"/>
  <c r="BB27"/>
  <c r="AL27"/>
  <c r="AL34" s="1"/>
  <c r="AK27"/>
  <c r="AK34" s="1"/>
  <c r="AJ27"/>
  <c r="E27"/>
  <c r="E34" s="1"/>
  <c r="E37" s="1"/>
  <c r="E40" s="1"/>
  <c r="D27"/>
  <c r="D34" s="1"/>
  <c r="D37" s="1"/>
  <c r="D40" s="1"/>
  <c r="C27"/>
  <c r="C34" s="1"/>
  <c r="BN26"/>
  <c r="BY25"/>
  <c r="BX25"/>
  <c r="BW25"/>
  <c r="BV25"/>
  <c r="BS25" s="1"/>
  <c r="BU25"/>
  <c r="BT25"/>
  <c r="BQ25" s="1"/>
  <c r="BZ25" s="1"/>
  <c r="BR25"/>
  <c r="BP25"/>
  <c r="BO25"/>
  <c r="BN25"/>
  <c r="BM25"/>
  <c r="BL25"/>
  <c r="BK25"/>
  <c r="BJ25"/>
  <c r="BI25"/>
  <c r="BH25"/>
  <c r="BG25"/>
  <c r="BF25"/>
  <c r="BC25" s="1"/>
  <c r="BE25"/>
  <c r="BD25"/>
  <c r="BB25"/>
  <c r="BA25"/>
  <c r="AZ25"/>
  <c r="AY25"/>
  <c r="AX25"/>
  <c r="AX26" s="1"/>
  <c r="AW25"/>
  <c r="AV25"/>
  <c r="AU25"/>
  <c r="AT25"/>
  <c r="AS25"/>
  <c r="AR25"/>
  <c r="AQ25"/>
  <c r="AP25"/>
  <c r="AO25"/>
  <c r="AN25"/>
  <c r="AM25"/>
  <c r="AL25"/>
  <c r="CB25" s="1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E25" s="1"/>
  <c r="G25"/>
  <c r="F25"/>
  <c r="C25" s="1"/>
  <c r="D25"/>
  <c r="BS24"/>
  <c r="BR24"/>
  <c r="BQ24"/>
  <c r="BD24"/>
  <c r="CB24" s="1"/>
  <c r="BC24"/>
  <c r="BB24"/>
  <c r="BZ24" s="1"/>
  <c r="AL24"/>
  <c r="AK24"/>
  <c r="AK25" s="1"/>
  <c r="AJ24"/>
  <c r="E24"/>
  <c r="D24"/>
  <c r="C24"/>
  <c r="BA23"/>
  <c r="BA26" s="1"/>
  <c r="BA42" s="1"/>
  <c r="AS23"/>
  <c r="AS26" s="1"/>
  <c r="AS42" s="1"/>
  <c r="AM23"/>
  <c r="AM26" s="1"/>
  <c r="BY22"/>
  <c r="BX22"/>
  <c r="BW22"/>
  <c r="BW23" s="1"/>
  <c r="BW26" s="1"/>
  <c r="BV22"/>
  <c r="BU22"/>
  <c r="BR22" s="1"/>
  <c r="BT22"/>
  <c r="BS22"/>
  <c r="BQ22"/>
  <c r="BP22"/>
  <c r="BO22"/>
  <c r="BN22"/>
  <c r="BM22"/>
  <c r="BL22"/>
  <c r="BK22"/>
  <c r="BK23" s="1"/>
  <c r="BK26" s="1"/>
  <c r="BK42" s="1"/>
  <c r="BJ22"/>
  <c r="BI22"/>
  <c r="BH22"/>
  <c r="BG22"/>
  <c r="BD22" s="1"/>
  <c r="BF22"/>
  <c r="BE22"/>
  <c r="BB22" s="1"/>
  <c r="BA22"/>
  <c r="AZ22"/>
  <c r="AY22"/>
  <c r="AY23" s="1"/>
  <c r="AY26" s="1"/>
  <c r="AX22"/>
  <c r="AW22"/>
  <c r="AV22"/>
  <c r="AU22"/>
  <c r="AT22"/>
  <c r="AS22"/>
  <c r="AR22"/>
  <c r="AQ22"/>
  <c r="AP22"/>
  <c r="AO22"/>
  <c r="AN22"/>
  <c r="AM22"/>
  <c r="AJ22" s="1"/>
  <c r="AI22"/>
  <c r="AI23" s="1"/>
  <c r="AI26" s="1"/>
  <c r="AI42" s="1"/>
  <c r="AH22"/>
  <c r="AG22"/>
  <c r="AG23" s="1"/>
  <c r="AG26" s="1"/>
  <c r="AG42" s="1"/>
  <c r="AF22"/>
  <c r="AE22"/>
  <c r="AE23" s="1"/>
  <c r="AE26" s="1"/>
  <c r="AE42" s="1"/>
  <c r="AD22"/>
  <c r="AC22"/>
  <c r="AC23" s="1"/>
  <c r="AC26" s="1"/>
  <c r="AC42" s="1"/>
  <c r="AB22"/>
  <c r="AA22"/>
  <c r="AA23" s="1"/>
  <c r="AA26" s="1"/>
  <c r="AA42" s="1"/>
  <c r="Z22"/>
  <c r="Y22"/>
  <c r="Y23" s="1"/>
  <c r="Y26" s="1"/>
  <c r="Y42" s="1"/>
  <c r="X22"/>
  <c r="W22"/>
  <c r="W23" s="1"/>
  <c r="W26" s="1"/>
  <c r="W42" s="1"/>
  <c r="V22"/>
  <c r="U22"/>
  <c r="U23" s="1"/>
  <c r="U26" s="1"/>
  <c r="U42" s="1"/>
  <c r="T22"/>
  <c r="S22"/>
  <c r="S23" s="1"/>
  <c r="S26" s="1"/>
  <c r="S42" s="1"/>
  <c r="R22"/>
  <c r="Q22"/>
  <c r="Q23" s="1"/>
  <c r="Q26" s="1"/>
  <c r="Q42" s="1"/>
  <c r="P22"/>
  <c r="O22"/>
  <c r="O23" s="1"/>
  <c r="O26" s="1"/>
  <c r="O42" s="1"/>
  <c r="N22"/>
  <c r="M22"/>
  <c r="M23" s="1"/>
  <c r="M26" s="1"/>
  <c r="M42" s="1"/>
  <c r="L22"/>
  <c r="K22"/>
  <c r="K23" s="1"/>
  <c r="K26" s="1"/>
  <c r="K42" s="1"/>
  <c r="J22"/>
  <c r="I22"/>
  <c r="C22" s="1"/>
  <c r="H22"/>
  <c r="G22"/>
  <c r="F22"/>
  <c r="CA21"/>
  <c r="BS21"/>
  <c r="BR21"/>
  <c r="BQ21"/>
  <c r="BD21"/>
  <c r="BC21"/>
  <c r="BB21"/>
  <c r="AL21"/>
  <c r="AK21"/>
  <c r="AJ21"/>
  <c r="E21"/>
  <c r="D21"/>
  <c r="C21"/>
  <c r="BW20"/>
  <c r="BV20"/>
  <c r="BT20"/>
  <c r="BN20"/>
  <c r="BN23" s="1"/>
  <c r="BK20"/>
  <c r="BJ20"/>
  <c r="BJ23" s="1"/>
  <c r="BJ26" s="1"/>
  <c r="BJ42" s="1"/>
  <c r="BI20"/>
  <c r="BH20"/>
  <c r="BH23" s="1"/>
  <c r="BH26" s="1"/>
  <c r="BH42" s="1"/>
  <c r="BA20"/>
  <c r="AY20"/>
  <c r="AX20"/>
  <c r="AX23" s="1"/>
  <c r="AV20"/>
  <c r="AV23" s="1"/>
  <c r="AV26" s="1"/>
  <c r="AS20"/>
  <c r="AR20"/>
  <c r="AR23" s="1"/>
  <c r="AR26" s="1"/>
  <c r="AP20"/>
  <c r="AP23" s="1"/>
  <c r="AP26" s="1"/>
  <c r="AP42" s="1"/>
  <c r="AM20"/>
  <c r="AI20"/>
  <c r="AH20"/>
  <c r="AH23" s="1"/>
  <c r="AH26" s="1"/>
  <c r="AH42" s="1"/>
  <c r="AG20"/>
  <c r="AF20"/>
  <c r="AF23" s="1"/>
  <c r="AF26" s="1"/>
  <c r="AF42" s="1"/>
  <c r="AE20"/>
  <c r="AD20"/>
  <c r="AD23" s="1"/>
  <c r="AD26" s="1"/>
  <c r="AD42" s="1"/>
  <c r="AC20"/>
  <c r="AB20"/>
  <c r="AB23" s="1"/>
  <c r="AB26" s="1"/>
  <c r="AB42" s="1"/>
  <c r="AA20"/>
  <c r="Z20"/>
  <c r="Z23" s="1"/>
  <c r="Z26" s="1"/>
  <c r="Z42" s="1"/>
  <c r="Y20"/>
  <c r="X20"/>
  <c r="X23" s="1"/>
  <c r="X26" s="1"/>
  <c r="X42" s="1"/>
  <c r="W20"/>
  <c r="V20"/>
  <c r="V23" s="1"/>
  <c r="V26" s="1"/>
  <c r="V42" s="1"/>
  <c r="U20"/>
  <c r="T20"/>
  <c r="T23" s="1"/>
  <c r="T26" s="1"/>
  <c r="T42" s="1"/>
  <c r="S20"/>
  <c r="R20"/>
  <c r="R23" s="1"/>
  <c r="R26" s="1"/>
  <c r="R42" s="1"/>
  <c r="Q20"/>
  <c r="P20"/>
  <c r="P23" s="1"/>
  <c r="P26" s="1"/>
  <c r="P42" s="1"/>
  <c r="O20"/>
  <c r="N20"/>
  <c r="N23" s="1"/>
  <c r="N26" s="1"/>
  <c r="N42" s="1"/>
  <c r="M20"/>
  <c r="L20"/>
  <c r="L23" s="1"/>
  <c r="L26" s="1"/>
  <c r="L42" s="1"/>
  <c r="K20"/>
  <c r="J20"/>
  <c r="J23" s="1"/>
  <c r="J26" s="1"/>
  <c r="J42" s="1"/>
  <c r="I20"/>
  <c r="H20"/>
  <c r="H23" s="1"/>
  <c r="H26" s="1"/>
  <c r="H42" s="1"/>
  <c r="G20"/>
  <c r="F20"/>
  <c r="F23" s="1"/>
  <c r="F26" s="1"/>
  <c r="F42" s="1"/>
  <c r="CB19"/>
  <c r="BS19"/>
  <c r="BR19"/>
  <c r="BQ19"/>
  <c r="BD19"/>
  <c r="BC19"/>
  <c r="BB19"/>
  <c r="BZ19" s="1"/>
  <c r="AL19"/>
  <c r="AK19"/>
  <c r="AJ19"/>
  <c r="E19"/>
  <c r="D19"/>
  <c r="C19"/>
  <c r="CA18"/>
  <c r="BS18"/>
  <c r="BR18"/>
  <c r="BQ18"/>
  <c r="BD18"/>
  <c r="BC18"/>
  <c r="BB18"/>
  <c r="AN18"/>
  <c r="AL18"/>
  <c r="AK18"/>
  <c r="AJ18"/>
  <c r="E18"/>
  <c r="D18"/>
  <c r="C18"/>
  <c r="CA17"/>
  <c r="BS17"/>
  <c r="BR17"/>
  <c r="BQ17"/>
  <c r="BD17"/>
  <c r="BC17"/>
  <c r="BB17"/>
  <c r="AN17"/>
  <c r="AL17"/>
  <c r="AK17"/>
  <c r="AJ17"/>
  <c r="E17"/>
  <c r="D17"/>
  <c r="C17"/>
  <c r="CA16"/>
  <c r="BS16"/>
  <c r="BR16"/>
  <c r="BQ16"/>
  <c r="BD16"/>
  <c r="BC16"/>
  <c r="BB16"/>
  <c r="AN16"/>
  <c r="AL16"/>
  <c r="AK16"/>
  <c r="AJ16"/>
  <c r="E16"/>
  <c r="D16"/>
  <c r="C16"/>
  <c r="CA15"/>
  <c r="BS15"/>
  <c r="BR15"/>
  <c r="BQ15"/>
  <c r="BD15"/>
  <c r="BC15"/>
  <c r="BB15"/>
  <c r="AN15"/>
  <c r="AL15"/>
  <c r="AK15"/>
  <c r="AJ15"/>
  <c r="E15"/>
  <c r="D15"/>
  <c r="C15"/>
  <c r="CA14"/>
  <c r="BS14"/>
  <c r="BR14"/>
  <c r="BQ14"/>
  <c r="BD14"/>
  <c r="BC14"/>
  <c r="BB14"/>
  <c r="AN14"/>
  <c r="AL14"/>
  <c r="AK14"/>
  <c r="AJ14"/>
  <c r="E14"/>
  <c r="D14"/>
  <c r="C14"/>
  <c r="BX13"/>
  <c r="BS13"/>
  <c r="BR13"/>
  <c r="BQ13"/>
  <c r="BL13"/>
  <c r="BG13"/>
  <c r="BF13"/>
  <c r="BC13" s="1"/>
  <c r="BE13"/>
  <c r="BE20" s="1"/>
  <c r="BD13"/>
  <c r="BB13"/>
  <c r="AN13"/>
  <c r="AL13"/>
  <c r="AK13"/>
  <c r="AJ13"/>
  <c r="AJ20" s="1"/>
  <c r="AJ23" s="1"/>
  <c r="AJ26" s="1"/>
  <c r="AJ42" s="1"/>
  <c r="E13"/>
  <c r="D13"/>
  <c r="CA13" s="1"/>
  <c r="C13"/>
  <c r="CB12"/>
  <c r="BS12"/>
  <c r="BR12"/>
  <c r="BQ12"/>
  <c r="BD12"/>
  <c r="BC12"/>
  <c r="BB12"/>
  <c r="BZ12" s="1"/>
  <c r="AN12"/>
  <c r="AL12"/>
  <c r="AL20" s="1"/>
  <c r="AK12"/>
  <c r="AJ12"/>
  <c r="E12"/>
  <c r="D12"/>
  <c r="D20" s="1"/>
  <c r="C12"/>
  <c r="BZ11"/>
  <c r="BX11"/>
  <c r="BU11"/>
  <c r="BS11"/>
  <c r="BR11"/>
  <c r="BQ11"/>
  <c r="BP11"/>
  <c r="BF11"/>
  <c r="BD11"/>
  <c r="BC11"/>
  <c r="BB11"/>
  <c r="AZ11"/>
  <c r="AZ20" s="1"/>
  <c r="AZ23" s="1"/>
  <c r="AZ26" s="1"/>
  <c r="AW11"/>
  <c r="AT11"/>
  <c r="AO11"/>
  <c r="AN11"/>
  <c r="AL11"/>
  <c r="AK11"/>
  <c r="AJ11"/>
  <c r="E11"/>
  <c r="D11"/>
  <c r="C11"/>
  <c r="BY10"/>
  <c r="BU10"/>
  <c r="BQ10"/>
  <c r="BZ10" s="1"/>
  <c r="BP10"/>
  <c r="BO10" s="1"/>
  <c r="BM10"/>
  <c r="BL10" s="1"/>
  <c r="BG10"/>
  <c r="BF10" s="1"/>
  <c r="BD10"/>
  <c r="BB10"/>
  <c r="AZ10"/>
  <c r="AW10"/>
  <c r="AU10"/>
  <c r="AT10"/>
  <c r="AR10"/>
  <c r="AQ10"/>
  <c r="AO10"/>
  <c r="AN10"/>
  <c r="AL10"/>
  <c r="AK10"/>
  <c r="AJ10"/>
  <c r="E10"/>
  <c r="D10"/>
  <c r="C10"/>
  <c r="BY9"/>
  <c r="BU9"/>
  <c r="BQ9"/>
  <c r="BZ9" s="1"/>
  <c r="BP9"/>
  <c r="BO9" s="1"/>
  <c r="BM9"/>
  <c r="BG9"/>
  <c r="BB9"/>
  <c r="AZ9"/>
  <c r="AW9"/>
  <c r="AW20" s="1"/>
  <c r="AU9"/>
  <c r="AU20" s="1"/>
  <c r="AU23" s="1"/>
  <c r="AU26" s="1"/>
  <c r="AT9"/>
  <c r="AT20" s="1"/>
  <c r="AT23" s="1"/>
  <c r="AT26" s="1"/>
  <c r="AT42" s="1"/>
  <c r="AR9"/>
  <c r="AQ9"/>
  <c r="AQ20" s="1"/>
  <c r="AQ23" s="1"/>
  <c r="AQ26" s="1"/>
  <c r="AO9"/>
  <c r="AO20" s="1"/>
  <c r="AO23" s="1"/>
  <c r="AO26" s="1"/>
  <c r="AO42" s="1"/>
  <c r="AN9"/>
  <c r="AN20" s="1"/>
  <c r="AN23" s="1"/>
  <c r="AN26" s="1"/>
  <c r="AL9"/>
  <c r="AK9"/>
  <c r="AK20" s="1"/>
  <c r="AJ9"/>
  <c r="E9"/>
  <c r="E20" s="1"/>
  <c r="D9"/>
  <c r="C9"/>
  <c r="C20" s="1"/>
  <c r="J7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F7" s="1"/>
  <c r="AG7" s="1"/>
  <c r="AH7" s="1"/>
  <c r="AI7" s="1"/>
  <c r="AJ7" s="1"/>
  <c r="AK7" s="1"/>
  <c r="AL7" s="1"/>
  <c r="AM7" s="1"/>
  <c r="AN7" s="1"/>
  <c r="AO7" s="1"/>
  <c r="AQ7" s="1"/>
  <c r="AR7" s="1"/>
  <c r="AS7" s="1"/>
  <c r="AT7" s="1"/>
  <c r="AU7" s="1"/>
  <c r="AV7" s="1"/>
  <c r="AW7" s="1"/>
  <c r="AX7" s="1"/>
  <c r="AY7" s="1"/>
  <c r="AZ7" s="1"/>
  <c r="BA7" s="1"/>
  <c r="BB7" s="1"/>
  <c r="BC7" s="1"/>
  <c r="BD7" s="1"/>
  <c r="BE7" s="1"/>
  <c r="BF7" s="1"/>
  <c r="BG7" s="1"/>
  <c r="BK7" s="1"/>
  <c r="BL7" s="1"/>
  <c r="BM7" s="1"/>
  <c r="BN7" s="1"/>
  <c r="BO7" s="1"/>
  <c r="BP7" s="1"/>
  <c r="BQ7" s="1"/>
  <c r="BR7" s="1"/>
  <c r="BS7" s="1"/>
  <c r="BT7" s="1"/>
  <c r="BU7" s="1"/>
  <c r="BV7" s="1"/>
  <c r="BW7" s="1"/>
  <c r="BX7" s="1"/>
  <c r="BY7" s="1"/>
  <c r="BZ7" s="1"/>
  <c r="CA7" s="1"/>
  <c r="CB7" s="1"/>
  <c r="F7"/>
  <c r="G7" s="1"/>
  <c r="H7" s="1"/>
  <c r="I7" s="1"/>
  <c r="D7"/>
  <c r="E7" s="1"/>
  <c r="BM20" l="1"/>
  <c r="BM23" s="1"/>
  <c r="BM26" s="1"/>
  <c r="BM42" s="1"/>
  <c r="BL9"/>
  <c r="BL20" s="1"/>
  <c r="BL23" s="1"/>
  <c r="BL26" s="1"/>
  <c r="BL42" s="1"/>
  <c r="BC22"/>
  <c r="CA22" s="1"/>
  <c r="BI23"/>
  <c r="BI26" s="1"/>
  <c r="BU20"/>
  <c r="BT23"/>
  <c r="BQ20"/>
  <c r="BZ22"/>
  <c r="C23"/>
  <c r="C26" s="1"/>
  <c r="AQ42"/>
  <c r="AR42"/>
  <c r="AL22"/>
  <c r="AL23" s="1"/>
  <c r="AL26" s="1"/>
  <c r="AK22"/>
  <c r="AK23" s="1"/>
  <c r="AK26" s="1"/>
  <c r="AY42"/>
  <c r="BW42"/>
  <c r="AW23"/>
  <c r="AW26" s="1"/>
  <c r="AX42"/>
  <c r="C37"/>
  <c r="C40" s="1"/>
  <c r="AK37"/>
  <c r="AK40" s="1"/>
  <c r="BO11"/>
  <c r="CA11" s="1"/>
  <c r="CB11"/>
  <c r="BE23"/>
  <c r="BB20"/>
  <c r="D22"/>
  <c r="G23"/>
  <c r="G26" s="1"/>
  <c r="BD9"/>
  <c r="D23"/>
  <c r="D26" s="1"/>
  <c r="D42" s="1"/>
  <c r="D77" s="1"/>
  <c r="BZ13"/>
  <c r="CB13"/>
  <c r="BP20"/>
  <c r="BP23" s="1"/>
  <c r="BP26" s="1"/>
  <c r="BP42" s="1"/>
  <c r="BP77" s="1"/>
  <c r="E22"/>
  <c r="E23" s="1"/>
  <c r="E26" s="1"/>
  <c r="E42" s="1"/>
  <c r="I23"/>
  <c r="I26" s="1"/>
  <c r="I42" s="1"/>
  <c r="I77" s="1"/>
  <c r="BT37"/>
  <c r="BQ34"/>
  <c r="BZ34" s="1"/>
  <c r="BV37"/>
  <c r="BS34"/>
  <c r="CB34" s="1"/>
  <c r="BU40"/>
  <c r="BR40" s="1"/>
  <c r="BR37"/>
  <c r="BG20"/>
  <c r="BF9"/>
  <c r="BY20"/>
  <c r="BY23" s="1"/>
  <c r="BY26" s="1"/>
  <c r="BY42" s="1"/>
  <c r="BX9"/>
  <c r="BS9"/>
  <c r="CB9" s="1"/>
  <c r="BX10"/>
  <c r="BR10" s="1"/>
  <c r="CA10" s="1"/>
  <c r="BS10"/>
  <c r="CB10" s="1"/>
  <c r="BV23"/>
  <c r="BS20"/>
  <c r="BR70"/>
  <c r="CA70" s="1"/>
  <c r="BX71"/>
  <c r="BX76" s="1"/>
  <c r="CA24"/>
  <c r="CA25"/>
  <c r="BN42"/>
  <c r="CB30"/>
  <c r="AL36"/>
  <c r="AL37" s="1"/>
  <c r="AL40" s="1"/>
  <c r="CA36"/>
  <c r="AW37"/>
  <c r="AW40" s="1"/>
  <c r="BE37"/>
  <c r="BI37"/>
  <c r="BI40" s="1"/>
  <c r="CA39"/>
  <c r="BO20"/>
  <c r="BO23" s="1"/>
  <c r="BO26" s="1"/>
  <c r="BO42" s="1"/>
  <c r="BO77" s="1"/>
  <c r="BC10"/>
  <c r="CA12"/>
  <c r="BZ14"/>
  <c r="CB14"/>
  <c r="BZ15"/>
  <c r="CB15"/>
  <c r="BZ16"/>
  <c r="CB16"/>
  <c r="BZ17"/>
  <c r="CB17"/>
  <c r="BZ18"/>
  <c r="CB18"/>
  <c r="CA19"/>
  <c r="BZ21"/>
  <c r="CB21"/>
  <c r="CB22"/>
  <c r="AM42"/>
  <c r="BZ27"/>
  <c r="CB27"/>
  <c r="BZ28"/>
  <c r="CB28"/>
  <c r="CA29"/>
  <c r="BZ32"/>
  <c r="CB32"/>
  <c r="CA33"/>
  <c r="AN40"/>
  <c r="AN42" s="1"/>
  <c r="AR40"/>
  <c r="AV40"/>
  <c r="AV42" s="1"/>
  <c r="AV77" s="1"/>
  <c r="AZ40"/>
  <c r="AZ42" s="1"/>
  <c r="AZ77" s="1"/>
  <c r="BR34"/>
  <c r="BZ35"/>
  <c r="CB35"/>
  <c r="C36"/>
  <c r="CB36"/>
  <c r="G37"/>
  <c r="G40" s="1"/>
  <c r="AU37"/>
  <c r="AU40" s="1"/>
  <c r="AU42" s="1"/>
  <c r="BG37"/>
  <c r="C68"/>
  <c r="C71" s="1"/>
  <c r="E68"/>
  <c r="E71" s="1"/>
  <c r="AT77"/>
  <c r="CA44"/>
  <c r="BZ44"/>
  <c r="CB44"/>
  <c r="BZ46"/>
  <c r="CB46"/>
  <c r="F77"/>
  <c r="H77"/>
  <c r="J77"/>
  <c r="L77"/>
  <c r="N77"/>
  <c r="P77"/>
  <c r="R77"/>
  <c r="T77"/>
  <c r="V77"/>
  <c r="X77"/>
  <c r="Z77"/>
  <c r="AB77"/>
  <c r="AD77"/>
  <c r="AF77"/>
  <c r="AH77"/>
  <c r="AP77"/>
  <c r="AS77"/>
  <c r="AX77"/>
  <c r="BA77"/>
  <c r="BK77"/>
  <c r="BN77"/>
  <c r="BW77"/>
  <c r="BY77"/>
  <c r="K77"/>
  <c r="S77"/>
  <c r="AA77"/>
  <c r="AI77"/>
  <c r="BF37"/>
  <c r="BC34"/>
  <c r="BZ30"/>
  <c r="CA31"/>
  <c r="BZ36"/>
  <c r="CA38"/>
  <c r="BZ45"/>
  <c r="CB45"/>
  <c r="BL77"/>
  <c r="M77"/>
  <c r="Q77"/>
  <c r="U77"/>
  <c r="Y77"/>
  <c r="AC77"/>
  <c r="AG77"/>
  <c r="AM77"/>
  <c r="AY77"/>
  <c r="BJ77"/>
  <c r="BM77"/>
  <c r="BZ70"/>
  <c r="O77"/>
  <c r="W77"/>
  <c r="AE77"/>
  <c r="AO68"/>
  <c r="AN55"/>
  <c r="BG68"/>
  <c r="BF55"/>
  <c r="CA46"/>
  <c r="BZ50"/>
  <c r="CB50"/>
  <c r="CA52"/>
  <c r="BZ57"/>
  <c r="CB57"/>
  <c r="CA59"/>
  <c r="BZ62"/>
  <c r="CB62"/>
  <c r="CA63"/>
  <c r="BZ66"/>
  <c r="CB66"/>
  <c r="AJ71"/>
  <c r="AJ76" s="1"/>
  <c r="AR77"/>
  <c r="BH77"/>
  <c r="BT71"/>
  <c r="BZ72"/>
  <c r="CB72"/>
  <c r="CA73"/>
  <c r="CA78"/>
  <c r="BZ47"/>
  <c r="CB47"/>
  <c r="BZ48"/>
  <c r="CB48"/>
  <c r="CA49"/>
  <c r="BZ53"/>
  <c r="CB53"/>
  <c r="CA54"/>
  <c r="AL55"/>
  <c r="AQ71"/>
  <c r="AQ76" s="1"/>
  <c r="AU71"/>
  <c r="AU76" s="1"/>
  <c r="BD55"/>
  <c r="CB55" s="1"/>
  <c r="CA56"/>
  <c r="BZ60"/>
  <c r="CB60"/>
  <c r="CA61"/>
  <c r="BZ64"/>
  <c r="CB64"/>
  <c r="CA65"/>
  <c r="CA67"/>
  <c r="BE71"/>
  <c r="BR68"/>
  <c r="BZ69"/>
  <c r="CB69"/>
  <c r="AJ70"/>
  <c r="BR71"/>
  <c r="BV71"/>
  <c r="C74"/>
  <c r="BZ74" s="1"/>
  <c r="E74"/>
  <c r="CB74" s="1"/>
  <c r="AK74"/>
  <c r="CA74" s="1"/>
  <c r="CA79"/>
  <c r="AL42" l="1"/>
  <c r="BR76"/>
  <c r="AQ77"/>
  <c r="AO71"/>
  <c r="AL68"/>
  <c r="BV26"/>
  <c r="BS23"/>
  <c r="BC9"/>
  <c r="BF20"/>
  <c r="BE26"/>
  <c r="BB23"/>
  <c r="BT26"/>
  <c r="BQ23"/>
  <c r="BZ23" s="1"/>
  <c r="BR20"/>
  <c r="BU23"/>
  <c r="BV76"/>
  <c r="BS71"/>
  <c r="BE76"/>
  <c r="BB71"/>
  <c r="BC55"/>
  <c r="BF68"/>
  <c r="AK55"/>
  <c r="AN68"/>
  <c r="BF40"/>
  <c r="BC40" s="1"/>
  <c r="CA40" s="1"/>
  <c r="BC37"/>
  <c r="BG40"/>
  <c r="BD40" s="1"/>
  <c r="BD37"/>
  <c r="BE40"/>
  <c r="BB40" s="1"/>
  <c r="BB37"/>
  <c r="BG23"/>
  <c r="BD20"/>
  <c r="BV40"/>
  <c r="BS40" s="1"/>
  <c r="CB40" s="1"/>
  <c r="BS37"/>
  <c r="CB37" s="1"/>
  <c r="BT40"/>
  <c r="BQ40" s="1"/>
  <c r="BZ40" s="1"/>
  <c r="BQ37"/>
  <c r="BZ37" s="1"/>
  <c r="AJ77"/>
  <c r="CA34"/>
  <c r="BX20"/>
  <c r="BX23" s="1"/>
  <c r="BX26" s="1"/>
  <c r="BX42" s="1"/>
  <c r="CA37"/>
  <c r="AW42"/>
  <c r="AW77" s="1"/>
  <c r="C42"/>
  <c r="BZ68"/>
  <c r="E76"/>
  <c r="E77" s="1"/>
  <c r="BX77"/>
  <c r="CB20"/>
  <c r="G42"/>
  <c r="G77" s="1"/>
  <c r="AK42"/>
  <c r="BZ20"/>
  <c r="BR9"/>
  <c r="CA9" s="1"/>
  <c r="BI42"/>
  <c r="BI77" s="1"/>
  <c r="BT76"/>
  <c r="BQ71"/>
  <c r="BG71"/>
  <c r="BD68"/>
  <c r="CB68" s="1"/>
  <c r="AU77"/>
  <c r="AL77" s="1"/>
  <c r="C76"/>
  <c r="C77" s="1"/>
  <c r="BB76" l="1"/>
  <c r="BE77"/>
  <c r="BB77" s="1"/>
  <c r="BG76"/>
  <c r="BD71"/>
  <c r="AK68"/>
  <c r="AN71"/>
  <c r="BC68"/>
  <c r="CA68" s="1"/>
  <c r="BF71"/>
  <c r="BS76"/>
  <c r="BU26"/>
  <c r="BR23"/>
  <c r="BF23"/>
  <c r="BC20"/>
  <c r="CA20" s="1"/>
  <c r="BQ76"/>
  <c r="BZ76" s="1"/>
  <c r="BZ71"/>
  <c r="BG26"/>
  <c r="BD23"/>
  <c r="CB23" s="1"/>
  <c r="BT42"/>
  <c r="BT77" s="1"/>
  <c r="BQ77" s="1"/>
  <c r="BZ77" s="1"/>
  <c r="BQ26"/>
  <c r="BE42"/>
  <c r="BB26"/>
  <c r="BB42" s="1"/>
  <c r="BV42"/>
  <c r="BS26"/>
  <c r="AO76"/>
  <c r="AO77" s="1"/>
  <c r="AL71"/>
  <c r="AL76" s="1"/>
  <c r="CA55"/>
  <c r="BV77"/>
  <c r="BS77" s="1"/>
  <c r="BG42" l="1"/>
  <c r="BD26"/>
  <c r="BD42" s="1"/>
  <c r="BF26"/>
  <c r="BC23"/>
  <c r="CA23" s="1"/>
  <c r="BU42"/>
  <c r="BU77" s="1"/>
  <c r="BR77" s="1"/>
  <c r="BR26"/>
  <c r="BD76"/>
  <c r="BG77"/>
  <c r="BD77" s="1"/>
  <c r="CB76"/>
  <c r="BS42"/>
  <c r="CB42" s="1"/>
  <c r="BZ26"/>
  <c r="BQ42"/>
  <c r="BZ42" s="1"/>
  <c r="BF76"/>
  <c r="BC71"/>
  <c r="AN76"/>
  <c r="AN77" s="1"/>
  <c r="AK77" s="1"/>
  <c r="AK71"/>
  <c r="AK76" s="1"/>
  <c r="CB77"/>
  <c r="CB71"/>
  <c r="BF42" l="1"/>
  <c r="BC26"/>
  <c r="BC42" s="1"/>
  <c r="CA71"/>
  <c r="CB26"/>
  <c r="BF77"/>
  <c r="BC77" s="1"/>
  <c r="CA77" s="1"/>
  <c r="BC76"/>
  <c r="CA76" s="1"/>
  <c r="BR42"/>
  <c r="CA42" s="1"/>
  <c r="CA26" l="1"/>
</calcChain>
</file>

<file path=xl/sharedStrings.xml><?xml version="1.0" encoding="utf-8"?>
<sst xmlns="http://schemas.openxmlformats.org/spreadsheetml/2006/main" count="225" uniqueCount="146">
  <si>
    <t>Önkormányzat</t>
  </si>
  <si>
    <t>2013. évi feladatrendje szerinti bevételeinek és kiadásainak részletezése</t>
  </si>
  <si>
    <t>Címrend</t>
  </si>
  <si>
    <t>852021 1</t>
  </si>
  <si>
    <t xml:space="preserve"> 852031 1</t>
  </si>
  <si>
    <t xml:space="preserve"> 855911 1</t>
  </si>
  <si>
    <t>562913 1</t>
  </si>
  <si>
    <t xml:space="preserve"> 562917 1</t>
  </si>
  <si>
    <t xml:space="preserve"> 931204 1</t>
  </si>
  <si>
    <t>851011 1 - 851012 1</t>
  </si>
  <si>
    <t xml:space="preserve"> 562912 1</t>
  </si>
  <si>
    <t>Polgármesteri Hivatal Összesen</t>
  </si>
  <si>
    <t xml:space="preserve"> 841126 1 5</t>
  </si>
  <si>
    <t xml:space="preserve"> 841133 1</t>
  </si>
  <si>
    <t xml:space="preserve"> 821900 1,910121 1</t>
  </si>
  <si>
    <t>910502 1</t>
  </si>
  <si>
    <t>931102 1</t>
  </si>
  <si>
    <t>Iskola összesen</t>
  </si>
  <si>
    <t>Alapfokú oktatás alsó tagozat</t>
  </si>
  <si>
    <t>Alapfokú oktatás  felső tagozat</t>
  </si>
  <si>
    <t>Zeneiskola</t>
  </si>
  <si>
    <t>Napköziotthon</t>
  </si>
  <si>
    <t>Ált iskolások étkeztetése</t>
  </si>
  <si>
    <t>Munkahelyi vendéglátás</t>
  </si>
  <si>
    <t>Külső étkezők</t>
  </si>
  <si>
    <t>Fogyatékos tanulók isk.oktatása 1-4 osztály</t>
  </si>
  <si>
    <t>Fogyatékos tanulók isk.oktatása5-8 osztály</t>
  </si>
  <si>
    <t>Diáksport</t>
  </si>
  <si>
    <t>Óvoda összesen</t>
  </si>
  <si>
    <t>Óvodai nevelés</t>
  </si>
  <si>
    <t>Óvodai nevelés SNI</t>
  </si>
  <si>
    <t>Óvodai intézményi étkeztetés</t>
  </si>
  <si>
    <t>Ovi-külső étkezők</t>
  </si>
  <si>
    <t>Önkormányzati igazgatás</t>
  </si>
  <si>
    <t>Önkormányzati választások</t>
  </si>
  <si>
    <t>Pénzügyi igazgatás</t>
  </si>
  <si>
    <t>Könyvtár</t>
  </si>
  <si>
    <t>Kulturális-  és Sport Központ</t>
  </si>
  <si>
    <t>Művelődési ház</t>
  </si>
  <si>
    <t>Sportcsarnok</t>
  </si>
  <si>
    <t>Szakfeladatok összesen</t>
  </si>
  <si>
    <t>Terv          2013</t>
  </si>
  <si>
    <t xml:space="preserve">Változás        </t>
  </si>
  <si>
    <t>Mód. 2013.07.26</t>
  </si>
  <si>
    <t>KIADÁSOK</t>
  </si>
  <si>
    <t>1.</t>
  </si>
  <si>
    <t>Személyi juttatások</t>
  </si>
  <si>
    <t>2.</t>
  </si>
  <si>
    <t>Munkaadókat terhelő járulékok és szoc hozzájárulási adó</t>
  </si>
  <si>
    <t>3.</t>
  </si>
  <si>
    <t xml:space="preserve">Dologi kiadások </t>
  </si>
  <si>
    <t>4.</t>
  </si>
  <si>
    <t>Dologi - kifizetetlen</t>
  </si>
  <si>
    <t>5.</t>
  </si>
  <si>
    <t>Egyéb folyó kiadások</t>
  </si>
  <si>
    <t>6.</t>
  </si>
  <si>
    <t xml:space="preserve"> - ebből kamat</t>
  </si>
  <si>
    <t>7.</t>
  </si>
  <si>
    <t>Támogatásértékű kiadások</t>
  </si>
  <si>
    <t>8.</t>
  </si>
  <si>
    <t>Előző évi előirányzat-, pénzmaradvány átadás</t>
  </si>
  <si>
    <t>9.</t>
  </si>
  <si>
    <t>Végleges pénzeszközátadás államh. kívülre</t>
  </si>
  <si>
    <t>10.</t>
  </si>
  <si>
    <t>Ellátottak pénzbeli juttatásai</t>
  </si>
  <si>
    <t>11.</t>
  </si>
  <si>
    <t>Költségv. szervnek folyósított támogatás</t>
  </si>
  <si>
    <t>12.</t>
  </si>
  <si>
    <t>Pf. működési célú költségvetési kiadás (1+…+11)</t>
  </si>
  <si>
    <t>13.</t>
  </si>
  <si>
    <t>Tartalékok</t>
  </si>
  <si>
    <t>14.</t>
  </si>
  <si>
    <t>Pf. Nélküli működési célú költségvetési kiadás</t>
  </si>
  <si>
    <t>15.</t>
  </si>
  <si>
    <t>Költségvetési működési kiadások (12+14)</t>
  </si>
  <si>
    <t>16.</t>
  </si>
  <si>
    <t>Működési hitel, kölcsön tőkeösszegének törlesztése</t>
  </si>
  <si>
    <t>17.</t>
  </si>
  <si>
    <t xml:space="preserve">Finanszírozási működési kiadások </t>
  </si>
  <si>
    <t>18.</t>
  </si>
  <si>
    <t>Működési kiadások összesen (15+17)</t>
  </si>
  <si>
    <t>19.</t>
  </si>
  <si>
    <t>Felújítások</t>
  </si>
  <si>
    <t>20.</t>
  </si>
  <si>
    <t>Beruházások</t>
  </si>
  <si>
    <t>21.</t>
  </si>
  <si>
    <t>Kifizetetlen felhalmozási célú számlák</t>
  </si>
  <si>
    <t>22.</t>
  </si>
  <si>
    <t>Felhalmozási célú kamatkiadás</t>
  </si>
  <si>
    <t>23.</t>
  </si>
  <si>
    <t>24.</t>
  </si>
  <si>
    <t>25.</t>
  </si>
  <si>
    <t>Kölcsönnyújtás</t>
  </si>
  <si>
    <t>26.</t>
  </si>
  <si>
    <t>Pf. Felhalmozási célú költségvetési kiadás (19+…+25)</t>
  </si>
  <si>
    <t>27.</t>
  </si>
  <si>
    <t>Felhalmozási tartalék</t>
  </si>
  <si>
    <t>28.</t>
  </si>
  <si>
    <t>Pf. nélküli felhalmozási célú költségvetési kiad.</t>
  </si>
  <si>
    <t>29.</t>
  </si>
  <si>
    <t>Költségvetési felhalmozási kiadások (26+27+28)</t>
  </si>
  <si>
    <t>30.</t>
  </si>
  <si>
    <t>Felhalmozási hitel, kölcsön tőkeösszegének törlesztése</t>
  </si>
  <si>
    <t>31.</t>
  </si>
  <si>
    <t>Finanszírozási felhalmozási kiadások</t>
  </si>
  <si>
    <t>32.</t>
  </si>
  <si>
    <t>Felhalmozási kiadások összesen (29+31)</t>
  </si>
  <si>
    <t>Kiegyenlítő,függő átfutó kiadások</t>
  </si>
  <si>
    <t>Kiadások összesen (18+32+33)</t>
  </si>
  <si>
    <t>BEVÉTELEK</t>
  </si>
  <si>
    <t>Intézményi működési bevétel</t>
  </si>
  <si>
    <t>Hatósági jogkörhöz köthető működési bevételek</t>
  </si>
  <si>
    <t>Egyéb saját működési bevétel</t>
  </si>
  <si>
    <t>Kamatbevételek</t>
  </si>
  <si>
    <t>Áfa bevételek és visszatérülések</t>
  </si>
  <si>
    <t>Közhatalmi bevételek</t>
  </si>
  <si>
    <t>Adók</t>
  </si>
  <si>
    <t>Jövedelemkülönbség mérséklése</t>
  </si>
  <si>
    <t>Átengedett központi adók</t>
  </si>
  <si>
    <t xml:space="preserve">Bírságok </t>
  </si>
  <si>
    <t>Más fizetési kötelezettségek</t>
  </si>
  <si>
    <t>Önkormányzat költségvetési támogatása</t>
  </si>
  <si>
    <t>Működési célú támogatás ÁHT-n belülről</t>
  </si>
  <si>
    <t>Működési célú átvett pénzeszköz</t>
  </si>
  <si>
    <t xml:space="preserve">Felhalmozási célú egyéb központi támogatás </t>
  </si>
  <si>
    <t>Felhalmozási és tőke jellegű bevételei</t>
  </si>
  <si>
    <t>Tárgyi eszközök, immateriális javak értékesítése</t>
  </si>
  <si>
    <t>Önkormányzat sajátos felhalmozási és tőke bev.</t>
  </si>
  <si>
    <t>Pénzügyi befektetések bevételei</t>
  </si>
  <si>
    <t>Felhalm. c. kölcsön  visszatér. ÁHT-n kivűlről</t>
  </si>
  <si>
    <t>Felhalmozási célú támogatás ÁHT-n belülről</t>
  </si>
  <si>
    <t>Felhalmozási célú átvett pénzeszköz</t>
  </si>
  <si>
    <t xml:space="preserve">Előző évi előirányzat maradvány, pénzmaradvány, valamint vállalkozási maradvány alaptevékenység ellátására történő igénybevétele </t>
  </si>
  <si>
    <t>Irányító szervi  támogatás</t>
  </si>
  <si>
    <t>Pf. Költségvetési bevételek (35+…+58)</t>
  </si>
  <si>
    <t>Pénzforgalom nélküli bevételek</t>
  </si>
  <si>
    <t>Pf. Nélküli költségvetési bevételek</t>
  </si>
  <si>
    <t>Költségvetési bevételek (59+61)</t>
  </si>
  <si>
    <t xml:space="preserve">Működési célú hitel </t>
  </si>
  <si>
    <t xml:space="preserve">Felhalmozási célú hitel </t>
  </si>
  <si>
    <t>Finanszírozási bevételek (63+64)</t>
  </si>
  <si>
    <t>Kiegyenlítő,függő,átfutó bevételek</t>
  </si>
  <si>
    <t>Bevételek összesen(62+65+66)</t>
  </si>
  <si>
    <t>Bevétel - kiadás</t>
  </si>
  <si>
    <t>Létszámkeret (fő)</t>
  </si>
  <si>
    <t>Közfoglalkoztatottak létszámelőirányzata (fő)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</si>
</sst>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5" formatCode="0.0"/>
    <numFmt numFmtId="166" formatCode="#,##0.0"/>
  </numFmts>
  <fonts count="33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Times New Roman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b/>
      <sz val="10"/>
      <name val="Cambria"/>
      <charset val="238"/>
    </font>
    <font>
      <sz val="8"/>
      <name val="Cambria"/>
      <family val="1"/>
      <charset val="238"/>
    </font>
    <font>
      <b/>
      <sz val="9"/>
      <name val="Cambria"/>
      <charset val="238"/>
    </font>
    <font>
      <b/>
      <sz val="10"/>
      <color indexed="10"/>
      <name val="Cambria"/>
      <family val="1"/>
      <charset val="238"/>
    </font>
    <font>
      <sz val="10"/>
      <name val="Cambria"/>
      <charset val="238"/>
    </font>
    <font>
      <sz val="12"/>
      <name val="Cambria"/>
      <family val="1"/>
      <charset val="238"/>
    </font>
    <font>
      <sz val="9"/>
      <name val="Cambria"/>
      <charset val="238"/>
    </font>
    <font>
      <sz val="8"/>
      <name val="Cambria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0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</cellStyleXfs>
  <cellXfs count="220">
    <xf numFmtId="0" fontId="0" fillId="0" borderId="0" xfId="0"/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0" fontId="23" fillId="24" borderId="12" xfId="0" applyFont="1" applyFill="1" applyBorder="1" applyAlignment="1">
      <alignment horizontal="center" vertical="center" wrapText="1"/>
    </xf>
    <xf numFmtId="0" fontId="23" fillId="24" borderId="13" xfId="0" applyFont="1" applyFill="1" applyBorder="1" applyAlignment="1">
      <alignment horizontal="center" vertical="center" wrapText="1"/>
    </xf>
    <xf numFmtId="0" fontId="23" fillId="24" borderId="14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0" fontId="22" fillId="24" borderId="14" xfId="0" applyFont="1" applyFill="1" applyBorder="1" applyAlignment="1">
      <alignment horizontal="center" vertical="center" wrapText="1"/>
    </xf>
    <xf numFmtId="0" fontId="23" fillId="24" borderId="16" xfId="0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horizontal="center" vertical="center"/>
    </xf>
    <xf numFmtId="0" fontId="23" fillId="24" borderId="17" xfId="0" applyFont="1" applyFill="1" applyBorder="1" applyAlignment="1">
      <alignment horizontal="center" vertical="center" wrapText="1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14" xfId="0" applyFont="1" applyFill="1" applyBorder="1" applyAlignment="1">
      <alignment horizontal="center" vertical="center" wrapText="1"/>
    </xf>
    <xf numFmtId="0" fontId="23" fillId="24" borderId="16" xfId="0" applyFont="1" applyFill="1" applyBorder="1" applyAlignment="1">
      <alignment horizontal="center" vertical="center" wrapText="1"/>
    </xf>
    <xf numFmtId="0" fontId="23" fillId="24" borderId="15" xfId="0" applyFont="1" applyFill="1" applyBorder="1" applyAlignment="1">
      <alignment horizontal="center" vertical="center" wrapText="1"/>
    </xf>
    <xf numFmtId="0" fontId="23" fillId="24" borderId="0" xfId="0" applyFont="1" applyFill="1" applyBorder="1" applyAlignment="1">
      <alignment horizontal="center" vertical="center" wrapText="1"/>
    </xf>
    <xf numFmtId="0" fontId="23" fillId="24" borderId="19" xfId="0" applyFont="1" applyFill="1" applyBorder="1" applyAlignment="1">
      <alignment horizontal="center" vertical="center" wrapText="1"/>
    </xf>
    <xf numFmtId="0" fontId="23" fillId="24" borderId="20" xfId="0" applyFont="1" applyFill="1" applyBorder="1" applyAlignment="1">
      <alignment horizontal="center" vertical="center" wrapText="1"/>
    </xf>
    <xf numFmtId="0" fontId="23" fillId="24" borderId="21" xfId="0" applyFont="1" applyFill="1" applyBorder="1" applyAlignment="1">
      <alignment horizontal="center" vertical="center" wrapText="1"/>
    </xf>
    <xf numFmtId="0" fontId="23" fillId="24" borderId="22" xfId="0" applyFont="1" applyFill="1" applyBorder="1" applyAlignment="1">
      <alignment horizontal="center" vertical="center" wrapText="1"/>
    </xf>
    <xf numFmtId="0" fontId="23" fillId="24" borderId="23" xfId="0" applyFont="1" applyFill="1" applyBorder="1" applyAlignment="1">
      <alignment horizontal="center" vertical="center" wrapText="1"/>
    </xf>
    <xf numFmtId="0" fontId="23" fillId="24" borderId="24" xfId="0" applyFont="1" applyFill="1" applyBorder="1" applyAlignment="1">
      <alignment horizontal="center" vertical="center" wrapText="1"/>
    </xf>
    <xf numFmtId="0" fontId="24" fillId="24" borderId="19" xfId="0" applyFont="1" applyFill="1" applyBorder="1" applyAlignment="1">
      <alignment horizontal="center" vertical="center"/>
    </xf>
    <xf numFmtId="0" fontId="24" fillId="24" borderId="20" xfId="0" applyFont="1" applyFill="1" applyBorder="1" applyAlignment="1">
      <alignment horizontal="center" vertical="center"/>
    </xf>
    <xf numFmtId="0" fontId="24" fillId="24" borderId="21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3" fontId="24" fillId="0" borderId="19" xfId="0" applyNumberFormat="1" applyFont="1" applyBorder="1" applyAlignment="1">
      <alignment vertical="center"/>
    </xf>
    <xf numFmtId="3" fontId="24" fillId="0" borderId="20" xfId="0" applyNumberFormat="1" applyFont="1" applyBorder="1" applyAlignment="1">
      <alignment vertical="center"/>
    </xf>
    <xf numFmtId="3" fontId="24" fillId="0" borderId="21" xfId="0" applyNumberFormat="1" applyFont="1" applyBorder="1" applyAlignment="1">
      <alignment vertical="center"/>
    </xf>
    <xf numFmtId="16" fontId="24" fillId="25" borderId="19" xfId="0" applyNumberFormat="1" applyFont="1" applyFill="1" applyBorder="1" applyAlignment="1">
      <alignment horizontal="center" vertical="center"/>
    </xf>
    <xf numFmtId="0" fontId="24" fillId="25" borderId="20" xfId="0" applyFont="1" applyFill="1" applyBorder="1" applyAlignment="1">
      <alignment horizontal="center" vertical="center"/>
    </xf>
    <xf numFmtId="16" fontId="24" fillId="25" borderId="21" xfId="0" applyNumberFormat="1" applyFont="1" applyFill="1" applyBorder="1" applyAlignment="1">
      <alignment horizontal="center" vertical="center"/>
    </xf>
    <xf numFmtId="0" fontId="24" fillId="25" borderId="19" xfId="0" applyFont="1" applyFill="1" applyBorder="1" applyAlignment="1">
      <alignment horizontal="center" vertical="center"/>
    </xf>
    <xf numFmtId="16" fontId="24" fillId="25" borderId="20" xfId="0" applyNumberFormat="1" applyFont="1" applyFill="1" applyBorder="1" applyAlignment="1">
      <alignment horizontal="center" vertical="center"/>
    </xf>
    <xf numFmtId="0" fontId="24" fillId="25" borderId="21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3" fontId="24" fillId="0" borderId="20" xfId="0" applyNumberFormat="1" applyFont="1" applyFill="1" applyBorder="1" applyAlignment="1">
      <alignment vertical="center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vertical="center" wrapText="1"/>
    </xf>
    <xf numFmtId="3" fontId="24" fillId="26" borderId="27" xfId="0" applyNumberFormat="1" applyFont="1" applyFill="1" applyBorder="1" applyAlignment="1">
      <alignment vertical="center" wrapText="1"/>
    </xf>
    <xf numFmtId="3" fontId="24" fillId="26" borderId="28" xfId="0" applyNumberFormat="1" applyFont="1" applyFill="1" applyBorder="1" applyAlignment="1">
      <alignment vertical="center" wrapText="1"/>
    </xf>
    <xf numFmtId="3" fontId="24" fillId="26" borderId="29" xfId="0" applyNumberFormat="1" applyFont="1" applyFill="1" applyBorder="1" applyAlignment="1">
      <alignment vertical="center" wrapText="1"/>
    </xf>
    <xf numFmtId="3" fontId="24" fillId="0" borderId="27" xfId="0" applyNumberFormat="1" applyFont="1" applyBorder="1" applyAlignment="1">
      <alignment vertical="center" wrapText="1"/>
    </xf>
    <xf numFmtId="3" fontId="24" fillId="0" borderId="28" xfId="0" applyNumberFormat="1" applyFont="1" applyBorder="1" applyAlignment="1">
      <alignment vertical="center" wrapText="1"/>
    </xf>
    <xf numFmtId="3" fontId="24" fillId="0" borderId="29" xfId="0" applyNumberFormat="1" applyFont="1" applyBorder="1" applyAlignment="1">
      <alignment vertical="center" wrapText="1"/>
    </xf>
    <xf numFmtId="3" fontId="24" fillId="0" borderId="27" xfId="0" applyNumberFormat="1" applyFont="1" applyFill="1" applyBorder="1" applyAlignment="1">
      <alignment vertical="center" wrapText="1"/>
    </xf>
    <xf numFmtId="3" fontId="24" fillId="0" borderId="29" xfId="0" applyNumberFormat="1" applyFont="1" applyFill="1" applyBorder="1" applyAlignment="1">
      <alignment vertical="center" wrapText="1"/>
    </xf>
    <xf numFmtId="3" fontId="25" fillId="0" borderId="27" xfId="0" applyNumberFormat="1" applyFont="1" applyBorder="1" applyAlignment="1">
      <alignment vertical="center" wrapText="1"/>
    </xf>
    <xf numFmtId="3" fontId="25" fillId="0" borderId="28" xfId="0" applyNumberFormat="1" applyFont="1" applyBorder="1" applyAlignment="1">
      <alignment vertical="center" wrapText="1"/>
    </xf>
    <xf numFmtId="3" fontId="25" fillId="0" borderId="29" xfId="0" applyNumberFormat="1" applyFont="1" applyBorder="1" applyAlignment="1">
      <alignment vertical="center" wrapText="1"/>
    </xf>
    <xf numFmtId="0" fontId="24" fillId="0" borderId="30" xfId="0" applyFont="1" applyBorder="1" applyAlignment="1">
      <alignment horizontal="center" vertical="center" wrapText="1"/>
    </xf>
    <xf numFmtId="0" fontId="26" fillId="0" borderId="31" xfId="0" applyFont="1" applyBorder="1" applyAlignment="1">
      <alignment vertical="center" wrapText="1"/>
    </xf>
    <xf numFmtId="3" fontId="24" fillId="26" borderId="32" xfId="0" applyNumberFormat="1" applyFont="1" applyFill="1" applyBorder="1" applyAlignment="1">
      <alignment vertical="center" wrapText="1"/>
    </xf>
    <xf numFmtId="3" fontId="24" fillId="26" borderId="10" xfId="0" applyNumberFormat="1" applyFont="1" applyFill="1" applyBorder="1" applyAlignment="1">
      <alignment vertical="center" wrapText="1"/>
    </xf>
    <xf numFmtId="3" fontId="24" fillId="26" borderId="33" xfId="0" applyNumberFormat="1" applyFont="1" applyFill="1" applyBorder="1" applyAlignment="1">
      <alignment vertical="center" wrapText="1"/>
    </xf>
    <xf numFmtId="3" fontId="24" fillId="0" borderId="32" xfId="0" applyNumberFormat="1" applyFont="1" applyBorder="1" applyAlignment="1">
      <alignment vertical="center" wrapText="1"/>
    </xf>
    <xf numFmtId="3" fontId="24" fillId="0" borderId="10" xfId="0" applyNumberFormat="1" applyFont="1" applyBorder="1" applyAlignment="1">
      <alignment vertical="center" wrapText="1"/>
    </xf>
    <xf numFmtId="3" fontId="24" fillId="0" borderId="33" xfId="0" applyNumberFormat="1" applyFont="1" applyBorder="1" applyAlignment="1">
      <alignment vertical="center" wrapText="1"/>
    </xf>
    <xf numFmtId="3" fontId="24" fillId="0" borderId="32" xfId="0" applyNumberFormat="1" applyFont="1" applyFill="1" applyBorder="1" applyAlignment="1">
      <alignment vertical="center" wrapText="1"/>
    </xf>
    <xf numFmtId="3" fontId="24" fillId="0" borderId="33" xfId="0" applyNumberFormat="1" applyFont="1" applyFill="1" applyBorder="1" applyAlignment="1">
      <alignment vertical="center" wrapText="1"/>
    </xf>
    <xf numFmtId="3" fontId="25" fillId="0" borderId="32" xfId="0" applyNumberFormat="1" applyFont="1" applyBorder="1" applyAlignment="1">
      <alignment vertical="center" wrapText="1"/>
    </xf>
    <xf numFmtId="3" fontId="25" fillId="0" borderId="10" xfId="0" applyNumberFormat="1" applyFont="1" applyBorder="1" applyAlignment="1">
      <alignment vertical="center" wrapText="1"/>
    </xf>
    <xf numFmtId="3" fontId="25" fillId="0" borderId="33" xfId="0" applyNumberFormat="1" applyFont="1" applyBorder="1" applyAlignment="1">
      <alignment vertical="center" wrapText="1"/>
    </xf>
    <xf numFmtId="0" fontId="24" fillId="0" borderId="31" xfId="0" applyFont="1" applyBorder="1" applyAlignment="1">
      <alignment vertical="center" wrapText="1"/>
    </xf>
    <xf numFmtId="3" fontId="24" fillId="0" borderId="10" xfId="0" applyNumberFormat="1" applyFont="1" applyFill="1" applyBorder="1" applyAlignment="1">
      <alignment vertical="center" wrapText="1"/>
    </xf>
    <xf numFmtId="0" fontId="24" fillId="0" borderId="34" xfId="0" applyFont="1" applyBorder="1" applyAlignment="1">
      <alignment vertical="center" wrapText="1"/>
    </xf>
    <xf numFmtId="3" fontId="24" fillId="26" borderId="35" xfId="0" applyNumberFormat="1" applyFont="1" applyFill="1" applyBorder="1" applyAlignment="1">
      <alignment vertical="center" wrapText="1"/>
    </xf>
    <xf numFmtId="3" fontId="24" fillId="26" borderId="36" xfId="0" applyNumberFormat="1" applyFont="1" applyFill="1" applyBorder="1" applyAlignment="1">
      <alignment vertical="center" wrapText="1"/>
    </xf>
    <xf numFmtId="3" fontId="24" fillId="26" borderId="37" xfId="0" applyNumberFormat="1" applyFont="1" applyFill="1" applyBorder="1" applyAlignment="1">
      <alignment vertical="center" wrapText="1"/>
    </xf>
    <xf numFmtId="3" fontId="24" fillId="0" borderId="35" xfId="0" applyNumberFormat="1" applyFont="1" applyBorder="1" applyAlignment="1">
      <alignment vertical="center" wrapText="1"/>
    </xf>
    <xf numFmtId="3" fontId="24" fillId="0" borderId="36" xfId="0" applyNumberFormat="1" applyFont="1" applyBorder="1" applyAlignment="1">
      <alignment vertical="center" wrapText="1"/>
    </xf>
    <xf numFmtId="3" fontId="24" fillId="0" borderId="37" xfId="0" applyNumberFormat="1" applyFont="1" applyBorder="1" applyAlignment="1">
      <alignment vertical="center" wrapText="1"/>
    </xf>
    <xf numFmtId="3" fontId="24" fillId="0" borderId="35" xfId="0" applyNumberFormat="1" applyFont="1" applyFill="1" applyBorder="1" applyAlignment="1">
      <alignment vertical="center" wrapText="1"/>
    </xf>
    <xf numFmtId="3" fontId="24" fillId="0" borderId="36" xfId="0" applyNumberFormat="1" applyFont="1" applyFill="1" applyBorder="1" applyAlignment="1">
      <alignment vertical="center" wrapText="1"/>
    </xf>
    <xf numFmtId="3" fontId="24" fillId="0" borderId="37" xfId="0" applyNumberFormat="1" applyFont="1" applyFill="1" applyBorder="1" applyAlignment="1">
      <alignment vertical="center" wrapText="1"/>
    </xf>
    <xf numFmtId="3" fontId="25" fillId="0" borderId="35" xfId="0" applyNumberFormat="1" applyFont="1" applyBorder="1" applyAlignment="1">
      <alignment vertical="center" wrapText="1"/>
    </xf>
    <xf numFmtId="3" fontId="25" fillId="0" borderId="36" xfId="0" applyNumberFormat="1" applyFont="1" applyBorder="1" applyAlignment="1">
      <alignment vertical="center" wrapText="1"/>
    </xf>
    <xf numFmtId="3" fontId="25" fillId="0" borderId="37" xfId="0" applyNumberFormat="1" applyFont="1" applyBorder="1" applyAlignment="1">
      <alignment vertical="center" wrapText="1"/>
    </xf>
    <xf numFmtId="0" fontId="27" fillId="0" borderId="14" xfId="0" applyFont="1" applyBorder="1" applyAlignment="1">
      <alignment vertical="center" wrapText="1"/>
    </xf>
    <xf numFmtId="3" fontId="25" fillId="26" borderId="19" xfId="0" applyNumberFormat="1" applyFont="1" applyFill="1" applyBorder="1" applyAlignment="1">
      <alignment vertical="center" wrapText="1"/>
    </xf>
    <xf numFmtId="3" fontId="25" fillId="26" borderId="20" xfId="0" applyNumberFormat="1" applyFont="1" applyFill="1" applyBorder="1" applyAlignment="1">
      <alignment vertical="center" wrapText="1"/>
    </xf>
    <xf numFmtId="3" fontId="25" fillId="26" borderId="21" xfId="0" applyNumberFormat="1" applyFont="1" applyFill="1" applyBorder="1" applyAlignment="1">
      <alignment vertical="center" wrapText="1"/>
    </xf>
    <xf numFmtId="3" fontId="25" fillId="0" borderId="19" xfId="0" applyNumberFormat="1" applyFont="1" applyFill="1" applyBorder="1" applyAlignment="1">
      <alignment vertical="center" wrapText="1"/>
    </xf>
    <xf numFmtId="3" fontId="25" fillId="0" borderId="20" xfId="0" applyNumberFormat="1" applyFont="1" applyFill="1" applyBorder="1" applyAlignment="1">
      <alignment vertical="center" wrapText="1"/>
    </xf>
    <xf numFmtId="3" fontId="25" fillId="0" borderId="21" xfId="0" applyNumberFormat="1" applyFont="1" applyFill="1" applyBorder="1" applyAlignment="1">
      <alignment vertical="center" wrapText="1"/>
    </xf>
    <xf numFmtId="3" fontId="25" fillId="0" borderId="19" xfId="0" applyNumberFormat="1" applyFont="1" applyBorder="1" applyAlignment="1">
      <alignment vertical="center" wrapText="1"/>
    </xf>
    <xf numFmtId="3" fontId="25" fillId="0" borderId="20" xfId="0" applyNumberFormat="1" applyFont="1" applyBorder="1" applyAlignment="1">
      <alignment vertical="center" wrapText="1"/>
    </xf>
    <xf numFmtId="3" fontId="25" fillId="0" borderId="21" xfId="0" applyNumberFormat="1" applyFont="1" applyBorder="1" applyAlignment="1">
      <alignment vertical="center" wrapText="1"/>
    </xf>
    <xf numFmtId="0" fontId="24" fillId="0" borderId="38" xfId="0" applyFont="1" applyBorder="1" applyAlignment="1">
      <alignment vertical="center" wrapText="1"/>
    </xf>
    <xf numFmtId="3" fontId="24" fillId="0" borderId="28" xfId="0" applyNumberFormat="1" applyFont="1" applyFill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3" fontId="23" fillId="26" borderId="19" xfId="0" applyNumberFormat="1" applyFont="1" applyFill="1" applyBorder="1" applyAlignment="1">
      <alignment vertical="center" wrapText="1"/>
    </xf>
    <xf numFmtId="3" fontId="23" fillId="26" borderId="20" xfId="0" applyNumberFormat="1" applyFont="1" applyFill="1" applyBorder="1" applyAlignment="1">
      <alignment vertical="center" wrapText="1"/>
    </xf>
    <xf numFmtId="3" fontId="23" fillId="26" borderId="21" xfId="0" applyNumberFormat="1" applyFont="1" applyFill="1" applyBorder="1" applyAlignment="1">
      <alignment vertical="center" wrapText="1"/>
    </xf>
    <xf numFmtId="3" fontId="23" fillId="0" borderId="19" xfId="0" applyNumberFormat="1" applyFont="1" applyBorder="1" applyAlignment="1">
      <alignment vertical="center" wrapText="1"/>
    </xf>
    <xf numFmtId="3" fontId="23" fillId="0" borderId="20" xfId="0" applyNumberFormat="1" applyFont="1" applyBorder="1" applyAlignment="1">
      <alignment vertical="center" wrapText="1"/>
    </xf>
    <xf numFmtId="3" fontId="23" fillId="0" borderId="21" xfId="0" applyNumberFormat="1" applyFont="1" applyBorder="1" applyAlignment="1">
      <alignment vertical="center" wrapText="1"/>
    </xf>
    <xf numFmtId="3" fontId="24" fillId="26" borderId="19" xfId="0" applyNumberFormat="1" applyFont="1" applyFill="1" applyBorder="1" applyAlignment="1">
      <alignment vertical="center" wrapText="1"/>
    </xf>
    <xf numFmtId="3" fontId="24" fillId="26" borderId="20" xfId="0" applyNumberFormat="1" applyFont="1" applyFill="1" applyBorder="1" applyAlignment="1">
      <alignment vertical="center" wrapText="1"/>
    </xf>
    <xf numFmtId="3" fontId="24" fillId="26" borderId="21" xfId="0" applyNumberFormat="1" applyFont="1" applyFill="1" applyBorder="1" applyAlignment="1">
      <alignment vertical="center" wrapText="1"/>
    </xf>
    <xf numFmtId="3" fontId="23" fillId="0" borderId="19" xfId="0" applyNumberFormat="1" applyFont="1" applyFill="1" applyBorder="1" applyAlignment="1">
      <alignment vertical="center" wrapText="1"/>
    </xf>
    <xf numFmtId="3" fontId="23" fillId="0" borderId="20" xfId="0" applyNumberFormat="1" applyFont="1" applyFill="1" applyBorder="1" applyAlignment="1">
      <alignment vertical="center" wrapText="1"/>
    </xf>
    <xf numFmtId="3" fontId="23" fillId="0" borderId="21" xfId="0" applyNumberFormat="1" applyFont="1" applyFill="1" applyBorder="1" applyAlignment="1">
      <alignment vertical="center" wrapText="1"/>
    </xf>
    <xf numFmtId="0" fontId="24" fillId="0" borderId="39" xfId="0" applyFont="1" applyBorder="1" applyAlignment="1">
      <alignment horizontal="center" vertical="center" wrapText="1"/>
    </xf>
    <xf numFmtId="0" fontId="23" fillId="0" borderId="34" xfId="0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23" fillId="0" borderId="37" xfId="0" applyNumberFormat="1" applyFont="1" applyBorder="1" applyAlignment="1">
      <alignment vertical="center" wrapText="1"/>
    </xf>
    <xf numFmtId="3" fontId="23" fillId="26" borderId="35" xfId="0" applyNumberFormat="1" applyFont="1" applyFill="1" applyBorder="1" applyAlignment="1">
      <alignment vertical="center" wrapText="1"/>
    </xf>
    <xf numFmtId="3" fontId="23" fillId="26" borderId="36" xfId="0" applyNumberFormat="1" applyFont="1" applyFill="1" applyBorder="1" applyAlignment="1">
      <alignment vertical="center" wrapText="1"/>
    </xf>
    <xf numFmtId="3" fontId="23" fillId="26" borderId="37" xfId="0" applyNumberFormat="1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3" fontId="23" fillId="0" borderId="36" xfId="0" applyNumberFormat="1" applyFont="1" applyFill="1" applyBorder="1" applyAlignment="1">
      <alignment vertical="center" wrapText="1"/>
    </xf>
    <xf numFmtId="3" fontId="23" fillId="0" borderId="37" xfId="0" applyNumberFormat="1" applyFont="1" applyFill="1" applyBorder="1" applyAlignment="1">
      <alignment vertical="center" wrapText="1"/>
    </xf>
    <xf numFmtId="0" fontId="24" fillId="27" borderId="15" xfId="0" applyFont="1" applyFill="1" applyBorder="1" applyAlignment="1">
      <alignment horizontal="center" vertical="center" wrapText="1"/>
    </xf>
    <xf numFmtId="0" fontId="23" fillId="27" borderId="14" xfId="0" applyFont="1" applyFill="1" applyBorder="1" applyAlignment="1">
      <alignment vertical="center" wrapText="1"/>
    </xf>
    <xf numFmtId="3" fontId="23" fillId="27" borderId="19" xfId="0" applyNumberFormat="1" applyFont="1" applyFill="1" applyBorder="1" applyAlignment="1">
      <alignment vertical="center" wrapText="1"/>
    </xf>
    <xf numFmtId="3" fontId="23" fillId="27" borderId="20" xfId="0" applyNumberFormat="1" applyFont="1" applyFill="1" applyBorder="1" applyAlignment="1">
      <alignment vertical="center" wrapText="1"/>
    </xf>
    <xf numFmtId="3" fontId="23" fillId="27" borderId="21" xfId="0" applyNumberFormat="1" applyFont="1" applyFill="1" applyBorder="1" applyAlignment="1">
      <alignment vertical="center" wrapText="1"/>
    </xf>
    <xf numFmtId="3" fontId="25" fillId="27" borderId="19" xfId="0" applyNumberFormat="1" applyFont="1" applyFill="1" applyBorder="1" applyAlignment="1">
      <alignment vertical="center" wrapText="1"/>
    </xf>
    <xf numFmtId="3" fontId="25" fillId="27" borderId="20" xfId="0" applyNumberFormat="1" applyFont="1" applyFill="1" applyBorder="1" applyAlignment="1">
      <alignment vertical="center" wrapText="1"/>
    </xf>
    <xf numFmtId="3" fontId="25" fillId="27" borderId="21" xfId="0" applyNumberFormat="1" applyFont="1" applyFill="1" applyBorder="1" applyAlignment="1">
      <alignment vertical="center" wrapText="1"/>
    </xf>
    <xf numFmtId="3" fontId="24" fillId="27" borderId="19" xfId="0" applyNumberFormat="1" applyFont="1" applyFill="1" applyBorder="1" applyAlignment="1">
      <alignment vertical="center" wrapText="1"/>
    </xf>
    <xf numFmtId="3" fontId="24" fillId="27" borderId="20" xfId="0" applyNumberFormat="1" applyFont="1" applyFill="1" applyBorder="1" applyAlignment="1">
      <alignment vertical="center" wrapText="1"/>
    </xf>
    <xf numFmtId="3" fontId="24" fillId="27" borderId="21" xfId="0" applyNumberFormat="1" applyFont="1" applyFill="1" applyBorder="1" applyAlignment="1">
      <alignment vertical="center" wrapText="1"/>
    </xf>
    <xf numFmtId="3" fontId="28" fillId="0" borderId="27" xfId="0" applyNumberFormat="1" applyFont="1" applyBorder="1" applyAlignment="1">
      <alignment vertical="center" wrapText="1"/>
    </xf>
    <xf numFmtId="3" fontId="28" fillId="0" borderId="28" xfId="0" applyNumberFormat="1" applyFont="1" applyBorder="1" applyAlignment="1">
      <alignment vertical="center" wrapText="1"/>
    </xf>
    <xf numFmtId="3" fontId="28" fillId="0" borderId="29" xfId="0" applyNumberFormat="1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3" fontId="23" fillId="26" borderId="32" xfId="0" applyNumberFormat="1" applyFont="1" applyFill="1" applyBorder="1" applyAlignment="1">
      <alignment vertical="center" wrapText="1"/>
    </xf>
    <xf numFmtId="3" fontId="23" fillId="26" borderId="10" xfId="0" applyNumberFormat="1" applyFont="1" applyFill="1" applyBorder="1" applyAlignment="1">
      <alignment vertical="center" wrapText="1"/>
    </xf>
    <xf numFmtId="3" fontId="23" fillId="26" borderId="33" xfId="0" applyNumberFormat="1" applyFont="1" applyFill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10" xfId="0" applyNumberFormat="1" applyFont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23" fillId="0" borderId="10" xfId="0" applyNumberFormat="1" applyFont="1" applyFill="1" applyBorder="1" applyAlignment="1">
      <alignment vertical="center" wrapText="1"/>
    </xf>
    <xf numFmtId="3" fontId="23" fillId="0" borderId="33" xfId="0" applyNumberFormat="1" applyFont="1" applyFill="1" applyBorder="1" applyAlignment="1">
      <alignment vertical="center" wrapText="1"/>
    </xf>
    <xf numFmtId="3" fontId="25" fillId="26" borderId="35" xfId="0" applyNumberFormat="1" applyFont="1" applyFill="1" applyBorder="1" applyAlignment="1">
      <alignment vertical="center" wrapText="1"/>
    </xf>
    <xf numFmtId="3" fontId="25" fillId="26" borderId="36" xfId="0" applyNumberFormat="1" applyFont="1" applyFill="1" applyBorder="1" applyAlignment="1">
      <alignment vertical="center" wrapText="1"/>
    </xf>
    <xf numFmtId="3" fontId="25" fillId="26" borderId="37" xfId="0" applyNumberFormat="1" applyFont="1" applyFill="1" applyBorder="1" applyAlignment="1">
      <alignment vertical="center" wrapText="1"/>
    </xf>
    <xf numFmtId="0" fontId="23" fillId="24" borderId="14" xfId="0" applyFont="1" applyFill="1" applyBorder="1" applyAlignment="1">
      <alignment vertical="center" wrapText="1"/>
    </xf>
    <xf numFmtId="3" fontId="23" fillId="24" borderId="19" xfId="0" applyNumberFormat="1" applyFont="1" applyFill="1" applyBorder="1" applyAlignment="1">
      <alignment vertical="center" wrapText="1"/>
    </xf>
    <xf numFmtId="3" fontId="23" fillId="24" borderId="20" xfId="0" applyNumberFormat="1" applyFont="1" applyFill="1" applyBorder="1" applyAlignment="1">
      <alignment vertical="center" wrapText="1"/>
    </xf>
    <xf numFmtId="3" fontId="23" fillId="24" borderId="21" xfId="0" applyNumberFormat="1" applyFont="1" applyFill="1" applyBorder="1" applyAlignment="1">
      <alignment vertical="center" wrapText="1"/>
    </xf>
    <xf numFmtId="3" fontId="25" fillId="24" borderId="19" xfId="0" applyNumberFormat="1" applyFont="1" applyFill="1" applyBorder="1" applyAlignment="1">
      <alignment vertical="center" wrapText="1"/>
    </xf>
    <xf numFmtId="3" fontId="25" fillId="24" borderId="20" xfId="0" applyNumberFormat="1" applyFont="1" applyFill="1" applyBorder="1" applyAlignment="1">
      <alignment vertical="center" wrapText="1"/>
    </xf>
    <xf numFmtId="3" fontId="25" fillId="24" borderId="21" xfId="0" applyNumberFormat="1" applyFont="1" applyFill="1" applyBorder="1" applyAlignment="1">
      <alignment vertical="center" wrapText="1"/>
    </xf>
    <xf numFmtId="0" fontId="24" fillId="0" borderId="30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vertical="center" wrapText="1"/>
    </xf>
    <xf numFmtId="3" fontId="24" fillId="26" borderId="41" xfId="0" applyNumberFormat="1" applyFont="1" applyFill="1" applyBorder="1" applyAlignment="1">
      <alignment vertical="center" wrapText="1"/>
    </xf>
    <xf numFmtId="3" fontId="24" fillId="26" borderId="42" xfId="0" applyNumberFormat="1" applyFont="1" applyFill="1" applyBorder="1" applyAlignment="1">
      <alignment vertical="center" wrapText="1"/>
    </xf>
    <xf numFmtId="3" fontId="24" fillId="26" borderId="43" xfId="0" applyNumberFormat="1" applyFont="1" applyFill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43" xfId="0" applyNumberFormat="1" applyFont="1" applyFill="1" applyBorder="1" applyAlignment="1">
      <alignment vertical="center" wrapText="1"/>
    </xf>
    <xf numFmtId="3" fontId="25" fillId="0" borderId="41" xfId="0" applyNumberFormat="1" applyFont="1" applyFill="1" applyBorder="1" applyAlignment="1">
      <alignment vertical="center" wrapText="1"/>
    </xf>
    <xf numFmtId="3" fontId="25" fillId="0" borderId="42" xfId="0" applyNumberFormat="1" applyFont="1" applyFill="1" applyBorder="1" applyAlignment="1">
      <alignment vertical="center" wrapText="1"/>
    </xf>
    <xf numFmtId="3" fontId="25" fillId="0" borderId="43" xfId="0" applyNumberFormat="1" applyFont="1" applyFill="1" applyBorder="1" applyAlignment="1">
      <alignment vertical="center" wrapText="1"/>
    </xf>
    <xf numFmtId="3" fontId="24" fillId="0" borderId="19" xfId="0" applyNumberFormat="1" applyFont="1" applyBorder="1" applyAlignment="1">
      <alignment vertical="center" wrapText="1"/>
    </xf>
    <xf numFmtId="3" fontId="24" fillId="0" borderId="20" xfId="0" applyNumberFormat="1" applyFont="1" applyBorder="1" applyAlignment="1">
      <alignment vertical="center" wrapText="1"/>
    </xf>
    <xf numFmtId="3" fontId="24" fillId="0" borderId="21" xfId="0" applyNumberFormat="1" applyFont="1" applyBorder="1" applyAlignment="1">
      <alignment vertical="center" wrapText="1"/>
    </xf>
    <xf numFmtId="3" fontId="24" fillId="0" borderId="19" xfId="0" applyNumberFormat="1" applyFont="1" applyFill="1" applyBorder="1" applyAlignment="1">
      <alignment vertical="center" wrapText="1"/>
    </xf>
    <xf numFmtId="3" fontId="24" fillId="0" borderId="20" xfId="0" applyNumberFormat="1" applyFont="1" applyFill="1" applyBorder="1" applyAlignment="1">
      <alignment vertical="center" wrapText="1"/>
    </xf>
    <xf numFmtId="3" fontId="24" fillId="0" borderId="21" xfId="0" applyNumberFormat="1" applyFont="1" applyFill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  <xf numFmtId="0" fontId="30" fillId="0" borderId="27" xfId="0" applyFont="1" applyBorder="1"/>
    <xf numFmtId="0" fontId="30" fillId="0" borderId="28" xfId="0" applyFont="1" applyBorder="1"/>
    <xf numFmtId="0" fontId="30" fillId="0" borderId="29" xfId="0" applyFont="1" applyBorder="1"/>
    <xf numFmtId="3" fontId="25" fillId="0" borderId="29" xfId="0" applyNumberFormat="1" applyFont="1" applyFill="1" applyBorder="1" applyAlignment="1">
      <alignment vertical="center" wrapText="1"/>
    </xf>
    <xf numFmtId="0" fontId="31" fillId="0" borderId="31" xfId="0" applyFont="1" applyBorder="1" applyAlignment="1">
      <alignment vertical="center" wrapText="1"/>
    </xf>
    <xf numFmtId="3" fontId="25" fillId="0" borderId="33" xfId="0" applyNumberFormat="1" applyFont="1" applyFill="1" applyBorder="1" applyAlignment="1">
      <alignment vertical="center" wrapText="1"/>
    </xf>
    <xf numFmtId="0" fontId="29" fillId="0" borderId="31" xfId="0" applyFont="1" applyBorder="1" applyAlignment="1">
      <alignment vertical="center" wrapText="1"/>
    </xf>
    <xf numFmtId="0" fontId="29" fillId="25" borderId="31" xfId="0" applyFont="1" applyFill="1" applyBorder="1" applyAlignment="1">
      <alignment horizontal="left" vertical="center"/>
    </xf>
    <xf numFmtId="0" fontId="29" fillId="25" borderId="31" xfId="0" applyFont="1" applyFill="1" applyBorder="1" applyAlignment="1">
      <alignment horizontal="left" vertical="center" wrapText="1"/>
    </xf>
    <xf numFmtId="3" fontId="28" fillId="0" borderId="32" xfId="0" applyNumberFormat="1" applyFont="1" applyBorder="1" applyAlignment="1">
      <alignment vertical="center" wrapText="1"/>
    </xf>
    <xf numFmtId="3" fontId="28" fillId="0" borderId="10" xfId="0" applyNumberFormat="1" applyFont="1" applyBorder="1" applyAlignment="1">
      <alignment vertical="center" wrapText="1"/>
    </xf>
    <xf numFmtId="3" fontId="28" fillId="0" borderId="33" xfId="0" applyNumberFormat="1" applyFont="1" applyBorder="1" applyAlignment="1">
      <alignment vertical="center" wrapText="1"/>
    </xf>
    <xf numFmtId="3" fontId="29" fillId="0" borderId="32" xfId="0" applyNumberFormat="1" applyFont="1" applyBorder="1" applyAlignment="1">
      <alignment vertical="center" wrapText="1"/>
    </xf>
    <xf numFmtId="3" fontId="29" fillId="0" borderId="10" xfId="0" applyNumberFormat="1" applyFont="1" applyBorder="1" applyAlignment="1">
      <alignment vertical="center" wrapText="1"/>
    </xf>
    <xf numFmtId="3" fontId="29" fillId="0" borderId="33" xfId="0" applyNumberFormat="1" applyFont="1" applyBorder="1" applyAlignment="1">
      <alignment vertical="center" wrapText="1"/>
    </xf>
    <xf numFmtId="0" fontId="32" fillId="25" borderId="44" xfId="0" applyFont="1" applyFill="1" applyBorder="1" applyAlignment="1">
      <alignment horizontal="left" vertical="center" wrapText="1"/>
    </xf>
    <xf numFmtId="0" fontId="23" fillId="0" borderId="38" xfId="0" applyFont="1" applyFill="1" applyBorder="1" applyAlignment="1">
      <alignment vertical="center" wrapText="1"/>
    </xf>
    <xf numFmtId="3" fontId="23" fillId="26" borderId="27" xfId="0" applyNumberFormat="1" applyFont="1" applyFill="1" applyBorder="1" applyAlignment="1">
      <alignment vertical="center" wrapText="1"/>
    </xf>
    <xf numFmtId="3" fontId="23" fillId="26" borderId="28" xfId="0" applyNumberFormat="1" applyFont="1" applyFill="1" applyBorder="1" applyAlignment="1">
      <alignment vertical="center" wrapText="1"/>
    </xf>
    <xf numFmtId="3" fontId="23" fillId="26" borderId="29" xfId="0" applyNumberFormat="1" applyFont="1" applyFill="1" applyBorder="1" applyAlignment="1">
      <alignment vertical="center" wrapText="1"/>
    </xf>
    <xf numFmtId="3" fontId="23" fillId="0" borderId="27" xfId="0" applyNumberFormat="1" applyFont="1" applyFill="1" applyBorder="1" applyAlignment="1">
      <alignment vertical="center" wrapText="1"/>
    </xf>
    <xf numFmtId="3" fontId="23" fillId="0" borderId="28" xfId="0" applyNumberFormat="1" applyFont="1" applyFill="1" applyBorder="1" applyAlignment="1">
      <alignment vertical="center" wrapText="1"/>
    </xf>
    <xf numFmtId="3" fontId="23" fillId="0" borderId="29" xfId="0" applyNumberFormat="1" applyFont="1" applyFill="1" applyBorder="1" applyAlignment="1">
      <alignment vertical="center" wrapText="1"/>
    </xf>
    <xf numFmtId="3" fontId="25" fillId="26" borderId="27" xfId="0" applyNumberFormat="1" applyFont="1" applyFill="1" applyBorder="1" applyAlignment="1">
      <alignment vertical="center" wrapText="1"/>
    </xf>
    <xf numFmtId="3" fontId="25" fillId="26" borderId="28" xfId="0" applyNumberFormat="1" applyFont="1" applyFill="1" applyBorder="1" applyAlignment="1">
      <alignment vertical="center" wrapText="1"/>
    </xf>
    <xf numFmtId="3" fontId="25" fillId="26" borderId="29" xfId="0" applyNumberFormat="1" applyFont="1" applyFill="1" applyBorder="1" applyAlignment="1">
      <alignment vertical="center" wrapText="1"/>
    </xf>
    <xf numFmtId="165" fontId="23" fillId="0" borderId="38" xfId="0" applyNumberFormat="1" applyFont="1" applyBorder="1" applyAlignment="1">
      <alignment vertical="center" wrapText="1"/>
    </xf>
    <xf numFmtId="165" fontId="24" fillId="0" borderId="32" xfId="0" applyNumberFormat="1" applyFont="1" applyBorder="1" applyAlignment="1">
      <alignment vertical="center"/>
    </xf>
    <xf numFmtId="165" fontId="24" fillId="0" borderId="10" xfId="0" applyNumberFormat="1" applyFont="1" applyBorder="1" applyAlignment="1">
      <alignment vertical="center"/>
    </xf>
    <xf numFmtId="165" fontId="24" fillId="0" borderId="33" xfId="0" applyNumberFormat="1" applyFont="1" applyBorder="1" applyAlignment="1">
      <alignment vertical="center"/>
    </xf>
    <xf numFmtId="166" fontId="24" fillId="26" borderId="33" xfId="0" applyNumberFormat="1" applyFont="1" applyFill="1" applyBorder="1" applyAlignment="1">
      <alignment vertical="center" wrapText="1"/>
    </xf>
    <xf numFmtId="165" fontId="24" fillId="0" borderId="32" xfId="0" applyNumberFormat="1" applyFont="1" applyFill="1" applyBorder="1" applyAlignment="1">
      <alignment vertical="center"/>
    </xf>
    <xf numFmtId="165" fontId="24" fillId="0" borderId="10" xfId="0" applyNumberFormat="1" applyFont="1" applyFill="1" applyBorder="1" applyAlignment="1">
      <alignment vertical="center"/>
    </xf>
    <xf numFmtId="165" fontId="24" fillId="0" borderId="33" xfId="0" applyNumberFormat="1" applyFont="1" applyFill="1" applyBorder="1" applyAlignment="1">
      <alignment vertical="center"/>
    </xf>
    <xf numFmtId="165" fontId="24" fillId="26" borderId="32" xfId="0" applyNumberFormat="1" applyFont="1" applyFill="1" applyBorder="1" applyAlignment="1">
      <alignment vertical="center"/>
    </xf>
    <xf numFmtId="165" fontId="24" fillId="26" borderId="10" xfId="0" applyNumberFormat="1" applyFont="1" applyFill="1" applyBorder="1" applyAlignment="1">
      <alignment vertical="center"/>
    </xf>
    <xf numFmtId="165" fontId="24" fillId="26" borderId="33" xfId="0" applyNumberFormat="1" applyFont="1" applyFill="1" applyBorder="1" applyAlignment="1">
      <alignment vertical="center"/>
    </xf>
    <xf numFmtId="0" fontId="23" fillId="0" borderId="44" xfId="0" applyFont="1" applyBorder="1" applyAlignment="1">
      <alignment vertical="center" wrapText="1"/>
    </xf>
    <xf numFmtId="0" fontId="24" fillId="26" borderId="45" xfId="0" applyFont="1" applyFill="1" applyBorder="1"/>
    <xf numFmtId="0" fontId="24" fillId="26" borderId="46" xfId="0" applyFont="1" applyFill="1" applyBorder="1"/>
    <xf numFmtId="0" fontId="24" fillId="26" borderId="47" xfId="0" applyFont="1" applyFill="1" applyBorder="1"/>
    <xf numFmtId="0" fontId="24" fillId="0" borderId="45" xfId="0" applyFont="1" applyBorder="1"/>
    <xf numFmtId="0" fontId="24" fillId="0" borderId="46" xfId="0" applyFont="1" applyBorder="1"/>
    <xf numFmtId="0" fontId="24" fillId="0" borderId="47" xfId="0" applyFont="1" applyBorder="1"/>
    <xf numFmtId="3" fontId="24" fillId="26" borderId="45" xfId="0" applyNumberFormat="1" applyFont="1" applyFill="1" applyBorder="1" applyAlignment="1">
      <alignment vertical="center" wrapText="1"/>
    </xf>
    <xf numFmtId="3" fontId="24" fillId="26" borderId="46" xfId="0" applyNumberFormat="1" applyFont="1" applyFill="1" applyBorder="1" applyAlignment="1">
      <alignment vertical="center" wrapText="1"/>
    </xf>
    <xf numFmtId="3" fontId="24" fillId="26" borderId="47" xfId="0" applyNumberFormat="1" applyFont="1" applyFill="1" applyBorder="1" applyAlignment="1">
      <alignment vertical="center" wrapText="1"/>
    </xf>
    <xf numFmtId="3" fontId="25" fillId="0" borderId="45" xfId="0" applyNumberFormat="1" applyFont="1" applyBorder="1" applyAlignment="1">
      <alignment vertical="center" wrapText="1"/>
    </xf>
    <xf numFmtId="3" fontId="25" fillId="0" borderId="46" xfId="0" applyNumberFormat="1" applyFont="1" applyBorder="1" applyAlignment="1">
      <alignment vertical="center" wrapText="1"/>
    </xf>
    <xf numFmtId="3" fontId="25" fillId="0" borderId="47" xfId="0" applyNumberFormat="1" applyFont="1" applyBorder="1" applyAlignment="1">
      <alignment vertical="center" wrapText="1"/>
    </xf>
  </cellXfs>
  <cellStyles count="48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Ezres 2" xfId="27"/>
    <cellStyle name="Ezres 2 2" xfId="46"/>
    <cellStyle name="Figyelmeztetés 2" xfId="28"/>
    <cellStyle name="Hivatkozott cella 2" xfId="29"/>
    <cellStyle name="Jegyzet 2" xfId="30"/>
    <cellStyle name="Jelölőszín (1) 2" xfId="31"/>
    <cellStyle name="Jelölőszín (2) 2" xfId="32"/>
    <cellStyle name="Jelölőszín (3) 2" xfId="33"/>
    <cellStyle name="Jelölőszín (4) 2" xfId="34"/>
    <cellStyle name="Jelölőszín (5) 2" xfId="35"/>
    <cellStyle name="Jelölőszín (6) 2" xfId="36"/>
    <cellStyle name="Jó 2" xfId="37"/>
    <cellStyle name="Kimenet 2" xfId="38"/>
    <cellStyle name="Magyarázó szöveg 2" xfId="39"/>
    <cellStyle name="Normál" xfId="0" builtinId="0"/>
    <cellStyle name="Normál 2" xfId="40"/>
    <cellStyle name="Normál 2 2" xfId="47"/>
    <cellStyle name="Normál 3" xfId="1"/>
    <cellStyle name="Összesen 2" xfId="41"/>
    <cellStyle name="Rossz 2" xfId="42"/>
    <cellStyle name="Semleges 2" xfId="43"/>
    <cellStyle name="Számítás 2" xfId="44"/>
    <cellStyle name="Százalék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B79"/>
  <sheetViews>
    <sheetView tabSelected="1" topLeftCell="A28" workbookViewId="0">
      <selection sqref="A1:CB79"/>
    </sheetView>
  </sheetViews>
  <sheetFormatPr defaultRowHeight="15"/>
  <sheetData>
    <row r="1" spans="1:80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</row>
    <row r="2" spans="1:80" ht="128.25">
      <c r="A2" s="2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</row>
    <row r="3" spans="1:80" ht="15.75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</row>
    <row r="4" spans="1:80" ht="15.75" thickBot="1">
      <c r="A4" s="4" t="s">
        <v>2</v>
      </c>
      <c r="B4" s="5"/>
      <c r="C4" s="6"/>
      <c r="D4" s="6"/>
      <c r="E4" s="6"/>
      <c r="F4" s="6">
        <v>8520111</v>
      </c>
      <c r="G4" s="6"/>
      <c r="H4" s="6"/>
      <c r="I4" s="6" t="s">
        <v>3</v>
      </c>
      <c r="J4" s="6"/>
      <c r="K4" s="6"/>
      <c r="L4" s="6" t="s">
        <v>4</v>
      </c>
      <c r="M4" s="6"/>
      <c r="N4" s="6"/>
      <c r="O4" s="6" t="s">
        <v>5</v>
      </c>
      <c r="P4" s="6"/>
      <c r="Q4" s="6"/>
      <c r="R4" s="6" t="s">
        <v>6</v>
      </c>
      <c r="S4" s="6"/>
      <c r="T4" s="6"/>
      <c r="U4" s="6" t="s">
        <v>7</v>
      </c>
      <c r="V4" s="6"/>
      <c r="W4" s="6"/>
      <c r="X4" s="6">
        <v>5610002</v>
      </c>
      <c r="Y4" s="6"/>
      <c r="Z4" s="6"/>
      <c r="AA4" s="6">
        <v>852012</v>
      </c>
      <c r="AB4" s="6"/>
      <c r="AC4" s="6"/>
      <c r="AD4" s="6">
        <v>852022</v>
      </c>
      <c r="AE4" s="6"/>
      <c r="AF4" s="6"/>
      <c r="AG4" s="6" t="s">
        <v>8</v>
      </c>
      <c r="AH4" s="6"/>
      <c r="AI4" s="6"/>
      <c r="AJ4" s="6"/>
      <c r="AK4" s="6"/>
      <c r="AL4" s="6"/>
      <c r="AM4" s="6" t="s">
        <v>9</v>
      </c>
      <c r="AN4" s="6"/>
      <c r="AO4" s="6"/>
      <c r="AP4" s="6"/>
      <c r="AQ4" s="6"/>
      <c r="AR4" s="6"/>
      <c r="AS4" s="6" t="s">
        <v>10</v>
      </c>
      <c r="AT4" s="6"/>
      <c r="AU4" s="6"/>
      <c r="AV4" s="6" t="s">
        <v>7</v>
      </c>
      <c r="AW4" s="6"/>
      <c r="AX4" s="6"/>
      <c r="AY4" s="6">
        <v>5610002</v>
      </c>
      <c r="AZ4" s="6"/>
      <c r="BA4" s="7"/>
      <c r="BB4" s="8" t="s">
        <v>11</v>
      </c>
      <c r="BC4" s="8"/>
      <c r="BD4" s="8"/>
      <c r="BE4" s="9" t="s">
        <v>12</v>
      </c>
      <c r="BF4" s="6"/>
      <c r="BG4" s="6"/>
      <c r="BH4" s="10"/>
      <c r="BI4" s="10">
        <v>841115</v>
      </c>
      <c r="BJ4" s="10"/>
      <c r="BK4" s="6" t="s">
        <v>13</v>
      </c>
      <c r="BL4" s="6"/>
      <c r="BM4" s="6"/>
      <c r="BN4" s="6" t="s">
        <v>14</v>
      </c>
      <c r="BO4" s="6"/>
      <c r="BP4" s="6"/>
      <c r="BQ4" s="10"/>
      <c r="BR4" s="10"/>
      <c r="BS4" s="10"/>
      <c r="BT4" s="6" t="s">
        <v>15</v>
      </c>
      <c r="BU4" s="6"/>
      <c r="BV4" s="6"/>
      <c r="BW4" s="6" t="s">
        <v>16</v>
      </c>
      <c r="BX4" s="6"/>
      <c r="BY4" s="6"/>
      <c r="BZ4" s="6"/>
      <c r="CA4" s="6"/>
      <c r="CB4" s="6"/>
    </row>
    <row r="5" spans="1:80" ht="15.75" thickBot="1">
      <c r="A5" s="11"/>
      <c r="B5" s="12"/>
      <c r="C5" s="13" t="s">
        <v>17</v>
      </c>
      <c r="D5" s="13"/>
      <c r="E5" s="13"/>
      <c r="F5" s="13" t="s">
        <v>18</v>
      </c>
      <c r="G5" s="13"/>
      <c r="H5" s="13"/>
      <c r="I5" s="13" t="s">
        <v>19</v>
      </c>
      <c r="J5" s="13"/>
      <c r="K5" s="13"/>
      <c r="L5" s="13" t="s">
        <v>20</v>
      </c>
      <c r="M5" s="13"/>
      <c r="N5" s="13"/>
      <c r="O5" s="14" t="s">
        <v>21</v>
      </c>
      <c r="P5" s="13"/>
      <c r="Q5" s="13"/>
      <c r="R5" s="13" t="s">
        <v>22</v>
      </c>
      <c r="S5" s="13"/>
      <c r="T5" s="13"/>
      <c r="U5" s="13" t="s">
        <v>23</v>
      </c>
      <c r="V5" s="13"/>
      <c r="W5" s="13"/>
      <c r="X5" s="13" t="s">
        <v>24</v>
      </c>
      <c r="Y5" s="13"/>
      <c r="Z5" s="13"/>
      <c r="AA5" s="13" t="s">
        <v>25</v>
      </c>
      <c r="AB5" s="13"/>
      <c r="AC5" s="13"/>
      <c r="AD5" s="13" t="s">
        <v>26</v>
      </c>
      <c r="AE5" s="13"/>
      <c r="AF5" s="13"/>
      <c r="AG5" s="13" t="s">
        <v>27</v>
      </c>
      <c r="AH5" s="13"/>
      <c r="AI5" s="13"/>
      <c r="AJ5" s="14" t="s">
        <v>28</v>
      </c>
      <c r="AK5" s="13"/>
      <c r="AL5" s="13"/>
      <c r="AM5" s="13" t="s">
        <v>29</v>
      </c>
      <c r="AN5" s="13"/>
      <c r="AO5" s="13"/>
      <c r="AP5" s="13" t="s">
        <v>30</v>
      </c>
      <c r="AQ5" s="13"/>
      <c r="AR5" s="13"/>
      <c r="AS5" s="13" t="s">
        <v>31</v>
      </c>
      <c r="AT5" s="13"/>
      <c r="AU5" s="13"/>
      <c r="AV5" s="13" t="s">
        <v>23</v>
      </c>
      <c r="AW5" s="13"/>
      <c r="AX5" s="13"/>
      <c r="AY5" s="13" t="s">
        <v>32</v>
      </c>
      <c r="AZ5" s="13"/>
      <c r="BA5" s="15"/>
      <c r="BB5" s="8"/>
      <c r="BC5" s="8"/>
      <c r="BD5" s="8"/>
      <c r="BE5" s="14" t="s">
        <v>33</v>
      </c>
      <c r="BF5" s="13"/>
      <c r="BG5" s="13"/>
      <c r="BH5" s="13" t="s">
        <v>34</v>
      </c>
      <c r="BI5" s="13"/>
      <c r="BJ5" s="13"/>
      <c r="BK5" s="13" t="s">
        <v>35</v>
      </c>
      <c r="BL5" s="13"/>
      <c r="BM5" s="13"/>
      <c r="BN5" s="13" t="s">
        <v>36</v>
      </c>
      <c r="BO5" s="13"/>
      <c r="BP5" s="13"/>
      <c r="BQ5" s="13" t="s">
        <v>37</v>
      </c>
      <c r="BR5" s="13"/>
      <c r="BS5" s="13"/>
      <c r="BT5" s="13" t="s">
        <v>38</v>
      </c>
      <c r="BU5" s="13"/>
      <c r="BV5" s="13"/>
      <c r="BW5" s="13" t="s">
        <v>39</v>
      </c>
      <c r="BX5" s="13"/>
      <c r="BY5" s="13"/>
      <c r="BZ5" s="13" t="s">
        <v>40</v>
      </c>
      <c r="CA5" s="13"/>
      <c r="CB5" s="13"/>
    </row>
    <row r="6" spans="1:80" ht="39" thickBot="1">
      <c r="A6" s="11"/>
      <c r="B6" s="16"/>
      <c r="C6" s="17" t="s">
        <v>41</v>
      </c>
      <c r="D6" s="18" t="s">
        <v>42</v>
      </c>
      <c r="E6" s="19" t="s">
        <v>43</v>
      </c>
      <c r="F6" s="17" t="s">
        <v>41</v>
      </c>
      <c r="G6" s="18" t="s">
        <v>42</v>
      </c>
      <c r="H6" s="19" t="s">
        <v>43</v>
      </c>
      <c r="I6" s="17" t="s">
        <v>41</v>
      </c>
      <c r="J6" s="18" t="s">
        <v>42</v>
      </c>
      <c r="K6" s="19" t="s">
        <v>43</v>
      </c>
      <c r="L6" s="17" t="s">
        <v>41</v>
      </c>
      <c r="M6" s="18" t="s">
        <v>42</v>
      </c>
      <c r="N6" s="19" t="s">
        <v>43</v>
      </c>
      <c r="O6" s="17" t="s">
        <v>41</v>
      </c>
      <c r="P6" s="18" t="s">
        <v>42</v>
      </c>
      <c r="Q6" s="19" t="s">
        <v>43</v>
      </c>
      <c r="R6" s="17" t="s">
        <v>41</v>
      </c>
      <c r="S6" s="18" t="s">
        <v>42</v>
      </c>
      <c r="T6" s="19" t="s">
        <v>43</v>
      </c>
      <c r="U6" s="17" t="s">
        <v>41</v>
      </c>
      <c r="V6" s="18" t="s">
        <v>42</v>
      </c>
      <c r="W6" s="19" t="s">
        <v>43</v>
      </c>
      <c r="X6" s="17" t="s">
        <v>41</v>
      </c>
      <c r="Y6" s="18" t="s">
        <v>42</v>
      </c>
      <c r="Z6" s="19" t="s">
        <v>43</v>
      </c>
      <c r="AA6" s="17" t="s">
        <v>41</v>
      </c>
      <c r="AB6" s="18" t="s">
        <v>42</v>
      </c>
      <c r="AC6" s="19" t="s">
        <v>43</v>
      </c>
      <c r="AD6" s="17" t="s">
        <v>41</v>
      </c>
      <c r="AE6" s="18" t="s">
        <v>42</v>
      </c>
      <c r="AF6" s="19" t="s">
        <v>43</v>
      </c>
      <c r="AG6" s="17" t="s">
        <v>41</v>
      </c>
      <c r="AH6" s="18" t="s">
        <v>42</v>
      </c>
      <c r="AI6" s="19" t="s">
        <v>43</v>
      </c>
      <c r="AJ6" s="17" t="s">
        <v>41</v>
      </c>
      <c r="AK6" s="18" t="s">
        <v>42</v>
      </c>
      <c r="AL6" s="19" t="s">
        <v>43</v>
      </c>
      <c r="AM6" s="17" t="s">
        <v>41</v>
      </c>
      <c r="AN6" s="18" t="s">
        <v>42</v>
      </c>
      <c r="AO6" s="19" t="s">
        <v>43</v>
      </c>
      <c r="AP6" s="17" t="s">
        <v>41</v>
      </c>
      <c r="AQ6" s="18" t="s">
        <v>42</v>
      </c>
      <c r="AR6" s="19" t="s">
        <v>43</v>
      </c>
      <c r="AS6" s="17" t="s">
        <v>41</v>
      </c>
      <c r="AT6" s="18" t="s">
        <v>42</v>
      </c>
      <c r="AU6" s="19" t="s">
        <v>43</v>
      </c>
      <c r="AV6" s="17" t="s">
        <v>41</v>
      </c>
      <c r="AW6" s="18" t="s">
        <v>42</v>
      </c>
      <c r="AX6" s="19" t="s">
        <v>43</v>
      </c>
      <c r="AY6" s="17" t="s">
        <v>41</v>
      </c>
      <c r="AZ6" s="18" t="s">
        <v>42</v>
      </c>
      <c r="BA6" s="19" t="s">
        <v>43</v>
      </c>
      <c r="BB6" s="20" t="s">
        <v>41</v>
      </c>
      <c r="BC6" s="18" t="s">
        <v>42</v>
      </c>
      <c r="BD6" s="21" t="s">
        <v>43</v>
      </c>
      <c r="BE6" s="17" t="s">
        <v>41</v>
      </c>
      <c r="BF6" s="18" t="s">
        <v>42</v>
      </c>
      <c r="BG6" s="19" t="s">
        <v>43</v>
      </c>
      <c r="BH6" s="17" t="s">
        <v>41</v>
      </c>
      <c r="BI6" s="18" t="s">
        <v>42</v>
      </c>
      <c r="BJ6" s="19" t="s">
        <v>43</v>
      </c>
      <c r="BK6" s="17" t="s">
        <v>41</v>
      </c>
      <c r="BL6" s="18" t="s">
        <v>42</v>
      </c>
      <c r="BM6" s="19" t="s">
        <v>43</v>
      </c>
      <c r="BN6" s="17" t="s">
        <v>41</v>
      </c>
      <c r="BO6" s="18" t="s">
        <v>42</v>
      </c>
      <c r="BP6" s="19" t="s">
        <v>43</v>
      </c>
      <c r="BQ6" s="17" t="s">
        <v>41</v>
      </c>
      <c r="BR6" s="18" t="s">
        <v>42</v>
      </c>
      <c r="BS6" s="19" t="s">
        <v>43</v>
      </c>
      <c r="BT6" s="17" t="s">
        <v>41</v>
      </c>
      <c r="BU6" s="18" t="s">
        <v>42</v>
      </c>
      <c r="BV6" s="19" t="s">
        <v>43</v>
      </c>
      <c r="BW6" s="17" t="s">
        <v>41</v>
      </c>
      <c r="BX6" s="18" t="s">
        <v>42</v>
      </c>
      <c r="BY6" s="19" t="s">
        <v>43</v>
      </c>
      <c r="BZ6" s="17" t="s">
        <v>41</v>
      </c>
      <c r="CA6" s="18" t="s">
        <v>42</v>
      </c>
      <c r="CB6" s="19" t="s">
        <v>43</v>
      </c>
    </row>
    <row r="7" spans="1:80" ht="15.75" thickBot="1">
      <c r="A7" s="15">
        <v>1</v>
      </c>
      <c r="B7" s="22"/>
      <c r="C7" s="23">
        <v>2</v>
      </c>
      <c r="D7" s="24">
        <f t="shared" ref="D7:BO7" si="0">C7+1</f>
        <v>3</v>
      </c>
      <c r="E7" s="25">
        <f t="shared" si="0"/>
        <v>4</v>
      </c>
      <c r="F7" s="23">
        <f t="shared" si="0"/>
        <v>5</v>
      </c>
      <c r="G7" s="24">
        <f t="shared" si="0"/>
        <v>6</v>
      </c>
      <c r="H7" s="25">
        <f t="shared" si="0"/>
        <v>7</v>
      </c>
      <c r="I7" s="23">
        <f t="shared" si="0"/>
        <v>8</v>
      </c>
      <c r="J7" s="24">
        <f t="shared" si="0"/>
        <v>9</v>
      </c>
      <c r="K7" s="25">
        <f t="shared" si="0"/>
        <v>10</v>
      </c>
      <c r="L7" s="23">
        <f t="shared" si="0"/>
        <v>11</v>
      </c>
      <c r="M7" s="24">
        <f t="shared" si="0"/>
        <v>12</v>
      </c>
      <c r="N7" s="25">
        <f t="shared" si="0"/>
        <v>13</v>
      </c>
      <c r="O7" s="23">
        <f t="shared" si="0"/>
        <v>14</v>
      </c>
      <c r="P7" s="24">
        <f t="shared" si="0"/>
        <v>15</v>
      </c>
      <c r="Q7" s="25">
        <f t="shared" si="0"/>
        <v>16</v>
      </c>
      <c r="R7" s="23">
        <f t="shared" si="0"/>
        <v>17</v>
      </c>
      <c r="S7" s="24">
        <f t="shared" si="0"/>
        <v>18</v>
      </c>
      <c r="T7" s="25">
        <f t="shared" si="0"/>
        <v>19</v>
      </c>
      <c r="U7" s="23">
        <f t="shared" si="0"/>
        <v>20</v>
      </c>
      <c r="V7" s="24">
        <f t="shared" si="0"/>
        <v>21</v>
      </c>
      <c r="W7" s="25">
        <f t="shared" si="0"/>
        <v>22</v>
      </c>
      <c r="X7" s="23">
        <f t="shared" si="0"/>
        <v>23</v>
      </c>
      <c r="Y7" s="24">
        <f t="shared" si="0"/>
        <v>24</v>
      </c>
      <c r="Z7" s="25">
        <f t="shared" si="0"/>
        <v>25</v>
      </c>
      <c r="AA7" s="23">
        <f t="shared" si="0"/>
        <v>26</v>
      </c>
      <c r="AB7" s="24">
        <f t="shared" si="0"/>
        <v>27</v>
      </c>
      <c r="AC7" s="25">
        <f t="shared" si="0"/>
        <v>28</v>
      </c>
      <c r="AD7" s="23">
        <f t="shared" si="0"/>
        <v>29</v>
      </c>
      <c r="AE7" s="24"/>
      <c r="AF7" s="25">
        <f>AD7+1</f>
        <v>30</v>
      </c>
      <c r="AG7" s="23">
        <f t="shared" si="0"/>
        <v>31</v>
      </c>
      <c r="AH7" s="24">
        <f t="shared" si="0"/>
        <v>32</v>
      </c>
      <c r="AI7" s="25">
        <f t="shared" si="0"/>
        <v>33</v>
      </c>
      <c r="AJ7" s="23">
        <f t="shared" si="0"/>
        <v>34</v>
      </c>
      <c r="AK7" s="24">
        <f t="shared" si="0"/>
        <v>35</v>
      </c>
      <c r="AL7" s="25">
        <f t="shared" si="0"/>
        <v>36</v>
      </c>
      <c r="AM7" s="23">
        <f t="shared" si="0"/>
        <v>37</v>
      </c>
      <c r="AN7" s="24">
        <f t="shared" si="0"/>
        <v>38</v>
      </c>
      <c r="AO7" s="25">
        <f t="shared" si="0"/>
        <v>39</v>
      </c>
      <c r="AP7" s="23"/>
      <c r="AQ7" s="24">
        <f>AO7+1</f>
        <v>40</v>
      </c>
      <c r="AR7" s="25">
        <f t="shared" si="0"/>
        <v>41</v>
      </c>
      <c r="AS7" s="23">
        <f t="shared" si="0"/>
        <v>42</v>
      </c>
      <c r="AT7" s="24">
        <f t="shared" si="0"/>
        <v>43</v>
      </c>
      <c r="AU7" s="25">
        <f t="shared" si="0"/>
        <v>44</v>
      </c>
      <c r="AV7" s="23">
        <f t="shared" si="0"/>
        <v>45</v>
      </c>
      <c r="AW7" s="24">
        <f t="shared" si="0"/>
        <v>46</v>
      </c>
      <c r="AX7" s="25">
        <f t="shared" si="0"/>
        <v>47</v>
      </c>
      <c r="AY7" s="23">
        <f t="shared" si="0"/>
        <v>48</v>
      </c>
      <c r="AZ7" s="24">
        <f t="shared" si="0"/>
        <v>49</v>
      </c>
      <c r="BA7" s="25">
        <f t="shared" si="0"/>
        <v>50</v>
      </c>
      <c r="BB7" s="23">
        <f t="shared" si="0"/>
        <v>51</v>
      </c>
      <c r="BC7" s="24">
        <f t="shared" si="0"/>
        <v>52</v>
      </c>
      <c r="BD7" s="25">
        <f t="shared" si="0"/>
        <v>53</v>
      </c>
      <c r="BE7" s="23">
        <f t="shared" si="0"/>
        <v>54</v>
      </c>
      <c r="BF7" s="24">
        <f t="shared" si="0"/>
        <v>55</v>
      </c>
      <c r="BG7" s="25">
        <f t="shared" si="0"/>
        <v>56</v>
      </c>
      <c r="BH7" s="23"/>
      <c r="BI7" s="24"/>
      <c r="BJ7" s="25"/>
      <c r="BK7" s="23">
        <f>BG7+1</f>
        <v>57</v>
      </c>
      <c r="BL7" s="24">
        <f t="shared" si="0"/>
        <v>58</v>
      </c>
      <c r="BM7" s="25">
        <f t="shared" si="0"/>
        <v>59</v>
      </c>
      <c r="BN7" s="23">
        <f t="shared" si="0"/>
        <v>60</v>
      </c>
      <c r="BO7" s="24">
        <f t="shared" si="0"/>
        <v>61</v>
      </c>
      <c r="BP7" s="25">
        <f t="shared" ref="BP7:CB7" si="1">BO7+1</f>
        <v>62</v>
      </c>
      <c r="BQ7" s="23">
        <f t="shared" si="1"/>
        <v>63</v>
      </c>
      <c r="BR7" s="24">
        <f t="shared" si="1"/>
        <v>64</v>
      </c>
      <c r="BS7" s="25">
        <f t="shared" si="1"/>
        <v>65</v>
      </c>
      <c r="BT7" s="23">
        <f t="shared" si="1"/>
        <v>66</v>
      </c>
      <c r="BU7" s="24">
        <f t="shared" si="1"/>
        <v>67</v>
      </c>
      <c r="BV7" s="25">
        <f t="shared" si="1"/>
        <v>68</v>
      </c>
      <c r="BW7" s="23">
        <f t="shared" si="1"/>
        <v>69</v>
      </c>
      <c r="BX7" s="24">
        <f t="shared" si="1"/>
        <v>70</v>
      </c>
      <c r="BY7" s="25">
        <f t="shared" si="1"/>
        <v>71</v>
      </c>
      <c r="BZ7" s="23">
        <f t="shared" si="1"/>
        <v>72</v>
      </c>
      <c r="CA7" s="24">
        <f t="shared" si="1"/>
        <v>73</v>
      </c>
      <c r="CB7" s="25">
        <f t="shared" si="1"/>
        <v>74</v>
      </c>
    </row>
    <row r="8" spans="1:80" ht="15.75" thickBot="1">
      <c r="A8" s="26" t="s">
        <v>44</v>
      </c>
      <c r="B8" s="27"/>
      <c r="C8" s="28"/>
      <c r="D8" s="29"/>
      <c r="E8" s="30"/>
      <c r="F8" s="31"/>
      <c r="G8" s="32"/>
      <c r="H8" s="33"/>
      <c r="I8" s="34"/>
      <c r="J8" s="35"/>
      <c r="K8" s="36"/>
      <c r="L8" s="28"/>
      <c r="M8" s="29"/>
      <c r="N8" s="30"/>
      <c r="O8" s="28"/>
      <c r="P8" s="29"/>
      <c r="Q8" s="30"/>
      <c r="R8" s="28"/>
      <c r="S8" s="29"/>
      <c r="T8" s="30"/>
      <c r="U8" s="28"/>
      <c r="V8" s="29"/>
      <c r="W8" s="30"/>
      <c r="X8" s="28"/>
      <c r="Y8" s="29"/>
      <c r="Z8" s="30"/>
      <c r="AA8" s="28"/>
      <c r="AB8" s="37"/>
      <c r="AC8" s="38"/>
      <c r="AD8" s="39"/>
      <c r="AE8" s="37"/>
      <c r="AF8" s="38"/>
      <c r="AG8" s="28"/>
      <c r="AH8" s="29"/>
      <c r="AI8" s="30"/>
      <c r="AJ8" s="28"/>
      <c r="AK8" s="29"/>
      <c r="AL8" s="30"/>
      <c r="AM8" s="28"/>
      <c r="AN8" s="37"/>
      <c r="AO8" s="38"/>
      <c r="AP8" s="39"/>
      <c r="AQ8" s="37"/>
      <c r="AR8" s="38"/>
      <c r="AS8" s="28"/>
      <c r="AT8" s="29"/>
      <c r="AU8" s="30"/>
      <c r="AV8" s="28"/>
      <c r="AW8" s="40"/>
      <c r="AX8" s="30"/>
      <c r="AY8" s="28"/>
      <c r="AZ8" s="29"/>
      <c r="BA8" s="30"/>
      <c r="BB8" s="28"/>
      <c r="BC8" s="29"/>
      <c r="BD8" s="30"/>
      <c r="BE8" s="28"/>
      <c r="BF8" s="29"/>
      <c r="BG8" s="30"/>
      <c r="BH8" s="28"/>
      <c r="BI8" s="29"/>
      <c r="BJ8" s="30"/>
      <c r="BK8" s="28"/>
      <c r="BL8" s="29"/>
      <c r="BM8" s="30"/>
      <c r="BN8" s="28"/>
      <c r="BO8" s="29"/>
      <c r="BP8" s="30"/>
      <c r="BQ8" s="28"/>
      <c r="BR8" s="29"/>
      <c r="BS8" s="30"/>
      <c r="BT8" s="28"/>
      <c r="BU8" s="29"/>
      <c r="BV8" s="30"/>
      <c r="BW8" s="28"/>
      <c r="BX8" s="29"/>
      <c r="BY8" s="30"/>
      <c r="BZ8" s="28"/>
      <c r="CA8" s="29"/>
      <c r="CB8" s="30"/>
    </row>
    <row r="9" spans="1:80" ht="25.5">
      <c r="A9" s="41" t="s">
        <v>45</v>
      </c>
      <c r="B9" s="42" t="s">
        <v>46</v>
      </c>
      <c r="C9" s="43">
        <f>F9+I9+L9+O9+R9+U9+X9+AA9+AG9+AD9</f>
        <v>0</v>
      </c>
      <c r="D9" s="44">
        <f>G9+J9+M9+P9+S9+V9+Y9+AB9+AH9+AE9</f>
        <v>0</v>
      </c>
      <c r="E9" s="45">
        <f>H9+K9+N9+Q9+T9+W9+Z9+AC9+AI9+AF9</f>
        <v>0</v>
      </c>
      <c r="F9" s="46"/>
      <c r="G9" s="47"/>
      <c r="H9" s="48"/>
      <c r="I9" s="46"/>
      <c r="J9" s="47"/>
      <c r="K9" s="48"/>
      <c r="L9" s="46"/>
      <c r="M9" s="47"/>
      <c r="N9" s="48"/>
      <c r="O9" s="46"/>
      <c r="P9" s="47"/>
      <c r="Q9" s="48"/>
      <c r="R9" s="46"/>
      <c r="S9" s="47"/>
      <c r="T9" s="48"/>
      <c r="U9" s="46"/>
      <c r="V9" s="47"/>
      <c r="W9" s="48"/>
      <c r="X9" s="46"/>
      <c r="Y9" s="47"/>
      <c r="Z9" s="48"/>
      <c r="AA9" s="46"/>
      <c r="AB9" s="47"/>
      <c r="AC9" s="48"/>
      <c r="AD9" s="46"/>
      <c r="AE9" s="47"/>
      <c r="AF9" s="48"/>
      <c r="AG9" s="46"/>
      <c r="AH9" s="47"/>
      <c r="AI9" s="48"/>
      <c r="AJ9" s="43">
        <f>AM9+AS9+AY9+AV9+AP9</f>
        <v>59778</v>
      </c>
      <c r="AK9" s="44">
        <f>AN9+AT9+AZ9+AW9+AQ9</f>
        <v>2865</v>
      </c>
      <c r="AL9" s="45">
        <f>AO9+AU9+BA9+AX9+AR9</f>
        <v>62643</v>
      </c>
      <c r="AM9" s="46">
        <v>50313</v>
      </c>
      <c r="AN9" s="47">
        <f>AO9-AM9</f>
        <v>2684</v>
      </c>
      <c r="AO9" s="48">
        <f>50313+1760+924</f>
        <v>52997</v>
      </c>
      <c r="AP9" s="46">
        <v>2182</v>
      </c>
      <c r="AQ9" s="47">
        <f>AR9-AP9</f>
        <v>39</v>
      </c>
      <c r="AR9" s="48">
        <f>2182+39</f>
        <v>2221</v>
      </c>
      <c r="AS9" s="46">
        <v>5537</v>
      </c>
      <c r="AT9" s="47">
        <f>AU9-AS9</f>
        <v>142</v>
      </c>
      <c r="AU9" s="48">
        <f>5537+142</f>
        <v>5679</v>
      </c>
      <c r="AV9" s="46">
        <v>435</v>
      </c>
      <c r="AW9" s="47">
        <f>AX9-AV9</f>
        <v>0</v>
      </c>
      <c r="AX9" s="48">
        <v>435</v>
      </c>
      <c r="AY9" s="46">
        <v>1311</v>
      </c>
      <c r="AZ9" s="47">
        <f>BA9-AY9</f>
        <v>0</v>
      </c>
      <c r="BA9" s="48">
        <v>1311</v>
      </c>
      <c r="BB9" s="43">
        <f>BE9+BK9+BH9</f>
        <v>80782</v>
      </c>
      <c r="BC9" s="44">
        <f>BF9+BL9+BI9</f>
        <v>535</v>
      </c>
      <c r="BD9" s="45">
        <f>BG9+BM9+BJ9</f>
        <v>81317</v>
      </c>
      <c r="BE9" s="49">
        <v>70597</v>
      </c>
      <c r="BF9" s="47">
        <f>BG9-BE9</f>
        <v>443</v>
      </c>
      <c r="BG9" s="50">
        <f>70597+389+54</f>
        <v>71040</v>
      </c>
      <c r="BH9" s="46"/>
      <c r="BI9" s="47"/>
      <c r="BJ9" s="48"/>
      <c r="BK9" s="49">
        <v>10185</v>
      </c>
      <c r="BL9" s="47">
        <f>BM9-BK9</f>
        <v>92</v>
      </c>
      <c r="BM9" s="50">
        <f>10185+92</f>
        <v>10277</v>
      </c>
      <c r="BN9" s="43">
        <v>3508</v>
      </c>
      <c r="BO9" s="44">
        <f>BP9-BN9</f>
        <v>90</v>
      </c>
      <c r="BP9" s="45">
        <f>3508+90</f>
        <v>3598</v>
      </c>
      <c r="BQ9" s="43">
        <f t="shared" ref="BQ9:BS40" si="2">BT9+BW9</f>
        <v>10884</v>
      </c>
      <c r="BR9" s="44">
        <f t="shared" si="2"/>
        <v>157</v>
      </c>
      <c r="BS9" s="45">
        <f t="shared" si="2"/>
        <v>11041</v>
      </c>
      <c r="BT9" s="46">
        <v>2915</v>
      </c>
      <c r="BU9" s="47">
        <f>BV9-BT9</f>
        <v>0</v>
      </c>
      <c r="BV9" s="48">
        <v>2915</v>
      </c>
      <c r="BW9" s="49">
        <v>7969</v>
      </c>
      <c r="BX9" s="47">
        <f>BY9-BW9</f>
        <v>157</v>
      </c>
      <c r="BY9" s="50">
        <f>7969+157</f>
        <v>8126</v>
      </c>
      <c r="BZ9" s="51">
        <f>BQ9+BN9+BB9+AJ9+C9</f>
        <v>154952</v>
      </c>
      <c r="CA9" s="52">
        <f>BR9+BO9+BC9+AK9+D9</f>
        <v>3647</v>
      </c>
      <c r="CB9" s="53">
        <f>BS9+BP9+BD9+AL9+E9</f>
        <v>158599</v>
      </c>
    </row>
    <row r="10" spans="1:80" ht="63">
      <c r="A10" s="54" t="s">
        <v>47</v>
      </c>
      <c r="B10" s="55" t="s">
        <v>48</v>
      </c>
      <c r="C10" s="56">
        <f t="shared" ref="C10:E18" si="3">F10+I10+L10+O10+R10+U10+X10+AA10+AG10+AD10</f>
        <v>0</v>
      </c>
      <c r="D10" s="57">
        <f t="shared" si="3"/>
        <v>0</v>
      </c>
      <c r="E10" s="58">
        <f t="shared" si="3"/>
        <v>0</v>
      </c>
      <c r="F10" s="59"/>
      <c r="G10" s="60"/>
      <c r="H10" s="61"/>
      <c r="I10" s="59"/>
      <c r="J10" s="60"/>
      <c r="K10" s="61"/>
      <c r="L10" s="59"/>
      <c r="M10" s="60"/>
      <c r="N10" s="61"/>
      <c r="O10" s="59"/>
      <c r="P10" s="60"/>
      <c r="Q10" s="61"/>
      <c r="R10" s="59"/>
      <c r="S10" s="60"/>
      <c r="T10" s="61"/>
      <c r="U10" s="59"/>
      <c r="V10" s="60"/>
      <c r="W10" s="61"/>
      <c r="X10" s="59"/>
      <c r="Y10" s="60"/>
      <c r="Z10" s="61"/>
      <c r="AA10" s="59"/>
      <c r="AB10" s="60"/>
      <c r="AC10" s="61"/>
      <c r="AD10" s="59"/>
      <c r="AE10" s="60"/>
      <c r="AF10" s="61"/>
      <c r="AG10" s="59"/>
      <c r="AH10" s="60"/>
      <c r="AI10" s="61"/>
      <c r="AJ10" s="56">
        <f t="shared" ref="AJ10:AL19" si="4">AM10+AS10+AY10+AV10+AP10</f>
        <v>16099</v>
      </c>
      <c r="AK10" s="57">
        <f t="shared" si="4"/>
        <v>774</v>
      </c>
      <c r="AL10" s="58">
        <f t="shared" si="4"/>
        <v>16873</v>
      </c>
      <c r="AM10" s="59">
        <v>13580</v>
      </c>
      <c r="AN10" s="47">
        <f t="shared" ref="AN10:AN18" si="5">AO10-AM10</f>
        <v>725</v>
      </c>
      <c r="AO10" s="61">
        <f>13580+475+250</f>
        <v>14305</v>
      </c>
      <c r="AP10" s="59">
        <v>581</v>
      </c>
      <c r="AQ10" s="47">
        <f>AR10-AP10</f>
        <v>11</v>
      </c>
      <c r="AR10" s="61">
        <f>581+11</f>
        <v>592</v>
      </c>
      <c r="AS10" s="59">
        <v>1470</v>
      </c>
      <c r="AT10" s="47">
        <f>AU10-AS10</f>
        <v>38</v>
      </c>
      <c r="AU10" s="61">
        <f>1470+38</f>
        <v>1508</v>
      </c>
      <c r="AV10" s="59">
        <v>119</v>
      </c>
      <c r="AW10" s="47">
        <f>AX10-AV10</f>
        <v>0</v>
      </c>
      <c r="AX10" s="61">
        <v>119</v>
      </c>
      <c r="AY10" s="59">
        <v>349</v>
      </c>
      <c r="AZ10" s="47">
        <f>BA10-AY10</f>
        <v>0</v>
      </c>
      <c r="BA10" s="61">
        <v>349</v>
      </c>
      <c r="BB10" s="56">
        <f t="shared" ref="BB10:BD18" si="6">BE10+BK10+BH10</f>
        <v>21334</v>
      </c>
      <c r="BC10" s="57">
        <f t="shared" si="6"/>
        <v>145</v>
      </c>
      <c r="BD10" s="58">
        <f t="shared" si="6"/>
        <v>21479</v>
      </c>
      <c r="BE10" s="62">
        <v>18676</v>
      </c>
      <c r="BF10" s="47">
        <f>BG10-BE10</f>
        <v>120</v>
      </c>
      <c r="BG10" s="63">
        <f>18676+105+15</f>
        <v>18796</v>
      </c>
      <c r="BH10" s="59"/>
      <c r="BI10" s="60"/>
      <c r="BJ10" s="61"/>
      <c r="BK10" s="62">
        <v>2658</v>
      </c>
      <c r="BL10" s="47">
        <f>BM10-BK10</f>
        <v>25</v>
      </c>
      <c r="BM10" s="63">
        <f>2658+25</f>
        <v>2683</v>
      </c>
      <c r="BN10" s="56">
        <v>924</v>
      </c>
      <c r="BO10" s="44">
        <f>BP10-BN10</f>
        <v>24</v>
      </c>
      <c r="BP10" s="58">
        <f>924+24</f>
        <v>948</v>
      </c>
      <c r="BQ10" s="56">
        <f t="shared" si="2"/>
        <v>2888</v>
      </c>
      <c r="BR10" s="57">
        <f t="shared" si="2"/>
        <v>43</v>
      </c>
      <c r="BS10" s="58">
        <f t="shared" si="2"/>
        <v>2931</v>
      </c>
      <c r="BT10" s="59">
        <v>761</v>
      </c>
      <c r="BU10" s="47">
        <f>BV10-BT10</f>
        <v>0</v>
      </c>
      <c r="BV10" s="61">
        <v>761</v>
      </c>
      <c r="BW10" s="62">
        <v>2127</v>
      </c>
      <c r="BX10" s="47">
        <f>BY10-BW10</f>
        <v>43</v>
      </c>
      <c r="BY10" s="63">
        <f>2127+43</f>
        <v>2170</v>
      </c>
      <c r="BZ10" s="64">
        <f t="shared" ref="BZ10:CB40" si="7">BQ10+BN10+BB10+AJ10+C10</f>
        <v>41245</v>
      </c>
      <c r="CA10" s="65">
        <f t="shared" si="7"/>
        <v>986</v>
      </c>
      <c r="CB10" s="66">
        <f t="shared" si="7"/>
        <v>42231</v>
      </c>
    </row>
    <row r="11" spans="1:80" ht="25.5">
      <c r="A11" s="54" t="s">
        <v>49</v>
      </c>
      <c r="B11" s="67" t="s">
        <v>50</v>
      </c>
      <c r="C11" s="56">
        <f t="shared" si="3"/>
        <v>0</v>
      </c>
      <c r="D11" s="57">
        <f t="shared" si="3"/>
        <v>0</v>
      </c>
      <c r="E11" s="58">
        <f>H11+K11+N11+Q11+T11+W11+Z11+AC11+AI11+AF11</f>
        <v>0</v>
      </c>
      <c r="F11" s="59"/>
      <c r="G11" s="60"/>
      <c r="H11" s="61"/>
      <c r="I11" s="59"/>
      <c r="J11" s="60"/>
      <c r="K11" s="61"/>
      <c r="L11" s="59"/>
      <c r="M11" s="60"/>
      <c r="N11" s="61"/>
      <c r="O11" s="59"/>
      <c r="P11" s="60"/>
      <c r="Q11" s="61"/>
      <c r="R11" s="59"/>
      <c r="S11" s="60"/>
      <c r="T11" s="61"/>
      <c r="U11" s="59"/>
      <c r="V11" s="60"/>
      <c r="W11" s="61"/>
      <c r="X11" s="59"/>
      <c r="Y11" s="60"/>
      <c r="Z11" s="61"/>
      <c r="AA11" s="59"/>
      <c r="AB11" s="60"/>
      <c r="AC11" s="61"/>
      <c r="AD11" s="59"/>
      <c r="AE11" s="60"/>
      <c r="AF11" s="61"/>
      <c r="AG11" s="59"/>
      <c r="AH11" s="60"/>
      <c r="AI11" s="61"/>
      <c r="AJ11" s="56">
        <f t="shared" si="4"/>
        <v>24134</v>
      </c>
      <c r="AK11" s="57">
        <f t="shared" si="4"/>
        <v>6000</v>
      </c>
      <c r="AL11" s="58">
        <f t="shared" si="4"/>
        <v>30134</v>
      </c>
      <c r="AM11" s="59">
        <v>10083</v>
      </c>
      <c r="AN11" s="47">
        <f t="shared" si="5"/>
        <v>6000</v>
      </c>
      <c r="AO11" s="61">
        <f>10083+6000</f>
        <v>16083</v>
      </c>
      <c r="AP11" s="59"/>
      <c r="AQ11" s="47"/>
      <c r="AR11" s="61"/>
      <c r="AS11" s="59">
        <v>10665</v>
      </c>
      <c r="AT11" s="47">
        <f>AU11-AS11</f>
        <v>0</v>
      </c>
      <c r="AU11" s="61">
        <v>10665</v>
      </c>
      <c r="AV11" s="59">
        <v>876</v>
      </c>
      <c r="AW11" s="47">
        <f>AX11-AV11</f>
        <v>0</v>
      </c>
      <c r="AX11" s="61">
        <v>876</v>
      </c>
      <c r="AY11" s="59">
        <v>2510</v>
      </c>
      <c r="AZ11" s="47">
        <f>BA11-AY11</f>
        <v>0</v>
      </c>
      <c r="BA11" s="61">
        <v>2510</v>
      </c>
      <c r="BB11" s="56">
        <f t="shared" si="6"/>
        <v>27556</v>
      </c>
      <c r="BC11" s="57">
        <f t="shared" si="6"/>
        <v>0</v>
      </c>
      <c r="BD11" s="58">
        <f t="shared" si="6"/>
        <v>27556</v>
      </c>
      <c r="BE11" s="62">
        <v>27556</v>
      </c>
      <c r="BF11" s="47">
        <f>BG11-BE11</f>
        <v>0</v>
      </c>
      <c r="BG11" s="63">
        <v>27556</v>
      </c>
      <c r="BH11" s="62"/>
      <c r="BI11" s="68"/>
      <c r="BJ11" s="63"/>
      <c r="BK11" s="59"/>
      <c r="BL11" s="60"/>
      <c r="BM11" s="61"/>
      <c r="BN11" s="56">
        <v>1084</v>
      </c>
      <c r="BO11" s="44">
        <f>BP11-BN11</f>
        <v>676</v>
      </c>
      <c r="BP11" s="58">
        <f>1084+676</f>
        <v>1760</v>
      </c>
      <c r="BQ11" s="56">
        <f t="shared" si="2"/>
        <v>22566</v>
      </c>
      <c r="BR11" s="57">
        <f t="shared" si="2"/>
        <v>0</v>
      </c>
      <c r="BS11" s="58">
        <f t="shared" si="2"/>
        <v>22566</v>
      </c>
      <c r="BT11" s="62">
        <v>9700</v>
      </c>
      <c r="BU11" s="47">
        <f>BV11-BT11</f>
        <v>0</v>
      </c>
      <c r="BV11" s="63">
        <v>9700</v>
      </c>
      <c r="BW11" s="62">
        <v>12866</v>
      </c>
      <c r="BX11" s="47">
        <f>BY11-BW11</f>
        <v>0</v>
      </c>
      <c r="BY11" s="63">
        <v>12866</v>
      </c>
      <c r="BZ11" s="64">
        <f t="shared" si="7"/>
        <v>75340</v>
      </c>
      <c r="CA11" s="65">
        <f t="shared" si="7"/>
        <v>6676</v>
      </c>
      <c r="CB11" s="66">
        <f t="shared" si="7"/>
        <v>82016</v>
      </c>
    </row>
    <row r="12" spans="1:80" ht="38.25">
      <c r="A12" s="54" t="s">
        <v>51</v>
      </c>
      <c r="B12" s="67" t="s">
        <v>52</v>
      </c>
      <c r="C12" s="56">
        <f t="shared" si="3"/>
        <v>0</v>
      </c>
      <c r="D12" s="57">
        <f t="shared" si="3"/>
        <v>0</v>
      </c>
      <c r="E12" s="58">
        <f t="shared" si="3"/>
        <v>0</v>
      </c>
      <c r="F12" s="59"/>
      <c r="G12" s="60"/>
      <c r="H12" s="61"/>
      <c r="I12" s="59"/>
      <c r="J12" s="60"/>
      <c r="K12" s="61"/>
      <c r="L12" s="59"/>
      <c r="M12" s="60"/>
      <c r="N12" s="61"/>
      <c r="O12" s="59"/>
      <c r="P12" s="60"/>
      <c r="Q12" s="61"/>
      <c r="R12" s="59"/>
      <c r="S12" s="60"/>
      <c r="T12" s="61"/>
      <c r="U12" s="59"/>
      <c r="V12" s="60"/>
      <c r="W12" s="61"/>
      <c r="X12" s="59"/>
      <c r="Y12" s="60"/>
      <c r="Z12" s="61"/>
      <c r="AA12" s="59"/>
      <c r="AB12" s="60"/>
      <c r="AC12" s="61"/>
      <c r="AD12" s="59"/>
      <c r="AE12" s="60"/>
      <c r="AF12" s="61"/>
      <c r="AG12" s="59"/>
      <c r="AH12" s="60"/>
      <c r="AI12" s="61"/>
      <c r="AJ12" s="56">
        <f t="shared" si="4"/>
        <v>0</v>
      </c>
      <c r="AK12" s="57">
        <f t="shared" si="4"/>
        <v>0</v>
      </c>
      <c r="AL12" s="58">
        <f t="shared" si="4"/>
        <v>0</v>
      </c>
      <c r="AM12" s="59"/>
      <c r="AN12" s="47">
        <f t="shared" si="5"/>
        <v>0</v>
      </c>
      <c r="AO12" s="61"/>
      <c r="AP12" s="59"/>
      <c r="AQ12" s="47"/>
      <c r="AR12" s="61"/>
      <c r="AS12" s="59"/>
      <c r="AT12" s="60"/>
      <c r="AU12" s="61"/>
      <c r="AV12" s="59"/>
      <c r="AW12" s="60"/>
      <c r="AX12" s="61"/>
      <c r="AY12" s="59"/>
      <c r="AZ12" s="60"/>
      <c r="BA12" s="61"/>
      <c r="BB12" s="56">
        <f t="shared" si="6"/>
        <v>0</v>
      </c>
      <c r="BC12" s="57">
        <f t="shared" si="6"/>
        <v>0</v>
      </c>
      <c r="BD12" s="58">
        <f t="shared" si="6"/>
        <v>0</v>
      </c>
      <c r="BE12" s="62"/>
      <c r="BF12" s="68"/>
      <c r="BG12" s="63"/>
      <c r="BH12" s="62"/>
      <c r="BI12" s="68"/>
      <c r="BJ12" s="63"/>
      <c r="BK12" s="59"/>
      <c r="BL12" s="60"/>
      <c r="BM12" s="61"/>
      <c r="BN12" s="56"/>
      <c r="BO12" s="57"/>
      <c r="BP12" s="58"/>
      <c r="BQ12" s="56">
        <f t="shared" si="2"/>
        <v>0</v>
      </c>
      <c r="BR12" s="57">
        <f t="shared" si="2"/>
        <v>0</v>
      </c>
      <c r="BS12" s="58">
        <f t="shared" si="2"/>
        <v>0</v>
      </c>
      <c r="BT12" s="62"/>
      <c r="BU12" s="68"/>
      <c r="BV12" s="63"/>
      <c r="BW12" s="62"/>
      <c r="BX12" s="68"/>
      <c r="BY12" s="63"/>
      <c r="BZ12" s="64">
        <f t="shared" si="7"/>
        <v>0</v>
      </c>
      <c r="CA12" s="65">
        <f t="shared" si="7"/>
        <v>0</v>
      </c>
      <c r="CB12" s="66">
        <f t="shared" si="7"/>
        <v>0</v>
      </c>
    </row>
    <row r="13" spans="1:80" ht="38.25">
      <c r="A13" s="54" t="s">
        <v>53</v>
      </c>
      <c r="B13" s="67" t="s">
        <v>54</v>
      </c>
      <c r="C13" s="56">
        <f t="shared" si="3"/>
        <v>0</v>
      </c>
      <c r="D13" s="57">
        <f t="shared" si="3"/>
        <v>0</v>
      </c>
      <c r="E13" s="58">
        <f t="shared" si="3"/>
        <v>0</v>
      </c>
      <c r="F13" s="59"/>
      <c r="G13" s="60"/>
      <c r="H13" s="61"/>
      <c r="I13" s="59"/>
      <c r="J13" s="60"/>
      <c r="K13" s="61"/>
      <c r="L13" s="59"/>
      <c r="M13" s="60"/>
      <c r="N13" s="61"/>
      <c r="O13" s="59"/>
      <c r="P13" s="60"/>
      <c r="Q13" s="61"/>
      <c r="R13" s="59"/>
      <c r="S13" s="60"/>
      <c r="T13" s="61"/>
      <c r="U13" s="59"/>
      <c r="V13" s="60"/>
      <c r="W13" s="61"/>
      <c r="X13" s="59"/>
      <c r="Y13" s="60"/>
      <c r="Z13" s="61"/>
      <c r="AA13" s="59"/>
      <c r="AB13" s="60"/>
      <c r="AC13" s="61"/>
      <c r="AD13" s="59"/>
      <c r="AE13" s="60"/>
      <c r="AF13" s="61"/>
      <c r="AG13" s="59"/>
      <c r="AH13" s="60"/>
      <c r="AI13" s="61"/>
      <c r="AJ13" s="56">
        <f t="shared" si="4"/>
        <v>0</v>
      </c>
      <c r="AK13" s="57">
        <f t="shared" si="4"/>
        <v>0</v>
      </c>
      <c r="AL13" s="58">
        <f t="shared" si="4"/>
        <v>0</v>
      </c>
      <c r="AM13" s="59"/>
      <c r="AN13" s="47">
        <f t="shared" si="5"/>
        <v>0</v>
      </c>
      <c r="AO13" s="61"/>
      <c r="AP13" s="59"/>
      <c r="AQ13" s="47"/>
      <c r="AR13" s="61"/>
      <c r="AS13" s="59"/>
      <c r="AT13" s="60"/>
      <c r="AU13" s="61"/>
      <c r="AV13" s="59"/>
      <c r="AW13" s="60"/>
      <c r="AX13" s="61"/>
      <c r="AY13" s="59"/>
      <c r="AZ13" s="60"/>
      <c r="BA13" s="61"/>
      <c r="BB13" s="56">
        <f t="shared" si="6"/>
        <v>3433</v>
      </c>
      <c r="BC13" s="57">
        <f t="shared" si="6"/>
        <v>0</v>
      </c>
      <c r="BD13" s="58">
        <f t="shared" si="6"/>
        <v>3433</v>
      </c>
      <c r="BE13" s="59">
        <f>1500+1511+282</f>
        <v>3293</v>
      </c>
      <c r="BF13" s="47">
        <f>BG13-BE13</f>
        <v>0</v>
      </c>
      <c r="BG13" s="61">
        <f>1500+1511+282</f>
        <v>3293</v>
      </c>
      <c r="BH13" s="59"/>
      <c r="BI13" s="60"/>
      <c r="BJ13" s="61"/>
      <c r="BK13" s="59">
        <v>140</v>
      </c>
      <c r="BL13" s="47">
        <f>BM13-BK13</f>
        <v>0</v>
      </c>
      <c r="BM13" s="61">
        <v>140</v>
      </c>
      <c r="BN13" s="56"/>
      <c r="BO13" s="57"/>
      <c r="BP13" s="58"/>
      <c r="BQ13" s="56">
        <f t="shared" si="2"/>
        <v>50</v>
      </c>
      <c r="BR13" s="57">
        <f t="shared" si="2"/>
        <v>0</v>
      </c>
      <c r="BS13" s="58">
        <f t="shared" si="2"/>
        <v>50</v>
      </c>
      <c r="BT13" s="59"/>
      <c r="BU13" s="60"/>
      <c r="BV13" s="61"/>
      <c r="BW13" s="62">
        <v>50</v>
      </c>
      <c r="BX13" s="47">
        <f>BY13-BW13</f>
        <v>0</v>
      </c>
      <c r="BY13" s="63">
        <v>50</v>
      </c>
      <c r="BZ13" s="64">
        <f t="shared" si="7"/>
        <v>3483</v>
      </c>
      <c r="CA13" s="65">
        <f t="shared" si="7"/>
        <v>0</v>
      </c>
      <c r="CB13" s="66">
        <f t="shared" si="7"/>
        <v>3483</v>
      </c>
    </row>
    <row r="14" spans="1:80" ht="25.5">
      <c r="A14" s="54" t="s">
        <v>55</v>
      </c>
      <c r="B14" s="67" t="s">
        <v>56</v>
      </c>
      <c r="C14" s="56">
        <f t="shared" si="3"/>
        <v>0</v>
      </c>
      <c r="D14" s="57">
        <f t="shared" si="3"/>
        <v>0</v>
      </c>
      <c r="E14" s="58">
        <f t="shared" si="3"/>
        <v>0</v>
      </c>
      <c r="F14" s="59"/>
      <c r="G14" s="60"/>
      <c r="H14" s="61"/>
      <c r="I14" s="59"/>
      <c r="J14" s="60"/>
      <c r="K14" s="61"/>
      <c r="L14" s="59"/>
      <c r="M14" s="60"/>
      <c r="N14" s="61"/>
      <c r="O14" s="59"/>
      <c r="P14" s="60"/>
      <c r="Q14" s="61"/>
      <c r="R14" s="59"/>
      <c r="S14" s="60"/>
      <c r="T14" s="61"/>
      <c r="U14" s="59"/>
      <c r="V14" s="60"/>
      <c r="W14" s="61"/>
      <c r="X14" s="59"/>
      <c r="Y14" s="60"/>
      <c r="Z14" s="61"/>
      <c r="AA14" s="59"/>
      <c r="AB14" s="60"/>
      <c r="AC14" s="61"/>
      <c r="AD14" s="59"/>
      <c r="AE14" s="60"/>
      <c r="AF14" s="61"/>
      <c r="AG14" s="59"/>
      <c r="AH14" s="60"/>
      <c r="AI14" s="61"/>
      <c r="AJ14" s="56">
        <f t="shared" si="4"/>
        <v>0</v>
      </c>
      <c r="AK14" s="57">
        <f t="shared" si="4"/>
        <v>0</v>
      </c>
      <c r="AL14" s="58">
        <f t="shared" si="4"/>
        <v>0</v>
      </c>
      <c r="AM14" s="59"/>
      <c r="AN14" s="47">
        <f t="shared" si="5"/>
        <v>0</v>
      </c>
      <c r="AO14" s="61"/>
      <c r="AP14" s="59"/>
      <c r="AQ14" s="47"/>
      <c r="AR14" s="61"/>
      <c r="AS14" s="59"/>
      <c r="AT14" s="60"/>
      <c r="AU14" s="61"/>
      <c r="AV14" s="59"/>
      <c r="AW14" s="60"/>
      <c r="AX14" s="61"/>
      <c r="AY14" s="59"/>
      <c r="AZ14" s="60"/>
      <c r="BA14" s="61"/>
      <c r="BB14" s="56">
        <f t="shared" si="6"/>
        <v>0</v>
      </c>
      <c r="BC14" s="57">
        <f t="shared" si="6"/>
        <v>0</v>
      </c>
      <c r="BD14" s="58">
        <f t="shared" si="6"/>
        <v>0</v>
      </c>
      <c r="BE14" s="59"/>
      <c r="BF14" s="60"/>
      <c r="BG14" s="61"/>
      <c r="BH14" s="59"/>
      <c r="BI14" s="60"/>
      <c r="BJ14" s="61"/>
      <c r="BK14" s="59"/>
      <c r="BL14" s="60"/>
      <c r="BM14" s="61"/>
      <c r="BN14" s="56"/>
      <c r="BO14" s="57"/>
      <c r="BP14" s="58"/>
      <c r="BQ14" s="56">
        <f t="shared" si="2"/>
        <v>0</v>
      </c>
      <c r="BR14" s="57">
        <f t="shared" si="2"/>
        <v>0</v>
      </c>
      <c r="BS14" s="58">
        <f t="shared" si="2"/>
        <v>0</v>
      </c>
      <c r="BT14" s="59"/>
      <c r="BU14" s="60"/>
      <c r="BV14" s="61"/>
      <c r="BW14" s="62"/>
      <c r="BX14" s="68"/>
      <c r="BY14" s="63"/>
      <c r="BZ14" s="64">
        <f t="shared" si="7"/>
        <v>0</v>
      </c>
      <c r="CA14" s="65">
        <f t="shared" si="7"/>
        <v>0</v>
      </c>
      <c r="CB14" s="66">
        <f t="shared" si="7"/>
        <v>0</v>
      </c>
    </row>
    <row r="15" spans="1:80" ht="38.25">
      <c r="A15" s="54" t="s">
        <v>57</v>
      </c>
      <c r="B15" s="67" t="s">
        <v>58</v>
      </c>
      <c r="C15" s="56">
        <f t="shared" si="3"/>
        <v>0</v>
      </c>
      <c r="D15" s="57">
        <f t="shared" si="3"/>
        <v>0</v>
      </c>
      <c r="E15" s="58">
        <f t="shared" si="3"/>
        <v>0</v>
      </c>
      <c r="F15" s="59"/>
      <c r="G15" s="60"/>
      <c r="H15" s="61"/>
      <c r="I15" s="59"/>
      <c r="J15" s="60"/>
      <c r="K15" s="61"/>
      <c r="L15" s="59"/>
      <c r="M15" s="60"/>
      <c r="N15" s="61"/>
      <c r="O15" s="59"/>
      <c r="P15" s="60"/>
      <c r="Q15" s="61"/>
      <c r="R15" s="59"/>
      <c r="S15" s="60"/>
      <c r="T15" s="61"/>
      <c r="U15" s="59"/>
      <c r="V15" s="60"/>
      <c r="W15" s="61"/>
      <c r="X15" s="59"/>
      <c r="Y15" s="60"/>
      <c r="Z15" s="61"/>
      <c r="AA15" s="59"/>
      <c r="AB15" s="60"/>
      <c r="AC15" s="61"/>
      <c r="AD15" s="59"/>
      <c r="AE15" s="60"/>
      <c r="AF15" s="61"/>
      <c r="AG15" s="59"/>
      <c r="AH15" s="60"/>
      <c r="AI15" s="61"/>
      <c r="AJ15" s="56">
        <f t="shared" si="4"/>
        <v>0</v>
      </c>
      <c r="AK15" s="57">
        <f t="shared" si="4"/>
        <v>0</v>
      </c>
      <c r="AL15" s="58">
        <f t="shared" si="4"/>
        <v>0</v>
      </c>
      <c r="AM15" s="59"/>
      <c r="AN15" s="47">
        <f t="shared" si="5"/>
        <v>0</v>
      </c>
      <c r="AO15" s="61"/>
      <c r="AP15" s="59"/>
      <c r="AQ15" s="47"/>
      <c r="AR15" s="61"/>
      <c r="AS15" s="59"/>
      <c r="AT15" s="60"/>
      <c r="AU15" s="61"/>
      <c r="AV15" s="59"/>
      <c r="AW15" s="60"/>
      <c r="AX15" s="61"/>
      <c r="AY15" s="59"/>
      <c r="AZ15" s="60"/>
      <c r="BA15" s="61"/>
      <c r="BB15" s="56">
        <f t="shared" si="6"/>
        <v>0</v>
      </c>
      <c r="BC15" s="57">
        <f t="shared" si="6"/>
        <v>0</v>
      </c>
      <c r="BD15" s="58">
        <f t="shared" si="6"/>
        <v>0</v>
      </c>
      <c r="BE15" s="59"/>
      <c r="BF15" s="60"/>
      <c r="BG15" s="61"/>
      <c r="BH15" s="59"/>
      <c r="BI15" s="60"/>
      <c r="BJ15" s="61"/>
      <c r="BK15" s="59"/>
      <c r="BL15" s="60"/>
      <c r="BM15" s="61"/>
      <c r="BN15" s="56"/>
      <c r="BO15" s="57"/>
      <c r="BP15" s="58"/>
      <c r="BQ15" s="56">
        <f t="shared" si="2"/>
        <v>0</v>
      </c>
      <c r="BR15" s="57">
        <f t="shared" si="2"/>
        <v>0</v>
      </c>
      <c r="BS15" s="58">
        <f t="shared" si="2"/>
        <v>0</v>
      </c>
      <c r="BT15" s="59"/>
      <c r="BU15" s="60"/>
      <c r="BV15" s="61"/>
      <c r="BW15" s="62"/>
      <c r="BX15" s="68"/>
      <c r="BY15" s="63"/>
      <c r="BZ15" s="64">
        <f t="shared" si="7"/>
        <v>0</v>
      </c>
      <c r="CA15" s="65">
        <f t="shared" si="7"/>
        <v>0</v>
      </c>
      <c r="CB15" s="66">
        <f t="shared" si="7"/>
        <v>0</v>
      </c>
    </row>
    <row r="16" spans="1:80" ht="76.5">
      <c r="A16" s="54" t="s">
        <v>59</v>
      </c>
      <c r="B16" s="67" t="s">
        <v>60</v>
      </c>
      <c r="C16" s="56">
        <f t="shared" si="3"/>
        <v>0</v>
      </c>
      <c r="D16" s="57">
        <f t="shared" si="3"/>
        <v>0</v>
      </c>
      <c r="E16" s="58">
        <f t="shared" si="3"/>
        <v>0</v>
      </c>
      <c r="F16" s="59"/>
      <c r="G16" s="60"/>
      <c r="H16" s="61"/>
      <c r="I16" s="59"/>
      <c r="J16" s="60"/>
      <c r="K16" s="61"/>
      <c r="L16" s="59"/>
      <c r="M16" s="60"/>
      <c r="N16" s="61"/>
      <c r="O16" s="59"/>
      <c r="P16" s="60"/>
      <c r="Q16" s="61"/>
      <c r="R16" s="59"/>
      <c r="S16" s="60"/>
      <c r="T16" s="61"/>
      <c r="U16" s="59"/>
      <c r="V16" s="60"/>
      <c r="W16" s="61"/>
      <c r="X16" s="59"/>
      <c r="Y16" s="60"/>
      <c r="Z16" s="61"/>
      <c r="AA16" s="59"/>
      <c r="AB16" s="60"/>
      <c r="AC16" s="61"/>
      <c r="AD16" s="59"/>
      <c r="AE16" s="60"/>
      <c r="AF16" s="61"/>
      <c r="AG16" s="59"/>
      <c r="AH16" s="60"/>
      <c r="AI16" s="61"/>
      <c r="AJ16" s="56">
        <f t="shared" si="4"/>
        <v>0</v>
      </c>
      <c r="AK16" s="57">
        <f t="shared" si="4"/>
        <v>0</v>
      </c>
      <c r="AL16" s="58">
        <f t="shared" si="4"/>
        <v>0</v>
      </c>
      <c r="AM16" s="59"/>
      <c r="AN16" s="47">
        <f t="shared" si="5"/>
        <v>0</v>
      </c>
      <c r="AO16" s="61"/>
      <c r="AP16" s="59"/>
      <c r="AQ16" s="47"/>
      <c r="AR16" s="61"/>
      <c r="AS16" s="59"/>
      <c r="AT16" s="60"/>
      <c r="AU16" s="61"/>
      <c r="AV16" s="59"/>
      <c r="AW16" s="60"/>
      <c r="AX16" s="61"/>
      <c r="AY16" s="59"/>
      <c r="AZ16" s="60"/>
      <c r="BA16" s="61"/>
      <c r="BB16" s="56">
        <f t="shared" si="6"/>
        <v>0</v>
      </c>
      <c r="BC16" s="57">
        <f t="shared" si="6"/>
        <v>0</v>
      </c>
      <c r="BD16" s="58">
        <f t="shared" si="6"/>
        <v>0</v>
      </c>
      <c r="BE16" s="59"/>
      <c r="BF16" s="60"/>
      <c r="BG16" s="61"/>
      <c r="BH16" s="59"/>
      <c r="BI16" s="60"/>
      <c r="BJ16" s="61"/>
      <c r="BK16" s="59"/>
      <c r="BL16" s="60"/>
      <c r="BM16" s="61"/>
      <c r="BN16" s="56"/>
      <c r="BO16" s="57"/>
      <c r="BP16" s="58"/>
      <c r="BQ16" s="56">
        <f t="shared" si="2"/>
        <v>0</v>
      </c>
      <c r="BR16" s="57">
        <f t="shared" si="2"/>
        <v>0</v>
      </c>
      <c r="BS16" s="58">
        <f t="shared" si="2"/>
        <v>0</v>
      </c>
      <c r="BT16" s="59"/>
      <c r="BU16" s="60"/>
      <c r="BV16" s="61"/>
      <c r="BW16" s="62"/>
      <c r="BX16" s="68"/>
      <c r="BY16" s="63"/>
      <c r="BZ16" s="64">
        <f t="shared" si="7"/>
        <v>0</v>
      </c>
      <c r="CA16" s="65">
        <f t="shared" si="7"/>
        <v>0</v>
      </c>
      <c r="CB16" s="66">
        <f t="shared" si="7"/>
        <v>0</v>
      </c>
    </row>
    <row r="17" spans="1:80" ht="63.75">
      <c r="A17" s="54" t="s">
        <v>61</v>
      </c>
      <c r="B17" s="67" t="s">
        <v>62</v>
      </c>
      <c r="C17" s="56">
        <f t="shared" si="3"/>
        <v>0</v>
      </c>
      <c r="D17" s="57">
        <f t="shared" si="3"/>
        <v>0</v>
      </c>
      <c r="E17" s="58">
        <f t="shared" si="3"/>
        <v>0</v>
      </c>
      <c r="F17" s="59"/>
      <c r="G17" s="60"/>
      <c r="H17" s="61"/>
      <c r="I17" s="59"/>
      <c r="J17" s="60"/>
      <c r="K17" s="61"/>
      <c r="L17" s="59"/>
      <c r="M17" s="60"/>
      <c r="N17" s="61"/>
      <c r="O17" s="59"/>
      <c r="P17" s="60"/>
      <c r="Q17" s="61"/>
      <c r="R17" s="59"/>
      <c r="S17" s="60"/>
      <c r="T17" s="61"/>
      <c r="U17" s="59"/>
      <c r="V17" s="60"/>
      <c r="W17" s="61"/>
      <c r="X17" s="59"/>
      <c r="Y17" s="60"/>
      <c r="Z17" s="61"/>
      <c r="AA17" s="59"/>
      <c r="AB17" s="60"/>
      <c r="AC17" s="61"/>
      <c r="AD17" s="59"/>
      <c r="AE17" s="60"/>
      <c r="AF17" s="61"/>
      <c r="AG17" s="59"/>
      <c r="AH17" s="60"/>
      <c r="AI17" s="61"/>
      <c r="AJ17" s="56">
        <f t="shared" si="4"/>
        <v>0</v>
      </c>
      <c r="AK17" s="57">
        <f t="shared" si="4"/>
        <v>0</v>
      </c>
      <c r="AL17" s="58">
        <f t="shared" si="4"/>
        <v>0</v>
      </c>
      <c r="AM17" s="59"/>
      <c r="AN17" s="47">
        <f t="shared" si="5"/>
        <v>0</v>
      </c>
      <c r="AO17" s="61"/>
      <c r="AP17" s="59"/>
      <c r="AQ17" s="47"/>
      <c r="AR17" s="61"/>
      <c r="AS17" s="59"/>
      <c r="AT17" s="60"/>
      <c r="AU17" s="61"/>
      <c r="AV17" s="59"/>
      <c r="AW17" s="60"/>
      <c r="AX17" s="61"/>
      <c r="AY17" s="59"/>
      <c r="AZ17" s="60"/>
      <c r="BA17" s="61"/>
      <c r="BB17" s="56">
        <f t="shared" si="6"/>
        <v>0</v>
      </c>
      <c r="BC17" s="57">
        <f t="shared" si="6"/>
        <v>0</v>
      </c>
      <c r="BD17" s="58">
        <f t="shared" si="6"/>
        <v>0</v>
      </c>
      <c r="BE17" s="59"/>
      <c r="BF17" s="60"/>
      <c r="BG17" s="61"/>
      <c r="BH17" s="59"/>
      <c r="BI17" s="60"/>
      <c r="BJ17" s="61"/>
      <c r="BK17" s="59"/>
      <c r="BL17" s="60"/>
      <c r="BM17" s="61"/>
      <c r="BN17" s="56"/>
      <c r="BO17" s="57"/>
      <c r="BP17" s="58"/>
      <c r="BQ17" s="56">
        <f t="shared" si="2"/>
        <v>0</v>
      </c>
      <c r="BR17" s="57">
        <f t="shared" si="2"/>
        <v>0</v>
      </c>
      <c r="BS17" s="58">
        <f t="shared" si="2"/>
        <v>0</v>
      </c>
      <c r="BT17" s="59"/>
      <c r="BU17" s="60"/>
      <c r="BV17" s="61"/>
      <c r="BW17" s="62"/>
      <c r="BX17" s="68"/>
      <c r="BY17" s="63"/>
      <c r="BZ17" s="64">
        <f t="shared" si="7"/>
        <v>0</v>
      </c>
      <c r="CA17" s="65">
        <f t="shared" si="7"/>
        <v>0</v>
      </c>
      <c r="CB17" s="66">
        <f t="shared" si="7"/>
        <v>0</v>
      </c>
    </row>
    <row r="18" spans="1:80" ht="38.25">
      <c r="A18" s="54" t="s">
        <v>63</v>
      </c>
      <c r="B18" s="67" t="s">
        <v>64</v>
      </c>
      <c r="C18" s="56">
        <f t="shared" si="3"/>
        <v>0</v>
      </c>
      <c r="D18" s="57">
        <f t="shared" si="3"/>
        <v>0</v>
      </c>
      <c r="E18" s="58">
        <f t="shared" si="3"/>
        <v>0</v>
      </c>
      <c r="F18" s="59"/>
      <c r="G18" s="60"/>
      <c r="H18" s="61"/>
      <c r="I18" s="59"/>
      <c r="J18" s="60"/>
      <c r="K18" s="61"/>
      <c r="L18" s="59"/>
      <c r="M18" s="60"/>
      <c r="N18" s="61"/>
      <c r="O18" s="59"/>
      <c r="P18" s="60"/>
      <c r="Q18" s="61"/>
      <c r="R18" s="59"/>
      <c r="S18" s="60"/>
      <c r="T18" s="61"/>
      <c r="U18" s="59"/>
      <c r="V18" s="60"/>
      <c r="W18" s="61"/>
      <c r="X18" s="59"/>
      <c r="Y18" s="60"/>
      <c r="Z18" s="61"/>
      <c r="AA18" s="59"/>
      <c r="AB18" s="60"/>
      <c r="AC18" s="61"/>
      <c r="AD18" s="59"/>
      <c r="AE18" s="60"/>
      <c r="AF18" s="61"/>
      <c r="AG18" s="59"/>
      <c r="AH18" s="60"/>
      <c r="AI18" s="61"/>
      <c r="AJ18" s="56">
        <f t="shared" si="4"/>
        <v>0</v>
      </c>
      <c r="AK18" s="57">
        <f t="shared" si="4"/>
        <v>0</v>
      </c>
      <c r="AL18" s="58">
        <f t="shared" si="4"/>
        <v>0</v>
      </c>
      <c r="AM18" s="59"/>
      <c r="AN18" s="47">
        <f t="shared" si="5"/>
        <v>0</v>
      </c>
      <c r="AO18" s="61"/>
      <c r="AP18" s="59"/>
      <c r="AQ18" s="47"/>
      <c r="AR18" s="61"/>
      <c r="AS18" s="59"/>
      <c r="AT18" s="60"/>
      <c r="AU18" s="61"/>
      <c r="AV18" s="59"/>
      <c r="AW18" s="60"/>
      <c r="AX18" s="61"/>
      <c r="AY18" s="59"/>
      <c r="AZ18" s="60"/>
      <c r="BA18" s="61"/>
      <c r="BB18" s="56">
        <f t="shared" si="6"/>
        <v>0</v>
      </c>
      <c r="BC18" s="57">
        <f t="shared" si="6"/>
        <v>0</v>
      </c>
      <c r="BD18" s="58">
        <f t="shared" si="6"/>
        <v>0</v>
      </c>
      <c r="BE18" s="59"/>
      <c r="BF18" s="60"/>
      <c r="BG18" s="61"/>
      <c r="BH18" s="59"/>
      <c r="BI18" s="60"/>
      <c r="BJ18" s="61"/>
      <c r="BK18" s="59"/>
      <c r="BL18" s="60"/>
      <c r="BM18" s="61"/>
      <c r="BN18" s="56"/>
      <c r="BO18" s="57"/>
      <c r="BP18" s="58"/>
      <c r="BQ18" s="56">
        <f t="shared" si="2"/>
        <v>0</v>
      </c>
      <c r="BR18" s="57">
        <f t="shared" si="2"/>
        <v>0</v>
      </c>
      <c r="BS18" s="58">
        <f t="shared" si="2"/>
        <v>0</v>
      </c>
      <c r="BT18" s="59"/>
      <c r="BU18" s="60"/>
      <c r="BV18" s="61"/>
      <c r="BW18" s="62"/>
      <c r="BX18" s="68"/>
      <c r="BY18" s="63"/>
      <c r="BZ18" s="64">
        <f t="shared" si="7"/>
        <v>0</v>
      </c>
      <c r="CA18" s="65">
        <f t="shared" si="7"/>
        <v>0</v>
      </c>
      <c r="CB18" s="66">
        <f t="shared" si="7"/>
        <v>0</v>
      </c>
    </row>
    <row r="19" spans="1:80" ht="64.5" thickBot="1">
      <c r="A19" s="54" t="s">
        <v>65</v>
      </c>
      <c r="B19" s="69" t="s">
        <v>66</v>
      </c>
      <c r="C19" s="70">
        <f>F19+I19+L19+O19+R19+U19+X19+AA19+AG19</f>
        <v>0</v>
      </c>
      <c r="D19" s="71">
        <f>G19+J19+M19+P19+S19+V19+Y19+AB19+AH19</f>
        <v>0</v>
      </c>
      <c r="E19" s="72">
        <f>H19+K19+N19+Q19+T19+W19+Z19+AC19+AI19</f>
        <v>0</v>
      </c>
      <c r="F19" s="73"/>
      <c r="G19" s="74"/>
      <c r="H19" s="75"/>
      <c r="I19" s="73"/>
      <c r="J19" s="74"/>
      <c r="K19" s="75"/>
      <c r="L19" s="73"/>
      <c r="M19" s="74"/>
      <c r="N19" s="75"/>
      <c r="O19" s="73"/>
      <c r="P19" s="74"/>
      <c r="Q19" s="75"/>
      <c r="R19" s="73"/>
      <c r="S19" s="74"/>
      <c r="T19" s="75"/>
      <c r="U19" s="73"/>
      <c r="V19" s="74"/>
      <c r="W19" s="75"/>
      <c r="X19" s="73"/>
      <c r="Y19" s="74"/>
      <c r="Z19" s="75"/>
      <c r="AA19" s="73"/>
      <c r="AB19" s="74"/>
      <c r="AC19" s="75"/>
      <c r="AD19" s="73"/>
      <c r="AE19" s="74"/>
      <c r="AF19" s="75"/>
      <c r="AG19" s="73"/>
      <c r="AH19" s="74"/>
      <c r="AI19" s="75"/>
      <c r="AJ19" s="70">
        <f t="shared" si="4"/>
        <v>0</v>
      </c>
      <c r="AK19" s="71">
        <f t="shared" si="4"/>
        <v>0</v>
      </c>
      <c r="AL19" s="72">
        <f t="shared" si="4"/>
        <v>0</v>
      </c>
      <c r="AM19" s="73"/>
      <c r="AN19" s="74"/>
      <c r="AO19" s="75"/>
      <c r="AP19" s="73"/>
      <c r="AQ19" s="47"/>
      <c r="AR19" s="75"/>
      <c r="AS19" s="73"/>
      <c r="AT19" s="74"/>
      <c r="AU19" s="75"/>
      <c r="AV19" s="73"/>
      <c r="AW19" s="74"/>
      <c r="AX19" s="75"/>
      <c r="AY19" s="73"/>
      <c r="AZ19" s="74"/>
      <c r="BA19" s="75"/>
      <c r="BB19" s="70">
        <f>BE19+BK19+BH19</f>
        <v>0</v>
      </c>
      <c r="BC19" s="71">
        <f>BF19+BL19+BI19</f>
        <v>0</v>
      </c>
      <c r="BD19" s="72">
        <f>BG19+BM19+BJ19</f>
        <v>0</v>
      </c>
      <c r="BE19" s="73"/>
      <c r="BF19" s="74"/>
      <c r="BG19" s="75"/>
      <c r="BH19" s="73"/>
      <c r="BI19" s="74"/>
      <c r="BJ19" s="75"/>
      <c r="BK19" s="73"/>
      <c r="BL19" s="74"/>
      <c r="BM19" s="75"/>
      <c r="BN19" s="70"/>
      <c r="BO19" s="71"/>
      <c r="BP19" s="72"/>
      <c r="BQ19" s="70">
        <f t="shared" si="2"/>
        <v>0</v>
      </c>
      <c r="BR19" s="71">
        <f t="shared" si="2"/>
        <v>0</v>
      </c>
      <c r="BS19" s="72">
        <f t="shared" si="2"/>
        <v>0</v>
      </c>
      <c r="BT19" s="73"/>
      <c r="BU19" s="74"/>
      <c r="BV19" s="75"/>
      <c r="BW19" s="76"/>
      <c r="BX19" s="77"/>
      <c r="BY19" s="78"/>
      <c r="BZ19" s="79">
        <f t="shared" si="7"/>
        <v>0</v>
      </c>
      <c r="CA19" s="80">
        <f t="shared" si="7"/>
        <v>0</v>
      </c>
      <c r="CB19" s="81">
        <f t="shared" si="7"/>
        <v>0</v>
      </c>
    </row>
    <row r="20" spans="1:80" ht="72.75" thickBot="1">
      <c r="A20" s="54" t="s">
        <v>67</v>
      </c>
      <c r="B20" s="82" t="s">
        <v>68</v>
      </c>
      <c r="C20" s="83">
        <f>SUM(C9:C19)</f>
        <v>0</v>
      </c>
      <c r="D20" s="84">
        <f>SUM(D9:D19)</f>
        <v>0</v>
      </c>
      <c r="E20" s="85">
        <f>SUM(E9:E19)</f>
        <v>0</v>
      </c>
      <c r="F20" s="86">
        <f t="shared" ref="F20:AI20" si="8">SUM(F9:F19)-F14</f>
        <v>0</v>
      </c>
      <c r="G20" s="87">
        <f t="shared" si="8"/>
        <v>0</v>
      </c>
      <c r="H20" s="88">
        <f t="shared" si="8"/>
        <v>0</v>
      </c>
      <c r="I20" s="86">
        <f t="shared" si="8"/>
        <v>0</v>
      </c>
      <c r="J20" s="87">
        <f t="shared" si="8"/>
        <v>0</v>
      </c>
      <c r="K20" s="88">
        <f t="shared" si="8"/>
        <v>0</v>
      </c>
      <c r="L20" s="86">
        <f t="shared" si="8"/>
        <v>0</v>
      </c>
      <c r="M20" s="87">
        <f t="shared" si="8"/>
        <v>0</v>
      </c>
      <c r="N20" s="88">
        <f t="shared" si="8"/>
        <v>0</v>
      </c>
      <c r="O20" s="86">
        <f t="shared" si="8"/>
        <v>0</v>
      </c>
      <c r="P20" s="87">
        <f t="shared" si="8"/>
        <v>0</v>
      </c>
      <c r="Q20" s="88">
        <f t="shared" si="8"/>
        <v>0</v>
      </c>
      <c r="R20" s="86">
        <f t="shared" si="8"/>
        <v>0</v>
      </c>
      <c r="S20" s="87">
        <f t="shared" si="8"/>
        <v>0</v>
      </c>
      <c r="T20" s="88">
        <f t="shared" si="8"/>
        <v>0</v>
      </c>
      <c r="U20" s="86">
        <f t="shared" si="8"/>
        <v>0</v>
      </c>
      <c r="V20" s="87">
        <f t="shared" si="8"/>
        <v>0</v>
      </c>
      <c r="W20" s="88">
        <f t="shared" si="8"/>
        <v>0</v>
      </c>
      <c r="X20" s="86">
        <f t="shared" si="8"/>
        <v>0</v>
      </c>
      <c r="Y20" s="87">
        <f t="shared" si="8"/>
        <v>0</v>
      </c>
      <c r="Z20" s="88">
        <f t="shared" si="8"/>
        <v>0</v>
      </c>
      <c r="AA20" s="86">
        <f t="shared" si="8"/>
        <v>0</v>
      </c>
      <c r="AB20" s="87">
        <f t="shared" si="8"/>
        <v>0</v>
      </c>
      <c r="AC20" s="88">
        <f t="shared" si="8"/>
        <v>0</v>
      </c>
      <c r="AD20" s="86">
        <f t="shared" si="8"/>
        <v>0</v>
      </c>
      <c r="AE20" s="87">
        <f t="shared" si="8"/>
        <v>0</v>
      </c>
      <c r="AF20" s="88">
        <f t="shared" si="8"/>
        <v>0</v>
      </c>
      <c r="AG20" s="86">
        <f t="shared" si="8"/>
        <v>0</v>
      </c>
      <c r="AH20" s="87">
        <f t="shared" si="8"/>
        <v>0</v>
      </c>
      <c r="AI20" s="88">
        <f t="shared" si="8"/>
        <v>0</v>
      </c>
      <c r="AJ20" s="83">
        <f>SUM(AJ9:AJ19)</f>
        <v>100011</v>
      </c>
      <c r="AK20" s="84">
        <f>SUM(AK9:AK19)</f>
        <v>9639</v>
      </c>
      <c r="AL20" s="85">
        <f>SUM(AL9:AL19)</f>
        <v>109650</v>
      </c>
      <c r="AM20" s="86">
        <f t="shared" ref="AM20:BA20" si="9">SUM(AM9:AM19)-AM14</f>
        <v>73976</v>
      </c>
      <c r="AN20" s="87">
        <f t="shared" si="9"/>
        <v>9409</v>
      </c>
      <c r="AO20" s="88">
        <f t="shared" si="9"/>
        <v>83385</v>
      </c>
      <c r="AP20" s="86">
        <f t="shared" si="9"/>
        <v>2763</v>
      </c>
      <c r="AQ20" s="87">
        <f t="shared" si="9"/>
        <v>50</v>
      </c>
      <c r="AR20" s="88">
        <f t="shared" si="9"/>
        <v>2813</v>
      </c>
      <c r="AS20" s="86">
        <f t="shared" si="9"/>
        <v>17672</v>
      </c>
      <c r="AT20" s="87">
        <f t="shared" si="9"/>
        <v>180</v>
      </c>
      <c r="AU20" s="88">
        <f t="shared" si="9"/>
        <v>17852</v>
      </c>
      <c r="AV20" s="86">
        <f t="shared" si="9"/>
        <v>1430</v>
      </c>
      <c r="AW20" s="87">
        <f t="shared" si="9"/>
        <v>0</v>
      </c>
      <c r="AX20" s="88">
        <f t="shared" si="9"/>
        <v>1430</v>
      </c>
      <c r="AY20" s="86">
        <f t="shared" si="9"/>
        <v>4170</v>
      </c>
      <c r="AZ20" s="87">
        <f t="shared" si="9"/>
        <v>0</v>
      </c>
      <c r="BA20" s="88">
        <f t="shared" si="9"/>
        <v>4170</v>
      </c>
      <c r="BB20" s="83">
        <f>BE20+BK20+BH20</f>
        <v>133105</v>
      </c>
      <c r="BC20" s="84">
        <f t="shared" ref="BC20:BD23" si="10">BF20+BL20+BI20</f>
        <v>680</v>
      </c>
      <c r="BD20" s="85">
        <f t="shared" si="10"/>
        <v>133785</v>
      </c>
      <c r="BE20" s="86">
        <f t="shared" ref="BE20:BP20" si="11">SUM(BE9:BE19)-BE14</f>
        <v>120122</v>
      </c>
      <c r="BF20" s="87">
        <f t="shared" si="11"/>
        <v>563</v>
      </c>
      <c r="BG20" s="88">
        <f t="shared" si="11"/>
        <v>120685</v>
      </c>
      <c r="BH20" s="86">
        <f>SUM(BH9:BH19)-BH14</f>
        <v>0</v>
      </c>
      <c r="BI20" s="87">
        <f>SUM(BI9:BI19)-BI14</f>
        <v>0</v>
      </c>
      <c r="BJ20" s="88">
        <f>SUM(BJ9:BJ19)-BJ14</f>
        <v>0</v>
      </c>
      <c r="BK20" s="86">
        <f t="shared" si="11"/>
        <v>12983</v>
      </c>
      <c r="BL20" s="87">
        <f t="shared" si="11"/>
        <v>117</v>
      </c>
      <c r="BM20" s="88">
        <f t="shared" si="11"/>
        <v>13100</v>
      </c>
      <c r="BN20" s="83">
        <f t="shared" si="11"/>
        <v>5516</v>
      </c>
      <c r="BO20" s="84">
        <f t="shared" si="11"/>
        <v>790</v>
      </c>
      <c r="BP20" s="85">
        <f t="shared" si="11"/>
        <v>6306</v>
      </c>
      <c r="BQ20" s="83">
        <f t="shared" si="2"/>
        <v>36388</v>
      </c>
      <c r="BR20" s="84">
        <f t="shared" si="2"/>
        <v>200</v>
      </c>
      <c r="BS20" s="85">
        <f t="shared" si="2"/>
        <v>36588</v>
      </c>
      <c r="BT20" s="86">
        <f t="shared" ref="BT20:BY20" si="12">SUM(BT9:BT19)-BT14</f>
        <v>13376</v>
      </c>
      <c r="BU20" s="87">
        <f t="shared" si="12"/>
        <v>0</v>
      </c>
      <c r="BV20" s="88">
        <f t="shared" si="12"/>
        <v>13376</v>
      </c>
      <c r="BW20" s="86">
        <f t="shared" si="12"/>
        <v>23012</v>
      </c>
      <c r="BX20" s="87">
        <f t="shared" si="12"/>
        <v>200</v>
      </c>
      <c r="BY20" s="88">
        <f t="shared" si="12"/>
        <v>23212</v>
      </c>
      <c r="BZ20" s="89">
        <f t="shared" si="7"/>
        <v>275020</v>
      </c>
      <c r="CA20" s="90">
        <f t="shared" si="7"/>
        <v>11309</v>
      </c>
      <c r="CB20" s="91">
        <f t="shared" si="7"/>
        <v>286329</v>
      </c>
    </row>
    <row r="21" spans="1:80" ht="25.5">
      <c r="A21" s="54" t="s">
        <v>69</v>
      </c>
      <c r="B21" s="92" t="s">
        <v>70</v>
      </c>
      <c r="C21" s="43">
        <f t="shared" ref="C21:E22" si="13">F21+I21+L21+O21+R21+U21+X21+AA21+AG21+AD21</f>
        <v>0</v>
      </c>
      <c r="D21" s="44">
        <f t="shared" si="13"/>
        <v>0</v>
      </c>
      <c r="E21" s="45">
        <f t="shared" si="13"/>
        <v>0</v>
      </c>
      <c r="F21" s="46"/>
      <c r="G21" s="47"/>
      <c r="H21" s="48"/>
      <c r="I21" s="46"/>
      <c r="J21" s="47"/>
      <c r="K21" s="48"/>
      <c r="L21" s="46"/>
      <c r="M21" s="47"/>
      <c r="N21" s="48"/>
      <c r="O21" s="46"/>
      <c r="P21" s="47"/>
      <c r="Q21" s="48"/>
      <c r="R21" s="46"/>
      <c r="S21" s="47"/>
      <c r="T21" s="48"/>
      <c r="U21" s="46"/>
      <c r="V21" s="47"/>
      <c r="W21" s="48"/>
      <c r="X21" s="46"/>
      <c r="Y21" s="47"/>
      <c r="Z21" s="48"/>
      <c r="AA21" s="46"/>
      <c r="AB21" s="47"/>
      <c r="AC21" s="48"/>
      <c r="AD21" s="46"/>
      <c r="AE21" s="47"/>
      <c r="AF21" s="48"/>
      <c r="AG21" s="46"/>
      <c r="AH21" s="47"/>
      <c r="AI21" s="48"/>
      <c r="AJ21" s="43">
        <f>AM21+AS21+AY21+AV21+AP21</f>
        <v>0</v>
      </c>
      <c r="AK21" s="44">
        <f>AN21+AT21+AZ21+AW21+AQ21</f>
        <v>0</v>
      </c>
      <c r="AL21" s="45">
        <f>AO21+AU21+BA21+AX21+AR21</f>
        <v>0</v>
      </c>
      <c r="AM21" s="46"/>
      <c r="AN21" s="47"/>
      <c r="AO21" s="48"/>
      <c r="AP21" s="46"/>
      <c r="AQ21" s="47"/>
      <c r="AR21" s="48"/>
      <c r="AS21" s="46"/>
      <c r="AT21" s="47"/>
      <c r="AU21" s="48"/>
      <c r="AV21" s="46"/>
      <c r="AW21" s="47"/>
      <c r="AX21" s="48"/>
      <c r="AY21" s="46"/>
      <c r="AZ21" s="47"/>
      <c r="BA21" s="48"/>
      <c r="BB21" s="43">
        <f>BE21+BK21+BH21</f>
        <v>0</v>
      </c>
      <c r="BC21" s="44">
        <f t="shared" si="10"/>
        <v>0</v>
      </c>
      <c r="BD21" s="45">
        <f t="shared" si="10"/>
        <v>0</v>
      </c>
      <c r="BE21" s="46"/>
      <c r="BF21" s="47"/>
      <c r="BG21" s="48"/>
      <c r="BH21" s="46"/>
      <c r="BI21" s="47"/>
      <c r="BJ21" s="48"/>
      <c r="BK21" s="46"/>
      <c r="BL21" s="47"/>
      <c r="BM21" s="48"/>
      <c r="BN21" s="43"/>
      <c r="BO21" s="44"/>
      <c r="BP21" s="45"/>
      <c r="BQ21" s="43">
        <f t="shared" si="2"/>
        <v>0</v>
      </c>
      <c r="BR21" s="44">
        <f t="shared" si="2"/>
        <v>0</v>
      </c>
      <c r="BS21" s="45">
        <f t="shared" si="2"/>
        <v>0</v>
      </c>
      <c r="BT21" s="46"/>
      <c r="BU21" s="47"/>
      <c r="BV21" s="48"/>
      <c r="BW21" s="49"/>
      <c r="BX21" s="93"/>
      <c r="BY21" s="50"/>
      <c r="BZ21" s="51">
        <f t="shared" si="7"/>
        <v>0</v>
      </c>
      <c r="CA21" s="52">
        <f t="shared" si="7"/>
        <v>0</v>
      </c>
      <c r="CB21" s="53">
        <f t="shared" si="7"/>
        <v>0</v>
      </c>
    </row>
    <row r="22" spans="1:80" ht="77.25" thickBot="1">
      <c r="A22" s="54" t="s">
        <v>71</v>
      </c>
      <c r="B22" s="69" t="s">
        <v>72</v>
      </c>
      <c r="C22" s="70">
        <f t="shared" si="13"/>
        <v>0</v>
      </c>
      <c r="D22" s="71">
        <f t="shared" si="13"/>
        <v>0</v>
      </c>
      <c r="E22" s="72">
        <f t="shared" si="13"/>
        <v>0</v>
      </c>
      <c r="F22" s="73">
        <f t="shared" ref="F22:AI22" si="14">+F21</f>
        <v>0</v>
      </c>
      <c r="G22" s="74">
        <f t="shared" si="14"/>
        <v>0</v>
      </c>
      <c r="H22" s="75">
        <f t="shared" si="14"/>
        <v>0</v>
      </c>
      <c r="I22" s="73">
        <f t="shared" si="14"/>
        <v>0</v>
      </c>
      <c r="J22" s="74">
        <f t="shared" si="14"/>
        <v>0</v>
      </c>
      <c r="K22" s="75">
        <f t="shared" si="14"/>
        <v>0</v>
      </c>
      <c r="L22" s="73">
        <f t="shared" si="14"/>
        <v>0</v>
      </c>
      <c r="M22" s="74">
        <f t="shared" si="14"/>
        <v>0</v>
      </c>
      <c r="N22" s="75">
        <f t="shared" si="14"/>
        <v>0</v>
      </c>
      <c r="O22" s="73">
        <f t="shared" si="14"/>
        <v>0</v>
      </c>
      <c r="P22" s="74">
        <f t="shared" si="14"/>
        <v>0</v>
      </c>
      <c r="Q22" s="75">
        <f t="shared" si="14"/>
        <v>0</v>
      </c>
      <c r="R22" s="73">
        <f t="shared" si="14"/>
        <v>0</v>
      </c>
      <c r="S22" s="74">
        <f t="shared" si="14"/>
        <v>0</v>
      </c>
      <c r="T22" s="75">
        <f t="shared" si="14"/>
        <v>0</v>
      </c>
      <c r="U22" s="73">
        <f t="shared" si="14"/>
        <v>0</v>
      </c>
      <c r="V22" s="74">
        <f t="shared" si="14"/>
        <v>0</v>
      </c>
      <c r="W22" s="75">
        <f t="shared" si="14"/>
        <v>0</v>
      </c>
      <c r="X22" s="73">
        <f t="shared" si="14"/>
        <v>0</v>
      </c>
      <c r="Y22" s="74">
        <f t="shared" si="14"/>
        <v>0</v>
      </c>
      <c r="Z22" s="75">
        <f t="shared" si="14"/>
        <v>0</v>
      </c>
      <c r="AA22" s="73">
        <f t="shared" si="14"/>
        <v>0</v>
      </c>
      <c r="AB22" s="74">
        <f t="shared" si="14"/>
        <v>0</v>
      </c>
      <c r="AC22" s="75">
        <f t="shared" si="14"/>
        <v>0</v>
      </c>
      <c r="AD22" s="73">
        <f t="shared" si="14"/>
        <v>0</v>
      </c>
      <c r="AE22" s="74">
        <f t="shared" si="14"/>
        <v>0</v>
      </c>
      <c r="AF22" s="75">
        <f t="shared" si="14"/>
        <v>0</v>
      </c>
      <c r="AG22" s="73">
        <f t="shared" si="14"/>
        <v>0</v>
      </c>
      <c r="AH22" s="74">
        <f t="shared" si="14"/>
        <v>0</v>
      </c>
      <c r="AI22" s="75">
        <f t="shared" si="14"/>
        <v>0</v>
      </c>
      <c r="AJ22" s="70">
        <f>AM22+AS22+AY22+AV22</f>
        <v>0</v>
      </c>
      <c r="AK22" s="71">
        <f>AN22+AT22+AW22+AZ22+AO22</f>
        <v>0</v>
      </c>
      <c r="AL22" s="72">
        <f>AR22+AU22+AX22+BA22+AQ22</f>
        <v>0</v>
      </c>
      <c r="AM22" s="73">
        <f>+AM21</f>
        <v>0</v>
      </c>
      <c r="AN22" s="74">
        <f>+AN21</f>
        <v>0</v>
      </c>
      <c r="AO22" s="75">
        <f>+AO21</f>
        <v>0</v>
      </c>
      <c r="AP22" s="73">
        <f t="shared" ref="AP22:BA22" si="15">+AP21</f>
        <v>0</v>
      </c>
      <c r="AQ22" s="74">
        <f t="shared" si="15"/>
        <v>0</v>
      </c>
      <c r="AR22" s="75">
        <f t="shared" si="15"/>
        <v>0</v>
      </c>
      <c r="AS22" s="73">
        <f t="shared" si="15"/>
        <v>0</v>
      </c>
      <c r="AT22" s="74">
        <f t="shared" si="15"/>
        <v>0</v>
      </c>
      <c r="AU22" s="75">
        <f t="shared" si="15"/>
        <v>0</v>
      </c>
      <c r="AV22" s="73">
        <f t="shared" si="15"/>
        <v>0</v>
      </c>
      <c r="AW22" s="74">
        <f t="shared" si="15"/>
        <v>0</v>
      </c>
      <c r="AX22" s="75">
        <f t="shared" si="15"/>
        <v>0</v>
      </c>
      <c r="AY22" s="73">
        <f t="shared" si="15"/>
        <v>0</v>
      </c>
      <c r="AZ22" s="74">
        <f t="shared" si="15"/>
        <v>0</v>
      </c>
      <c r="BA22" s="75">
        <f t="shared" si="15"/>
        <v>0</v>
      </c>
      <c r="BB22" s="70">
        <f>BE22+BK22+BH22</f>
        <v>0</v>
      </c>
      <c r="BC22" s="71">
        <f t="shared" si="10"/>
        <v>0</v>
      </c>
      <c r="BD22" s="72">
        <f t="shared" si="10"/>
        <v>0</v>
      </c>
      <c r="BE22" s="73">
        <f t="shared" ref="BE22:BP22" si="16">+BE21</f>
        <v>0</v>
      </c>
      <c r="BF22" s="74">
        <f t="shared" si="16"/>
        <v>0</v>
      </c>
      <c r="BG22" s="75">
        <f t="shared" si="16"/>
        <v>0</v>
      </c>
      <c r="BH22" s="73">
        <f>+BH21</f>
        <v>0</v>
      </c>
      <c r="BI22" s="74">
        <f>+BI21</f>
        <v>0</v>
      </c>
      <c r="BJ22" s="75">
        <f>+BJ21</f>
        <v>0</v>
      </c>
      <c r="BK22" s="73">
        <f t="shared" si="16"/>
        <v>0</v>
      </c>
      <c r="BL22" s="74">
        <f t="shared" si="16"/>
        <v>0</v>
      </c>
      <c r="BM22" s="75">
        <f t="shared" si="16"/>
        <v>0</v>
      </c>
      <c r="BN22" s="70">
        <f t="shared" si="16"/>
        <v>0</v>
      </c>
      <c r="BO22" s="71">
        <f t="shared" si="16"/>
        <v>0</v>
      </c>
      <c r="BP22" s="72">
        <f t="shared" si="16"/>
        <v>0</v>
      </c>
      <c r="BQ22" s="70">
        <f t="shared" si="2"/>
        <v>0</v>
      </c>
      <c r="BR22" s="71">
        <f t="shared" si="2"/>
        <v>0</v>
      </c>
      <c r="BS22" s="72">
        <f t="shared" si="2"/>
        <v>0</v>
      </c>
      <c r="BT22" s="73">
        <f t="shared" ref="BT22:BY22" si="17">+BT21</f>
        <v>0</v>
      </c>
      <c r="BU22" s="74">
        <f t="shared" si="17"/>
        <v>0</v>
      </c>
      <c r="BV22" s="75">
        <f t="shared" si="17"/>
        <v>0</v>
      </c>
      <c r="BW22" s="76">
        <f t="shared" si="17"/>
        <v>0</v>
      </c>
      <c r="BX22" s="77">
        <f t="shared" si="17"/>
        <v>0</v>
      </c>
      <c r="BY22" s="78">
        <f t="shared" si="17"/>
        <v>0</v>
      </c>
      <c r="BZ22" s="79">
        <f t="shared" si="7"/>
        <v>0</v>
      </c>
      <c r="CA22" s="80">
        <f t="shared" si="7"/>
        <v>0</v>
      </c>
      <c r="CB22" s="81">
        <f t="shared" si="7"/>
        <v>0</v>
      </c>
    </row>
    <row r="23" spans="1:80" ht="77.25" thickBot="1">
      <c r="A23" s="54" t="s">
        <v>73</v>
      </c>
      <c r="B23" s="94" t="s">
        <v>74</v>
      </c>
      <c r="C23" s="95">
        <f t="shared" ref="C23:AL23" si="18">+C20+C22</f>
        <v>0</v>
      </c>
      <c r="D23" s="96">
        <f t="shared" si="18"/>
        <v>0</v>
      </c>
      <c r="E23" s="97">
        <f t="shared" si="18"/>
        <v>0</v>
      </c>
      <c r="F23" s="98">
        <f t="shared" si="18"/>
        <v>0</v>
      </c>
      <c r="G23" s="99">
        <f t="shared" si="18"/>
        <v>0</v>
      </c>
      <c r="H23" s="100">
        <f t="shared" si="18"/>
        <v>0</v>
      </c>
      <c r="I23" s="98">
        <f t="shared" si="18"/>
        <v>0</v>
      </c>
      <c r="J23" s="99">
        <f t="shared" si="18"/>
        <v>0</v>
      </c>
      <c r="K23" s="100">
        <f t="shared" si="18"/>
        <v>0</v>
      </c>
      <c r="L23" s="98">
        <f t="shared" si="18"/>
        <v>0</v>
      </c>
      <c r="M23" s="99">
        <f t="shared" si="18"/>
        <v>0</v>
      </c>
      <c r="N23" s="100">
        <f t="shared" si="18"/>
        <v>0</v>
      </c>
      <c r="O23" s="98">
        <f t="shared" si="18"/>
        <v>0</v>
      </c>
      <c r="P23" s="99">
        <f t="shared" si="18"/>
        <v>0</v>
      </c>
      <c r="Q23" s="100">
        <f t="shared" si="18"/>
        <v>0</v>
      </c>
      <c r="R23" s="98">
        <f t="shared" si="18"/>
        <v>0</v>
      </c>
      <c r="S23" s="99">
        <f t="shared" si="18"/>
        <v>0</v>
      </c>
      <c r="T23" s="100">
        <f t="shared" si="18"/>
        <v>0</v>
      </c>
      <c r="U23" s="98">
        <f t="shared" si="18"/>
        <v>0</v>
      </c>
      <c r="V23" s="99">
        <f t="shared" si="18"/>
        <v>0</v>
      </c>
      <c r="W23" s="100">
        <f t="shared" si="18"/>
        <v>0</v>
      </c>
      <c r="X23" s="98">
        <f t="shared" si="18"/>
        <v>0</v>
      </c>
      <c r="Y23" s="99">
        <f t="shared" si="18"/>
        <v>0</v>
      </c>
      <c r="Z23" s="100">
        <f t="shared" si="18"/>
        <v>0</v>
      </c>
      <c r="AA23" s="98">
        <f t="shared" si="18"/>
        <v>0</v>
      </c>
      <c r="AB23" s="99">
        <f t="shared" si="18"/>
        <v>0</v>
      </c>
      <c r="AC23" s="100">
        <f t="shared" si="18"/>
        <v>0</v>
      </c>
      <c r="AD23" s="98">
        <f t="shared" si="18"/>
        <v>0</v>
      </c>
      <c r="AE23" s="99">
        <f t="shared" si="18"/>
        <v>0</v>
      </c>
      <c r="AF23" s="100">
        <f t="shared" si="18"/>
        <v>0</v>
      </c>
      <c r="AG23" s="98">
        <f t="shared" si="18"/>
        <v>0</v>
      </c>
      <c r="AH23" s="99">
        <f t="shared" si="18"/>
        <v>0</v>
      </c>
      <c r="AI23" s="100">
        <f t="shared" si="18"/>
        <v>0</v>
      </c>
      <c r="AJ23" s="95">
        <f t="shared" si="18"/>
        <v>100011</v>
      </c>
      <c r="AK23" s="96">
        <f t="shared" si="18"/>
        <v>9639</v>
      </c>
      <c r="AL23" s="97">
        <f t="shared" si="18"/>
        <v>109650</v>
      </c>
      <c r="AM23" s="98">
        <f>+AM20+AP22</f>
        <v>73976</v>
      </c>
      <c r="AN23" s="99">
        <f>+AN20+AQ22</f>
        <v>9409</v>
      </c>
      <c r="AO23" s="100">
        <f>+AO20+AR22</f>
        <v>83385</v>
      </c>
      <c r="AP23" s="98">
        <f t="shared" ref="AP23:BA23" si="19">+AP20+AP22</f>
        <v>2763</v>
      </c>
      <c r="AQ23" s="99">
        <f t="shared" si="19"/>
        <v>50</v>
      </c>
      <c r="AR23" s="100">
        <f t="shared" si="19"/>
        <v>2813</v>
      </c>
      <c r="AS23" s="98">
        <f t="shared" si="19"/>
        <v>17672</v>
      </c>
      <c r="AT23" s="99">
        <f t="shared" si="19"/>
        <v>180</v>
      </c>
      <c r="AU23" s="100">
        <f t="shared" si="19"/>
        <v>17852</v>
      </c>
      <c r="AV23" s="98">
        <f t="shared" si="19"/>
        <v>1430</v>
      </c>
      <c r="AW23" s="99">
        <f t="shared" si="19"/>
        <v>0</v>
      </c>
      <c r="AX23" s="100">
        <f t="shared" si="19"/>
        <v>1430</v>
      </c>
      <c r="AY23" s="98">
        <f t="shared" si="19"/>
        <v>4170</v>
      </c>
      <c r="AZ23" s="99">
        <f t="shared" si="19"/>
        <v>0</v>
      </c>
      <c r="BA23" s="100">
        <f t="shared" si="19"/>
        <v>4170</v>
      </c>
      <c r="BB23" s="101">
        <f>BE23+BK23+BH23</f>
        <v>133105</v>
      </c>
      <c r="BC23" s="102">
        <f t="shared" si="10"/>
        <v>680</v>
      </c>
      <c r="BD23" s="103">
        <f t="shared" si="10"/>
        <v>133785</v>
      </c>
      <c r="BE23" s="98">
        <f t="shared" ref="BE23:BP23" si="20">+BE20+BE22</f>
        <v>120122</v>
      </c>
      <c r="BF23" s="99">
        <f t="shared" si="20"/>
        <v>563</v>
      </c>
      <c r="BG23" s="100">
        <f t="shared" si="20"/>
        <v>120685</v>
      </c>
      <c r="BH23" s="98">
        <f>+BH20+BH22</f>
        <v>0</v>
      </c>
      <c r="BI23" s="99">
        <f>+BI20+BI22</f>
        <v>0</v>
      </c>
      <c r="BJ23" s="100">
        <f>+BJ20+BJ22</f>
        <v>0</v>
      </c>
      <c r="BK23" s="98">
        <f t="shared" si="20"/>
        <v>12983</v>
      </c>
      <c r="BL23" s="99">
        <f t="shared" si="20"/>
        <v>117</v>
      </c>
      <c r="BM23" s="100">
        <f t="shared" si="20"/>
        <v>13100</v>
      </c>
      <c r="BN23" s="95">
        <f t="shared" si="20"/>
        <v>5516</v>
      </c>
      <c r="BO23" s="96">
        <f t="shared" si="20"/>
        <v>790</v>
      </c>
      <c r="BP23" s="97">
        <f t="shared" si="20"/>
        <v>6306</v>
      </c>
      <c r="BQ23" s="83">
        <f t="shared" si="2"/>
        <v>36388</v>
      </c>
      <c r="BR23" s="84">
        <f t="shared" si="2"/>
        <v>200</v>
      </c>
      <c r="BS23" s="85">
        <f t="shared" si="2"/>
        <v>36588</v>
      </c>
      <c r="BT23" s="98">
        <f t="shared" ref="BT23:BY23" si="21">+BT20+BT22</f>
        <v>13376</v>
      </c>
      <c r="BU23" s="99">
        <f t="shared" si="21"/>
        <v>0</v>
      </c>
      <c r="BV23" s="100">
        <f t="shared" si="21"/>
        <v>13376</v>
      </c>
      <c r="BW23" s="104">
        <f t="shared" si="21"/>
        <v>23012</v>
      </c>
      <c r="BX23" s="105">
        <f t="shared" si="21"/>
        <v>200</v>
      </c>
      <c r="BY23" s="106">
        <f t="shared" si="21"/>
        <v>23212</v>
      </c>
      <c r="BZ23" s="89">
        <f t="shared" si="7"/>
        <v>275020</v>
      </c>
      <c r="CA23" s="90">
        <f t="shared" si="7"/>
        <v>11309</v>
      </c>
      <c r="CB23" s="91">
        <f t="shared" si="7"/>
        <v>286329</v>
      </c>
    </row>
    <row r="24" spans="1:80" ht="89.25">
      <c r="A24" s="54" t="s">
        <v>75</v>
      </c>
      <c r="B24" s="92" t="s">
        <v>76</v>
      </c>
      <c r="C24" s="43">
        <f>F24+I24+L24+O24+R24+U24+X24+AA24+AG24+AD24</f>
        <v>0</v>
      </c>
      <c r="D24" s="44">
        <f>G24+J24+M24+P24+S24+V24+Y24+AB24+AH24+AE24</f>
        <v>0</v>
      </c>
      <c r="E24" s="45">
        <f>H24+K24+N24+Q24+T24+W24+Z24+AC24+AI24+AF24</f>
        <v>0</v>
      </c>
      <c r="F24" s="46"/>
      <c r="G24" s="47"/>
      <c r="H24" s="48"/>
      <c r="I24" s="46"/>
      <c r="J24" s="47"/>
      <c r="K24" s="48"/>
      <c r="L24" s="46"/>
      <c r="M24" s="47"/>
      <c r="N24" s="48"/>
      <c r="O24" s="46"/>
      <c r="P24" s="47"/>
      <c r="Q24" s="48"/>
      <c r="R24" s="46"/>
      <c r="S24" s="47"/>
      <c r="T24" s="48"/>
      <c r="U24" s="46"/>
      <c r="V24" s="47"/>
      <c r="W24" s="48"/>
      <c r="X24" s="46"/>
      <c r="Y24" s="47"/>
      <c r="Z24" s="48"/>
      <c r="AA24" s="46"/>
      <c r="AB24" s="47"/>
      <c r="AC24" s="48"/>
      <c r="AD24" s="46"/>
      <c r="AE24" s="47"/>
      <c r="AF24" s="48"/>
      <c r="AG24" s="46"/>
      <c r="AH24" s="47"/>
      <c r="AI24" s="48"/>
      <c r="AJ24" s="43">
        <f>AM24+AS24+AY24+AV24+AP24</f>
        <v>0</v>
      </c>
      <c r="AK24" s="44">
        <f>AN24+AT24+AZ24+AW24+AQ24</f>
        <v>0</v>
      </c>
      <c r="AL24" s="45">
        <f>AO24+AU24+BA24+AX24+AR24</f>
        <v>0</v>
      </c>
      <c r="AM24" s="46"/>
      <c r="AN24" s="47"/>
      <c r="AO24" s="48"/>
      <c r="AP24" s="46"/>
      <c r="AQ24" s="47"/>
      <c r="AR24" s="48"/>
      <c r="AS24" s="46"/>
      <c r="AT24" s="47"/>
      <c r="AU24" s="48"/>
      <c r="AV24" s="46"/>
      <c r="AW24" s="47"/>
      <c r="AX24" s="48"/>
      <c r="AY24" s="46"/>
      <c r="AZ24" s="47"/>
      <c r="BA24" s="48"/>
      <c r="BB24" s="43">
        <f>BE24+BK24+BH24</f>
        <v>0</v>
      </c>
      <c r="BC24" s="44">
        <f>BF24+BL24+BI24</f>
        <v>0</v>
      </c>
      <c r="BD24" s="45">
        <f>BG24+BM24+BJ24</f>
        <v>0</v>
      </c>
      <c r="BE24" s="46"/>
      <c r="BF24" s="47"/>
      <c r="BG24" s="48"/>
      <c r="BH24" s="46"/>
      <c r="BI24" s="47"/>
      <c r="BJ24" s="48"/>
      <c r="BK24" s="46"/>
      <c r="BL24" s="47"/>
      <c r="BM24" s="48"/>
      <c r="BN24" s="43"/>
      <c r="BO24" s="44"/>
      <c r="BP24" s="45"/>
      <c r="BQ24" s="43">
        <f t="shared" si="2"/>
        <v>0</v>
      </c>
      <c r="BR24" s="44">
        <f t="shared" si="2"/>
        <v>0</v>
      </c>
      <c r="BS24" s="45">
        <f t="shared" si="2"/>
        <v>0</v>
      </c>
      <c r="BT24" s="46"/>
      <c r="BU24" s="47"/>
      <c r="BV24" s="48"/>
      <c r="BW24" s="49"/>
      <c r="BX24" s="93"/>
      <c r="BY24" s="50"/>
      <c r="BZ24" s="51">
        <f t="shared" si="7"/>
        <v>0</v>
      </c>
      <c r="CA24" s="52">
        <f t="shared" si="7"/>
        <v>0</v>
      </c>
      <c r="CB24" s="53">
        <f t="shared" si="7"/>
        <v>0</v>
      </c>
    </row>
    <row r="25" spans="1:80" ht="64.5" thickBot="1">
      <c r="A25" s="107" t="s">
        <v>77</v>
      </c>
      <c r="B25" s="108" t="s">
        <v>78</v>
      </c>
      <c r="C25" s="70">
        <f>F25+I25+L25+O25+R25+U25+X25+AA25+AG25</f>
        <v>0</v>
      </c>
      <c r="D25" s="71">
        <f>G25+J25+M25+P25+S25+V25+Y25+AB25+AH25</f>
        <v>0</v>
      </c>
      <c r="E25" s="72">
        <f>H25+K25+N25+Q25+T25+W25+Z25+AC25+AI25</f>
        <v>0</v>
      </c>
      <c r="F25" s="109">
        <f t="shared" ref="F25:BA25" si="22">+F24</f>
        <v>0</v>
      </c>
      <c r="G25" s="110">
        <f t="shared" si="22"/>
        <v>0</v>
      </c>
      <c r="H25" s="111">
        <f t="shared" si="22"/>
        <v>0</v>
      </c>
      <c r="I25" s="109">
        <f t="shared" si="22"/>
        <v>0</v>
      </c>
      <c r="J25" s="110">
        <f t="shared" si="22"/>
        <v>0</v>
      </c>
      <c r="K25" s="111">
        <f t="shared" si="22"/>
        <v>0</v>
      </c>
      <c r="L25" s="109">
        <f t="shared" si="22"/>
        <v>0</v>
      </c>
      <c r="M25" s="110">
        <f t="shared" si="22"/>
        <v>0</v>
      </c>
      <c r="N25" s="111">
        <f t="shared" si="22"/>
        <v>0</v>
      </c>
      <c r="O25" s="109">
        <f t="shared" si="22"/>
        <v>0</v>
      </c>
      <c r="P25" s="110">
        <f t="shared" si="22"/>
        <v>0</v>
      </c>
      <c r="Q25" s="111">
        <f t="shared" si="22"/>
        <v>0</v>
      </c>
      <c r="R25" s="109">
        <f t="shared" si="22"/>
        <v>0</v>
      </c>
      <c r="S25" s="110">
        <f t="shared" si="22"/>
        <v>0</v>
      </c>
      <c r="T25" s="111">
        <f t="shared" si="22"/>
        <v>0</v>
      </c>
      <c r="U25" s="109">
        <f t="shared" si="22"/>
        <v>0</v>
      </c>
      <c r="V25" s="110">
        <f t="shared" si="22"/>
        <v>0</v>
      </c>
      <c r="W25" s="111">
        <f t="shared" si="22"/>
        <v>0</v>
      </c>
      <c r="X25" s="109">
        <f t="shared" si="22"/>
        <v>0</v>
      </c>
      <c r="Y25" s="110">
        <f t="shared" si="22"/>
        <v>0</v>
      </c>
      <c r="Z25" s="111">
        <f t="shared" si="22"/>
        <v>0</v>
      </c>
      <c r="AA25" s="109">
        <f t="shared" si="22"/>
        <v>0</v>
      </c>
      <c r="AB25" s="110">
        <f t="shared" si="22"/>
        <v>0</v>
      </c>
      <c r="AC25" s="111">
        <f t="shared" si="22"/>
        <v>0</v>
      </c>
      <c r="AD25" s="109">
        <f t="shared" si="22"/>
        <v>0</v>
      </c>
      <c r="AE25" s="110">
        <f t="shared" si="22"/>
        <v>0</v>
      </c>
      <c r="AF25" s="111">
        <f t="shared" si="22"/>
        <v>0</v>
      </c>
      <c r="AG25" s="109">
        <f t="shared" si="22"/>
        <v>0</v>
      </c>
      <c r="AH25" s="110">
        <f t="shared" si="22"/>
        <v>0</v>
      </c>
      <c r="AI25" s="111">
        <f t="shared" si="22"/>
        <v>0</v>
      </c>
      <c r="AJ25" s="112">
        <f t="shared" si="22"/>
        <v>0</v>
      </c>
      <c r="AK25" s="113">
        <f t="shared" si="22"/>
        <v>0</v>
      </c>
      <c r="AL25" s="114">
        <f t="shared" si="22"/>
        <v>0</v>
      </c>
      <c r="AM25" s="109">
        <f t="shared" si="22"/>
        <v>0</v>
      </c>
      <c r="AN25" s="110">
        <f t="shared" si="22"/>
        <v>0</v>
      </c>
      <c r="AO25" s="111">
        <f t="shared" si="22"/>
        <v>0</v>
      </c>
      <c r="AP25" s="109">
        <f t="shared" si="22"/>
        <v>0</v>
      </c>
      <c r="AQ25" s="110">
        <f t="shared" si="22"/>
        <v>0</v>
      </c>
      <c r="AR25" s="111">
        <f t="shared" si="22"/>
        <v>0</v>
      </c>
      <c r="AS25" s="109">
        <f t="shared" si="22"/>
        <v>0</v>
      </c>
      <c r="AT25" s="110">
        <f t="shared" si="22"/>
        <v>0</v>
      </c>
      <c r="AU25" s="111">
        <f t="shared" si="22"/>
        <v>0</v>
      </c>
      <c r="AV25" s="109">
        <f t="shared" si="22"/>
        <v>0</v>
      </c>
      <c r="AW25" s="110">
        <f t="shared" si="22"/>
        <v>0</v>
      </c>
      <c r="AX25" s="111">
        <f t="shared" si="22"/>
        <v>0</v>
      </c>
      <c r="AY25" s="109">
        <f t="shared" si="22"/>
        <v>0</v>
      </c>
      <c r="AZ25" s="110">
        <f t="shared" si="22"/>
        <v>0</v>
      </c>
      <c r="BA25" s="111">
        <f t="shared" si="22"/>
        <v>0</v>
      </c>
      <c r="BB25" s="70">
        <f>BE25+BK25</f>
        <v>0</v>
      </c>
      <c r="BC25" s="71">
        <f>BF25+BL25</f>
        <v>0</v>
      </c>
      <c r="BD25" s="72">
        <f>BG25+BM25</f>
        <v>0</v>
      </c>
      <c r="BE25" s="109">
        <f t="shared" ref="BE25:BP25" si="23">+BE24</f>
        <v>0</v>
      </c>
      <c r="BF25" s="110">
        <f t="shared" si="23"/>
        <v>0</v>
      </c>
      <c r="BG25" s="111">
        <f t="shared" si="23"/>
        <v>0</v>
      </c>
      <c r="BH25" s="109">
        <f>+BH24</f>
        <v>0</v>
      </c>
      <c r="BI25" s="110">
        <f>+BI24</f>
        <v>0</v>
      </c>
      <c r="BJ25" s="111">
        <f>+BJ24</f>
        <v>0</v>
      </c>
      <c r="BK25" s="109">
        <f t="shared" si="23"/>
        <v>0</v>
      </c>
      <c r="BL25" s="110">
        <f t="shared" si="23"/>
        <v>0</v>
      </c>
      <c r="BM25" s="111">
        <f t="shared" si="23"/>
        <v>0</v>
      </c>
      <c r="BN25" s="112">
        <f t="shared" si="23"/>
        <v>0</v>
      </c>
      <c r="BO25" s="113">
        <f t="shared" si="23"/>
        <v>0</v>
      </c>
      <c r="BP25" s="114">
        <f t="shared" si="23"/>
        <v>0</v>
      </c>
      <c r="BQ25" s="70">
        <f t="shared" si="2"/>
        <v>0</v>
      </c>
      <c r="BR25" s="71">
        <f t="shared" si="2"/>
        <v>0</v>
      </c>
      <c r="BS25" s="72">
        <f t="shared" si="2"/>
        <v>0</v>
      </c>
      <c r="BT25" s="109">
        <f t="shared" ref="BT25:BY25" si="24">+BT24</f>
        <v>0</v>
      </c>
      <c r="BU25" s="110">
        <f t="shared" si="24"/>
        <v>0</v>
      </c>
      <c r="BV25" s="111">
        <f t="shared" si="24"/>
        <v>0</v>
      </c>
      <c r="BW25" s="115">
        <f t="shared" si="24"/>
        <v>0</v>
      </c>
      <c r="BX25" s="116">
        <f t="shared" si="24"/>
        <v>0</v>
      </c>
      <c r="BY25" s="117">
        <f t="shared" si="24"/>
        <v>0</v>
      </c>
      <c r="BZ25" s="79">
        <f t="shared" si="7"/>
        <v>0</v>
      </c>
      <c r="CA25" s="80">
        <f t="shared" si="7"/>
        <v>0</v>
      </c>
      <c r="CB25" s="81">
        <f t="shared" si="7"/>
        <v>0</v>
      </c>
    </row>
    <row r="26" spans="1:80" ht="64.5" thickBot="1">
      <c r="A26" s="118" t="s">
        <v>79</v>
      </c>
      <c r="B26" s="119" t="s">
        <v>80</v>
      </c>
      <c r="C26" s="120">
        <f t="shared" ref="C26:BA26" si="25">C23+C25</f>
        <v>0</v>
      </c>
      <c r="D26" s="121">
        <f t="shared" si="25"/>
        <v>0</v>
      </c>
      <c r="E26" s="122">
        <f t="shared" si="25"/>
        <v>0</v>
      </c>
      <c r="F26" s="120">
        <f t="shared" si="25"/>
        <v>0</v>
      </c>
      <c r="G26" s="121">
        <f t="shared" si="25"/>
        <v>0</v>
      </c>
      <c r="H26" s="122">
        <f t="shared" si="25"/>
        <v>0</v>
      </c>
      <c r="I26" s="120">
        <f t="shared" si="25"/>
        <v>0</v>
      </c>
      <c r="J26" s="121">
        <f t="shared" si="25"/>
        <v>0</v>
      </c>
      <c r="K26" s="122">
        <f t="shared" si="25"/>
        <v>0</v>
      </c>
      <c r="L26" s="120">
        <f t="shared" si="25"/>
        <v>0</v>
      </c>
      <c r="M26" s="121">
        <f t="shared" si="25"/>
        <v>0</v>
      </c>
      <c r="N26" s="122">
        <f t="shared" si="25"/>
        <v>0</v>
      </c>
      <c r="O26" s="120">
        <f t="shared" si="25"/>
        <v>0</v>
      </c>
      <c r="P26" s="121">
        <f t="shared" si="25"/>
        <v>0</v>
      </c>
      <c r="Q26" s="122">
        <f t="shared" si="25"/>
        <v>0</v>
      </c>
      <c r="R26" s="120">
        <f t="shared" si="25"/>
        <v>0</v>
      </c>
      <c r="S26" s="121">
        <f t="shared" si="25"/>
        <v>0</v>
      </c>
      <c r="T26" s="122">
        <f t="shared" si="25"/>
        <v>0</v>
      </c>
      <c r="U26" s="120">
        <f t="shared" si="25"/>
        <v>0</v>
      </c>
      <c r="V26" s="121">
        <f t="shared" si="25"/>
        <v>0</v>
      </c>
      <c r="W26" s="122">
        <f t="shared" si="25"/>
        <v>0</v>
      </c>
      <c r="X26" s="120">
        <f t="shared" si="25"/>
        <v>0</v>
      </c>
      <c r="Y26" s="121">
        <f t="shared" si="25"/>
        <v>0</v>
      </c>
      <c r="Z26" s="122">
        <f t="shared" si="25"/>
        <v>0</v>
      </c>
      <c r="AA26" s="120">
        <f t="shared" si="25"/>
        <v>0</v>
      </c>
      <c r="AB26" s="121">
        <f t="shared" si="25"/>
        <v>0</v>
      </c>
      <c r="AC26" s="122">
        <f t="shared" si="25"/>
        <v>0</v>
      </c>
      <c r="AD26" s="120">
        <f t="shared" si="25"/>
        <v>0</v>
      </c>
      <c r="AE26" s="121">
        <f t="shared" si="25"/>
        <v>0</v>
      </c>
      <c r="AF26" s="122">
        <f t="shared" si="25"/>
        <v>0</v>
      </c>
      <c r="AG26" s="120">
        <f t="shared" si="25"/>
        <v>0</v>
      </c>
      <c r="AH26" s="121">
        <f t="shared" si="25"/>
        <v>0</v>
      </c>
      <c r="AI26" s="122">
        <f t="shared" si="25"/>
        <v>0</v>
      </c>
      <c r="AJ26" s="120">
        <f t="shared" si="25"/>
        <v>100011</v>
      </c>
      <c r="AK26" s="121">
        <f t="shared" si="25"/>
        <v>9639</v>
      </c>
      <c r="AL26" s="122">
        <f t="shared" si="25"/>
        <v>109650</v>
      </c>
      <c r="AM26" s="120">
        <f t="shared" si="25"/>
        <v>73976</v>
      </c>
      <c r="AN26" s="121">
        <f t="shared" si="25"/>
        <v>9409</v>
      </c>
      <c r="AO26" s="122">
        <f t="shared" si="25"/>
        <v>83385</v>
      </c>
      <c r="AP26" s="120">
        <f t="shared" si="25"/>
        <v>2763</v>
      </c>
      <c r="AQ26" s="121">
        <f t="shared" si="25"/>
        <v>50</v>
      </c>
      <c r="AR26" s="122">
        <f t="shared" si="25"/>
        <v>2813</v>
      </c>
      <c r="AS26" s="120">
        <f t="shared" si="25"/>
        <v>17672</v>
      </c>
      <c r="AT26" s="121">
        <f t="shared" si="25"/>
        <v>180</v>
      </c>
      <c r="AU26" s="122">
        <f t="shared" si="25"/>
        <v>17852</v>
      </c>
      <c r="AV26" s="120">
        <f t="shared" si="25"/>
        <v>1430</v>
      </c>
      <c r="AW26" s="121">
        <f t="shared" si="25"/>
        <v>0</v>
      </c>
      <c r="AX26" s="122">
        <f t="shared" si="25"/>
        <v>1430</v>
      </c>
      <c r="AY26" s="120">
        <f t="shared" si="25"/>
        <v>4170</v>
      </c>
      <c r="AZ26" s="121">
        <f t="shared" si="25"/>
        <v>0</v>
      </c>
      <c r="BA26" s="122">
        <f t="shared" si="25"/>
        <v>4170</v>
      </c>
      <c r="BB26" s="123">
        <f>BE26+BK26+BH26</f>
        <v>133105</v>
      </c>
      <c r="BC26" s="124">
        <f>BF26+BL26+BI26</f>
        <v>680</v>
      </c>
      <c r="BD26" s="125">
        <f>BG26+BM26+BJ26</f>
        <v>133785</v>
      </c>
      <c r="BE26" s="120">
        <f t="shared" ref="BE26:BP26" si="26">BE23+BE25</f>
        <v>120122</v>
      </c>
      <c r="BF26" s="121">
        <f t="shared" si="26"/>
        <v>563</v>
      </c>
      <c r="BG26" s="122">
        <f t="shared" si="26"/>
        <v>120685</v>
      </c>
      <c r="BH26" s="120">
        <f>BH23+BH25</f>
        <v>0</v>
      </c>
      <c r="BI26" s="121">
        <f>BI23+BI25</f>
        <v>0</v>
      </c>
      <c r="BJ26" s="122">
        <f>BJ23+BJ25</f>
        <v>0</v>
      </c>
      <c r="BK26" s="120">
        <f t="shared" si="26"/>
        <v>12983</v>
      </c>
      <c r="BL26" s="121">
        <f t="shared" si="26"/>
        <v>117</v>
      </c>
      <c r="BM26" s="122">
        <f t="shared" si="26"/>
        <v>13100</v>
      </c>
      <c r="BN26" s="120">
        <f t="shared" si="26"/>
        <v>5516</v>
      </c>
      <c r="BO26" s="121">
        <f t="shared" si="26"/>
        <v>790</v>
      </c>
      <c r="BP26" s="122">
        <f t="shared" si="26"/>
        <v>6306</v>
      </c>
      <c r="BQ26" s="126">
        <f t="shared" si="2"/>
        <v>36388</v>
      </c>
      <c r="BR26" s="127">
        <f t="shared" si="2"/>
        <v>200</v>
      </c>
      <c r="BS26" s="128">
        <f t="shared" si="2"/>
        <v>36588</v>
      </c>
      <c r="BT26" s="120">
        <f t="shared" ref="BT26:BY26" si="27">BT23+BT25</f>
        <v>13376</v>
      </c>
      <c r="BU26" s="121">
        <f t="shared" si="27"/>
        <v>0</v>
      </c>
      <c r="BV26" s="122">
        <f t="shared" si="27"/>
        <v>13376</v>
      </c>
      <c r="BW26" s="120">
        <f t="shared" si="27"/>
        <v>23012</v>
      </c>
      <c r="BX26" s="121">
        <f t="shared" si="27"/>
        <v>200</v>
      </c>
      <c r="BY26" s="122">
        <f t="shared" si="27"/>
        <v>23212</v>
      </c>
      <c r="BZ26" s="123">
        <f t="shared" si="7"/>
        <v>275020</v>
      </c>
      <c r="CA26" s="124">
        <f t="shared" si="7"/>
        <v>11309</v>
      </c>
      <c r="CB26" s="125">
        <f t="shared" si="7"/>
        <v>286329</v>
      </c>
    </row>
    <row r="27" spans="1:80" ht="25.5">
      <c r="A27" s="41" t="s">
        <v>81</v>
      </c>
      <c r="B27" s="92" t="s">
        <v>82</v>
      </c>
      <c r="C27" s="43">
        <f t="shared" ref="C27:E33" si="28">F27+I27+L27+O27+R27+U27+X27+AA27+AG27</f>
        <v>0</v>
      </c>
      <c r="D27" s="44">
        <f t="shared" si="28"/>
        <v>0</v>
      </c>
      <c r="E27" s="45">
        <f t="shared" si="28"/>
        <v>0</v>
      </c>
      <c r="F27" s="46"/>
      <c r="G27" s="47"/>
      <c r="H27" s="48"/>
      <c r="I27" s="46"/>
      <c r="J27" s="47"/>
      <c r="K27" s="48"/>
      <c r="L27" s="46"/>
      <c r="M27" s="47"/>
      <c r="N27" s="48"/>
      <c r="O27" s="46"/>
      <c r="P27" s="47"/>
      <c r="Q27" s="48"/>
      <c r="R27" s="46"/>
      <c r="S27" s="47"/>
      <c r="T27" s="48"/>
      <c r="U27" s="46"/>
      <c r="V27" s="47"/>
      <c r="W27" s="48"/>
      <c r="X27" s="46"/>
      <c r="Y27" s="47"/>
      <c r="Z27" s="48"/>
      <c r="AA27" s="46"/>
      <c r="AB27" s="47"/>
      <c r="AC27" s="48"/>
      <c r="AD27" s="46"/>
      <c r="AE27" s="47"/>
      <c r="AF27" s="48"/>
      <c r="AG27" s="46"/>
      <c r="AH27" s="47"/>
      <c r="AI27" s="48"/>
      <c r="AJ27" s="43">
        <f t="shared" ref="AJ27:AL33" si="29">AM27+AS27+AY27+AV27+AP27</f>
        <v>0</v>
      </c>
      <c r="AK27" s="44">
        <f t="shared" si="29"/>
        <v>0</v>
      </c>
      <c r="AL27" s="45">
        <f t="shared" si="29"/>
        <v>0</v>
      </c>
      <c r="AM27" s="46"/>
      <c r="AN27" s="47"/>
      <c r="AO27" s="48"/>
      <c r="AP27" s="46"/>
      <c r="AQ27" s="47"/>
      <c r="AR27" s="48"/>
      <c r="AS27" s="46"/>
      <c r="AT27" s="47"/>
      <c r="AU27" s="48"/>
      <c r="AV27" s="46"/>
      <c r="AW27" s="47"/>
      <c r="AX27" s="48"/>
      <c r="AY27" s="46"/>
      <c r="AZ27" s="47"/>
      <c r="BA27" s="48"/>
      <c r="BB27" s="43">
        <f t="shared" ref="BB27:BD33" si="30">BE27+BK27+BH27</f>
        <v>0</v>
      </c>
      <c r="BC27" s="44">
        <f t="shared" si="30"/>
        <v>0</v>
      </c>
      <c r="BD27" s="45">
        <f t="shared" si="30"/>
        <v>0</v>
      </c>
      <c r="BE27" s="46"/>
      <c r="BF27" s="47"/>
      <c r="BG27" s="48"/>
      <c r="BH27" s="46"/>
      <c r="BI27" s="47"/>
      <c r="BJ27" s="48"/>
      <c r="BK27" s="46"/>
      <c r="BL27" s="47"/>
      <c r="BM27" s="48"/>
      <c r="BN27" s="43"/>
      <c r="BO27" s="44"/>
      <c r="BP27" s="45"/>
      <c r="BQ27" s="43">
        <f t="shared" si="2"/>
        <v>0</v>
      </c>
      <c r="BR27" s="44">
        <f t="shared" si="2"/>
        <v>0</v>
      </c>
      <c r="BS27" s="45">
        <f t="shared" si="2"/>
        <v>0</v>
      </c>
      <c r="BT27" s="46"/>
      <c r="BU27" s="47"/>
      <c r="BV27" s="48"/>
      <c r="BW27" s="49"/>
      <c r="BX27" s="93"/>
      <c r="BY27" s="50"/>
      <c r="BZ27" s="51">
        <f t="shared" si="7"/>
        <v>0</v>
      </c>
      <c r="CA27" s="52">
        <f t="shared" si="7"/>
        <v>0</v>
      </c>
      <c r="CB27" s="53">
        <f t="shared" si="7"/>
        <v>0</v>
      </c>
    </row>
    <row r="28" spans="1:80" ht="25.5">
      <c r="A28" s="54" t="s">
        <v>83</v>
      </c>
      <c r="B28" s="67" t="s">
        <v>84</v>
      </c>
      <c r="C28" s="56">
        <f t="shared" si="28"/>
        <v>0</v>
      </c>
      <c r="D28" s="57">
        <f t="shared" si="28"/>
        <v>0</v>
      </c>
      <c r="E28" s="58">
        <f t="shared" si="28"/>
        <v>0</v>
      </c>
      <c r="F28" s="59"/>
      <c r="G28" s="60"/>
      <c r="H28" s="61"/>
      <c r="I28" s="59"/>
      <c r="J28" s="60"/>
      <c r="K28" s="61"/>
      <c r="L28" s="59"/>
      <c r="M28" s="60"/>
      <c r="N28" s="61"/>
      <c r="O28" s="59"/>
      <c r="P28" s="60"/>
      <c r="Q28" s="61"/>
      <c r="R28" s="59"/>
      <c r="S28" s="60"/>
      <c r="T28" s="61"/>
      <c r="U28" s="59"/>
      <c r="V28" s="60"/>
      <c r="W28" s="61"/>
      <c r="X28" s="59"/>
      <c r="Y28" s="60"/>
      <c r="Z28" s="61"/>
      <c r="AA28" s="59"/>
      <c r="AB28" s="60"/>
      <c r="AC28" s="61"/>
      <c r="AD28" s="59"/>
      <c r="AE28" s="60"/>
      <c r="AF28" s="61"/>
      <c r="AG28" s="59"/>
      <c r="AH28" s="60"/>
      <c r="AI28" s="61"/>
      <c r="AJ28" s="56">
        <f t="shared" si="29"/>
        <v>0</v>
      </c>
      <c r="AK28" s="57">
        <f t="shared" si="29"/>
        <v>0</v>
      </c>
      <c r="AL28" s="58">
        <f t="shared" si="29"/>
        <v>0</v>
      </c>
      <c r="AM28" s="59"/>
      <c r="AN28" s="60"/>
      <c r="AO28" s="61"/>
      <c r="AP28" s="59"/>
      <c r="AQ28" s="60"/>
      <c r="AR28" s="61"/>
      <c r="AS28" s="59"/>
      <c r="AT28" s="60"/>
      <c r="AU28" s="61"/>
      <c r="AV28" s="59"/>
      <c r="AW28" s="60"/>
      <c r="AX28" s="61"/>
      <c r="AY28" s="59"/>
      <c r="AZ28" s="60"/>
      <c r="BA28" s="61"/>
      <c r="BB28" s="56">
        <f t="shared" si="30"/>
        <v>2800</v>
      </c>
      <c r="BC28" s="57">
        <f t="shared" si="30"/>
        <v>0</v>
      </c>
      <c r="BD28" s="58">
        <f t="shared" si="30"/>
        <v>2800</v>
      </c>
      <c r="BE28" s="59">
        <v>2800</v>
      </c>
      <c r="BF28" s="47">
        <f>BG28-BE28</f>
        <v>0</v>
      </c>
      <c r="BG28" s="61">
        <v>2800</v>
      </c>
      <c r="BH28" s="59"/>
      <c r="BI28" s="60"/>
      <c r="BJ28" s="61"/>
      <c r="BK28" s="59"/>
      <c r="BL28" s="60"/>
      <c r="BM28" s="61"/>
      <c r="BN28" s="56"/>
      <c r="BO28" s="57"/>
      <c r="BP28" s="58"/>
      <c r="BQ28" s="56">
        <f t="shared" si="2"/>
        <v>0</v>
      </c>
      <c r="BR28" s="57">
        <f t="shared" si="2"/>
        <v>0</v>
      </c>
      <c r="BS28" s="58">
        <f t="shared" si="2"/>
        <v>0</v>
      </c>
      <c r="BT28" s="59"/>
      <c r="BU28" s="60"/>
      <c r="BV28" s="61"/>
      <c r="BW28" s="62"/>
      <c r="BX28" s="68"/>
      <c r="BY28" s="63"/>
      <c r="BZ28" s="64">
        <f t="shared" si="7"/>
        <v>2800</v>
      </c>
      <c r="CA28" s="65">
        <f t="shared" si="7"/>
        <v>0</v>
      </c>
      <c r="CB28" s="66">
        <f t="shared" si="7"/>
        <v>2800</v>
      </c>
    </row>
    <row r="29" spans="1:80" ht="63.75">
      <c r="A29" s="54" t="s">
        <v>85</v>
      </c>
      <c r="B29" s="67" t="s">
        <v>86</v>
      </c>
      <c r="C29" s="56">
        <f t="shared" si="28"/>
        <v>0</v>
      </c>
      <c r="D29" s="57">
        <f t="shared" si="28"/>
        <v>0</v>
      </c>
      <c r="E29" s="58">
        <f t="shared" si="28"/>
        <v>0</v>
      </c>
      <c r="F29" s="59"/>
      <c r="G29" s="60"/>
      <c r="H29" s="61"/>
      <c r="I29" s="59"/>
      <c r="J29" s="60"/>
      <c r="K29" s="61"/>
      <c r="L29" s="59"/>
      <c r="M29" s="60"/>
      <c r="N29" s="61"/>
      <c r="O29" s="59"/>
      <c r="P29" s="60"/>
      <c r="Q29" s="61"/>
      <c r="R29" s="59"/>
      <c r="S29" s="60"/>
      <c r="T29" s="61"/>
      <c r="U29" s="59"/>
      <c r="V29" s="60"/>
      <c r="W29" s="61"/>
      <c r="X29" s="59"/>
      <c r="Y29" s="60"/>
      <c r="Z29" s="61"/>
      <c r="AA29" s="59"/>
      <c r="AB29" s="60"/>
      <c r="AC29" s="61"/>
      <c r="AD29" s="59"/>
      <c r="AE29" s="60"/>
      <c r="AF29" s="61"/>
      <c r="AG29" s="59"/>
      <c r="AH29" s="60"/>
      <c r="AI29" s="61"/>
      <c r="AJ29" s="56">
        <f t="shared" si="29"/>
        <v>0</v>
      </c>
      <c r="AK29" s="57">
        <f t="shared" si="29"/>
        <v>0</v>
      </c>
      <c r="AL29" s="58">
        <f t="shared" si="29"/>
        <v>0</v>
      </c>
      <c r="AM29" s="59"/>
      <c r="AN29" s="60"/>
      <c r="AO29" s="61"/>
      <c r="AP29" s="59"/>
      <c r="AQ29" s="60"/>
      <c r="AR29" s="61"/>
      <c r="AS29" s="59"/>
      <c r="AT29" s="60"/>
      <c r="AU29" s="61"/>
      <c r="AV29" s="59"/>
      <c r="AW29" s="60"/>
      <c r="AX29" s="61"/>
      <c r="AY29" s="59"/>
      <c r="AZ29" s="60"/>
      <c r="BA29" s="61"/>
      <c r="BB29" s="56">
        <f t="shared" si="30"/>
        <v>0</v>
      </c>
      <c r="BC29" s="57">
        <f t="shared" si="30"/>
        <v>0</v>
      </c>
      <c r="BD29" s="58">
        <f t="shared" si="30"/>
        <v>0</v>
      </c>
      <c r="BE29" s="59"/>
      <c r="BF29" s="60"/>
      <c r="BG29" s="61"/>
      <c r="BH29" s="59"/>
      <c r="BI29" s="60"/>
      <c r="BJ29" s="61"/>
      <c r="BK29" s="59"/>
      <c r="BL29" s="60"/>
      <c r="BM29" s="61"/>
      <c r="BN29" s="56"/>
      <c r="BO29" s="57"/>
      <c r="BP29" s="58"/>
      <c r="BQ29" s="56">
        <f t="shared" si="2"/>
        <v>0</v>
      </c>
      <c r="BR29" s="57">
        <f t="shared" si="2"/>
        <v>0</v>
      </c>
      <c r="BS29" s="58">
        <f t="shared" si="2"/>
        <v>0</v>
      </c>
      <c r="BT29" s="59"/>
      <c r="BU29" s="60"/>
      <c r="BV29" s="61"/>
      <c r="BW29" s="62"/>
      <c r="BX29" s="68"/>
      <c r="BY29" s="63"/>
      <c r="BZ29" s="64">
        <f t="shared" si="7"/>
        <v>0</v>
      </c>
      <c r="CA29" s="65">
        <f t="shared" si="7"/>
        <v>0</v>
      </c>
      <c r="CB29" s="66">
        <f t="shared" si="7"/>
        <v>0</v>
      </c>
    </row>
    <row r="30" spans="1:80" ht="51">
      <c r="A30" s="54" t="s">
        <v>87</v>
      </c>
      <c r="B30" s="67" t="s">
        <v>88</v>
      </c>
      <c r="C30" s="56">
        <f t="shared" si="28"/>
        <v>0</v>
      </c>
      <c r="D30" s="57">
        <f t="shared" si="28"/>
        <v>0</v>
      </c>
      <c r="E30" s="58">
        <f t="shared" si="28"/>
        <v>0</v>
      </c>
      <c r="F30" s="59"/>
      <c r="G30" s="60"/>
      <c r="H30" s="61"/>
      <c r="I30" s="59"/>
      <c r="J30" s="60"/>
      <c r="K30" s="61"/>
      <c r="L30" s="59"/>
      <c r="M30" s="60"/>
      <c r="N30" s="61"/>
      <c r="O30" s="59"/>
      <c r="P30" s="60"/>
      <c r="Q30" s="61"/>
      <c r="R30" s="59"/>
      <c r="S30" s="60"/>
      <c r="T30" s="61"/>
      <c r="U30" s="59"/>
      <c r="V30" s="60"/>
      <c r="W30" s="61"/>
      <c r="X30" s="59"/>
      <c r="Y30" s="60"/>
      <c r="Z30" s="61"/>
      <c r="AA30" s="59"/>
      <c r="AB30" s="60"/>
      <c r="AC30" s="61"/>
      <c r="AD30" s="59"/>
      <c r="AE30" s="60"/>
      <c r="AF30" s="61"/>
      <c r="AG30" s="59"/>
      <c r="AH30" s="60"/>
      <c r="AI30" s="61"/>
      <c r="AJ30" s="56">
        <f t="shared" si="29"/>
        <v>0</v>
      </c>
      <c r="AK30" s="57">
        <f t="shared" si="29"/>
        <v>0</v>
      </c>
      <c r="AL30" s="58">
        <f t="shared" si="29"/>
        <v>0</v>
      </c>
      <c r="AM30" s="59"/>
      <c r="AN30" s="60"/>
      <c r="AO30" s="61"/>
      <c r="AP30" s="59"/>
      <c r="AQ30" s="60"/>
      <c r="AR30" s="61"/>
      <c r="AS30" s="59"/>
      <c r="AT30" s="60"/>
      <c r="AU30" s="61"/>
      <c r="AV30" s="59"/>
      <c r="AW30" s="60"/>
      <c r="AX30" s="61"/>
      <c r="AY30" s="59"/>
      <c r="AZ30" s="60"/>
      <c r="BA30" s="61"/>
      <c r="BB30" s="56">
        <f t="shared" si="30"/>
        <v>0</v>
      </c>
      <c r="BC30" s="57">
        <f t="shared" si="30"/>
        <v>0</v>
      </c>
      <c r="BD30" s="58">
        <f t="shared" si="30"/>
        <v>0</v>
      </c>
      <c r="BE30" s="59"/>
      <c r="BF30" s="60"/>
      <c r="BG30" s="61"/>
      <c r="BH30" s="59"/>
      <c r="BI30" s="60"/>
      <c r="BJ30" s="61"/>
      <c r="BK30" s="59"/>
      <c r="BL30" s="60"/>
      <c r="BM30" s="61"/>
      <c r="BN30" s="56"/>
      <c r="BO30" s="57"/>
      <c r="BP30" s="58"/>
      <c r="BQ30" s="56">
        <f t="shared" si="2"/>
        <v>0</v>
      </c>
      <c r="BR30" s="57">
        <f t="shared" si="2"/>
        <v>0</v>
      </c>
      <c r="BS30" s="58">
        <f t="shared" si="2"/>
        <v>0</v>
      </c>
      <c r="BT30" s="59"/>
      <c r="BU30" s="60"/>
      <c r="BV30" s="61"/>
      <c r="BW30" s="62"/>
      <c r="BX30" s="68"/>
      <c r="BY30" s="63"/>
      <c r="BZ30" s="64">
        <f t="shared" si="7"/>
        <v>0</v>
      </c>
      <c r="CA30" s="65">
        <f t="shared" si="7"/>
        <v>0</v>
      </c>
      <c r="CB30" s="66">
        <f t="shared" si="7"/>
        <v>0</v>
      </c>
    </row>
    <row r="31" spans="1:80" ht="38.25">
      <c r="A31" s="54" t="s">
        <v>89</v>
      </c>
      <c r="B31" s="67" t="s">
        <v>58</v>
      </c>
      <c r="C31" s="56">
        <f t="shared" si="28"/>
        <v>0</v>
      </c>
      <c r="D31" s="57">
        <f t="shared" si="28"/>
        <v>0</v>
      </c>
      <c r="E31" s="58">
        <f t="shared" si="28"/>
        <v>0</v>
      </c>
      <c r="F31" s="59"/>
      <c r="G31" s="60"/>
      <c r="H31" s="61"/>
      <c r="I31" s="59"/>
      <c r="J31" s="60"/>
      <c r="K31" s="61"/>
      <c r="L31" s="59"/>
      <c r="M31" s="60"/>
      <c r="N31" s="61"/>
      <c r="O31" s="59"/>
      <c r="P31" s="60"/>
      <c r="Q31" s="61"/>
      <c r="R31" s="59"/>
      <c r="S31" s="60"/>
      <c r="T31" s="61"/>
      <c r="U31" s="59"/>
      <c r="V31" s="60"/>
      <c r="W31" s="61"/>
      <c r="X31" s="59"/>
      <c r="Y31" s="60"/>
      <c r="Z31" s="61"/>
      <c r="AA31" s="59"/>
      <c r="AB31" s="60"/>
      <c r="AC31" s="61"/>
      <c r="AD31" s="59"/>
      <c r="AE31" s="60"/>
      <c r="AF31" s="61"/>
      <c r="AG31" s="59"/>
      <c r="AH31" s="60"/>
      <c r="AI31" s="61"/>
      <c r="AJ31" s="56">
        <f t="shared" si="29"/>
        <v>0</v>
      </c>
      <c r="AK31" s="57">
        <f t="shared" si="29"/>
        <v>0</v>
      </c>
      <c r="AL31" s="58">
        <f t="shared" si="29"/>
        <v>0</v>
      </c>
      <c r="AM31" s="59"/>
      <c r="AN31" s="60"/>
      <c r="AO31" s="61"/>
      <c r="AP31" s="59"/>
      <c r="AQ31" s="60"/>
      <c r="AR31" s="61"/>
      <c r="AS31" s="59"/>
      <c r="AT31" s="60"/>
      <c r="AU31" s="61"/>
      <c r="AV31" s="59"/>
      <c r="AW31" s="60"/>
      <c r="AX31" s="61"/>
      <c r="AY31" s="59"/>
      <c r="AZ31" s="60"/>
      <c r="BA31" s="61"/>
      <c r="BB31" s="56">
        <f t="shared" si="30"/>
        <v>0</v>
      </c>
      <c r="BC31" s="57">
        <f t="shared" si="30"/>
        <v>0</v>
      </c>
      <c r="BD31" s="58">
        <f t="shared" si="30"/>
        <v>0</v>
      </c>
      <c r="BE31" s="59"/>
      <c r="BF31" s="60"/>
      <c r="BG31" s="61"/>
      <c r="BH31" s="59"/>
      <c r="BI31" s="60"/>
      <c r="BJ31" s="61"/>
      <c r="BK31" s="59"/>
      <c r="BL31" s="60"/>
      <c r="BM31" s="61"/>
      <c r="BN31" s="56"/>
      <c r="BO31" s="57"/>
      <c r="BP31" s="58"/>
      <c r="BQ31" s="56">
        <f t="shared" si="2"/>
        <v>0</v>
      </c>
      <c r="BR31" s="57">
        <f t="shared" si="2"/>
        <v>0</v>
      </c>
      <c r="BS31" s="58">
        <f t="shared" si="2"/>
        <v>0</v>
      </c>
      <c r="BT31" s="59"/>
      <c r="BU31" s="60"/>
      <c r="BV31" s="61"/>
      <c r="BW31" s="62"/>
      <c r="BX31" s="68"/>
      <c r="BY31" s="63"/>
      <c r="BZ31" s="64">
        <f t="shared" si="7"/>
        <v>0</v>
      </c>
      <c r="CA31" s="65">
        <f t="shared" si="7"/>
        <v>0</v>
      </c>
      <c r="CB31" s="66">
        <f t="shared" si="7"/>
        <v>0</v>
      </c>
    </row>
    <row r="32" spans="1:80" ht="63.75">
      <c r="A32" s="54" t="s">
        <v>90</v>
      </c>
      <c r="B32" s="67" t="s">
        <v>62</v>
      </c>
      <c r="C32" s="56">
        <f t="shared" si="28"/>
        <v>0</v>
      </c>
      <c r="D32" s="57">
        <f t="shared" si="28"/>
        <v>0</v>
      </c>
      <c r="E32" s="58">
        <f t="shared" si="28"/>
        <v>0</v>
      </c>
      <c r="F32" s="59"/>
      <c r="G32" s="60"/>
      <c r="H32" s="61"/>
      <c r="I32" s="59"/>
      <c r="J32" s="60"/>
      <c r="K32" s="61"/>
      <c r="L32" s="59"/>
      <c r="M32" s="60"/>
      <c r="N32" s="61"/>
      <c r="O32" s="59"/>
      <c r="P32" s="60"/>
      <c r="Q32" s="61"/>
      <c r="R32" s="59"/>
      <c r="S32" s="60"/>
      <c r="T32" s="61"/>
      <c r="U32" s="59"/>
      <c r="V32" s="60"/>
      <c r="W32" s="61"/>
      <c r="X32" s="59"/>
      <c r="Y32" s="60"/>
      <c r="Z32" s="61"/>
      <c r="AA32" s="59"/>
      <c r="AB32" s="60"/>
      <c r="AC32" s="61"/>
      <c r="AD32" s="59"/>
      <c r="AE32" s="60"/>
      <c r="AF32" s="61"/>
      <c r="AG32" s="59"/>
      <c r="AH32" s="60"/>
      <c r="AI32" s="61"/>
      <c r="AJ32" s="56">
        <f t="shared" si="29"/>
        <v>0</v>
      </c>
      <c r="AK32" s="57">
        <f t="shared" si="29"/>
        <v>0</v>
      </c>
      <c r="AL32" s="58">
        <f t="shared" si="29"/>
        <v>0</v>
      </c>
      <c r="AM32" s="59"/>
      <c r="AN32" s="60"/>
      <c r="AO32" s="61"/>
      <c r="AP32" s="59"/>
      <c r="AQ32" s="60"/>
      <c r="AR32" s="61"/>
      <c r="AS32" s="59"/>
      <c r="AT32" s="60"/>
      <c r="AU32" s="61"/>
      <c r="AV32" s="59"/>
      <c r="AW32" s="60"/>
      <c r="AX32" s="61"/>
      <c r="AY32" s="59"/>
      <c r="AZ32" s="60"/>
      <c r="BA32" s="61"/>
      <c r="BB32" s="56">
        <f t="shared" si="30"/>
        <v>0</v>
      </c>
      <c r="BC32" s="57">
        <f t="shared" si="30"/>
        <v>0</v>
      </c>
      <c r="BD32" s="58">
        <f t="shared" si="30"/>
        <v>0</v>
      </c>
      <c r="BE32" s="59"/>
      <c r="BF32" s="60"/>
      <c r="BG32" s="61"/>
      <c r="BH32" s="59"/>
      <c r="BI32" s="60"/>
      <c r="BJ32" s="61"/>
      <c r="BK32" s="59"/>
      <c r="BL32" s="60"/>
      <c r="BM32" s="61"/>
      <c r="BN32" s="56"/>
      <c r="BO32" s="57"/>
      <c r="BP32" s="58"/>
      <c r="BQ32" s="56">
        <f t="shared" si="2"/>
        <v>0</v>
      </c>
      <c r="BR32" s="57">
        <f t="shared" si="2"/>
        <v>0</v>
      </c>
      <c r="BS32" s="58">
        <f t="shared" si="2"/>
        <v>0</v>
      </c>
      <c r="BT32" s="59"/>
      <c r="BU32" s="60"/>
      <c r="BV32" s="61"/>
      <c r="BW32" s="62"/>
      <c r="BX32" s="68"/>
      <c r="BY32" s="63"/>
      <c r="BZ32" s="64">
        <f t="shared" si="7"/>
        <v>0</v>
      </c>
      <c r="CA32" s="65">
        <f t="shared" si="7"/>
        <v>0</v>
      </c>
      <c r="CB32" s="66">
        <f t="shared" si="7"/>
        <v>0</v>
      </c>
    </row>
    <row r="33" spans="1:80" ht="26.25" thickBot="1">
      <c r="A33" s="54" t="s">
        <v>91</v>
      </c>
      <c r="B33" s="69" t="s">
        <v>92</v>
      </c>
      <c r="C33" s="70">
        <f t="shared" si="28"/>
        <v>0</v>
      </c>
      <c r="D33" s="71">
        <f t="shared" si="28"/>
        <v>0</v>
      </c>
      <c r="E33" s="72">
        <f t="shared" si="28"/>
        <v>0</v>
      </c>
      <c r="F33" s="73"/>
      <c r="G33" s="74"/>
      <c r="H33" s="75"/>
      <c r="I33" s="73"/>
      <c r="J33" s="74"/>
      <c r="K33" s="75"/>
      <c r="L33" s="73"/>
      <c r="M33" s="74"/>
      <c r="N33" s="75"/>
      <c r="O33" s="73"/>
      <c r="P33" s="74"/>
      <c r="Q33" s="75"/>
      <c r="R33" s="73"/>
      <c r="S33" s="74"/>
      <c r="T33" s="75"/>
      <c r="U33" s="73"/>
      <c r="V33" s="74"/>
      <c r="W33" s="75"/>
      <c r="X33" s="73"/>
      <c r="Y33" s="74"/>
      <c r="Z33" s="75"/>
      <c r="AA33" s="73"/>
      <c r="AB33" s="74"/>
      <c r="AC33" s="75"/>
      <c r="AD33" s="73"/>
      <c r="AE33" s="74"/>
      <c r="AF33" s="75"/>
      <c r="AG33" s="73"/>
      <c r="AH33" s="74"/>
      <c r="AI33" s="75"/>
      <c r="AJ33" s="70">
        <f t="shared" si="29"/>
        <v>0</v>
      </c>
      <c r="AK33" s="71">
        <f t="shared" si="29"/>
        <v>0</v>
      </c>
      <c r="AL33" s="72">
        <f t="shared" si="29"/>
        <v>0</v>
      </c>
      <c r="AM33" s="73"/>
      <c r="AN33" s="74"/>
      <c r="AO33" s="75"/>
      <c r="AP33" s="73"/>
      <c r="AQ33" s="74"/>
      <c r="AR33" s="75"/>
      <c r="AS33" s="73"/>
      <c r="AT33" s="74"/>
      <c r="AU33" s="75"/>
      <c r="AV33" s="73"/>
      <c r="AW33" s="74"/>
      <c r="AX33" s="75"/>
      <c r="AY33" s="73"/>
      <c r="AZ33" s="74"/>
      <c r="BA33" s="75"/>
      <c r="BB33" s="70">
        <f t="shared" si="30"/>
        <v>0</v>
      </c>
      <c r="BC33" s="71">
        <f t="shared" si="30"/>
        <v>0</v>
      </c>
      <c r="BD33" s="72">
        <f t="shared" si="30"/>
        <v>0</v>
      </c>
      <c r="BE33" s="73"/>
      <c r="BF33" s="74"/>
      <c r="BG33" s="75"/>
      <c r="BH33" s="73"/>
      <c r="BI33" s="74"/>
      <c r="BJ33" s="75"/>
      <c r="BK33" s="73"/>
      <c r="BL33" s="74"/>
      <c r="BM33" s="75"/>
      <c r="BN33" s="70"/>
      <c r="BO33" s="71"/>
      <c r="BP33" s="72"/>
      <c r="BQ33" s="70">
        <f t="shared" si="2"/>
        <v>0</v>
      </c>
      <c r="BR33" s="71">
        <f t="shared" si="2"/>
        <v>0</v>
      </c>
      <c r="BS33" s="72">
        <f t="shared" si="2"/>
        <v>0</v>
      </c>
      <c r="BT33" s="73"/>
      <c r="BU33" s="74"/>
      <c r="BV33" s="75"/>
      <c r="BW33" s="76"/>
      <c r="BX33" s="77"/>
      <c r="BY33" s="78"/>
      <c r="BZ33" s="79">
        <f t="shared" si="7"/>
        <v>0</v>
      </c>
      <c r="CA33" s="80">
        <f t="shared" si="7"/>
        <v>0</v>
      </c>
      <c r="CB33" s="81">
        <f t="shared" si="7"/>
        <v>0</v>
      </c>
    </row>
    <row r="34" spans="1:80" ht="84.75" thickBot="1">
      <c r="A34" s="54" t="s">
        <v>93</v>
      </c>
      <c r="B34" s="82" t="s">
        <v>94</v>
      </c>
      <c r="C34" s="83">
        <f t="shared" ref="C34:BA34" si="31">SUM(C27:C33)</f>
        <v>0</v>
      </c>
      <c r="D34" s="84">
        <f t="shared" si="31"/>
        <v>0</v>
      </c>
      <c r="E34" s="85">
        <f t="shared" si="31"/>
        <v>0</v>
      </c>
      <c r="F34" s="89">
        <f t="shared" si="31"/>
        <v>0</v>
      </c>
      <c r="G34" s="90">
        <f t="shared" si="31"/>
        <v>0</v>
      </c>
      <c r="H34" s="91">
        <f t="shared" si="31"/>
        <v>0</v>
      </c>
      <c r="I34" s="89">
        <f t="shared" si="31"/>
        <v>0</v>
      </c>
      <c r="J34" s="90">
        <f t="shared" si="31"/>
        <v>0</v>
      </c>
      <c r="K34" s="91">
        <f t="shared" si="31"/>
        <v>0</v>
      </c>
      <c r="L34" s="89">
        <f t="shared" si="31"/>
        <v>0</v>
      </c>
      <c r="M34" s="90">
        <f t="shared" si="31"/>
        <v>0</v>
      </c>
      <c r="N34" s="91">
        <f t="shared" si="31"/>
        <v>0</v>
      </c>
      <c r="O34" s="89">
        <f t="shared" si="31"/>
        <v>0</v>
      </c>
      <c r="P34" s="90">
        <f t="shared" si="31"/>
        <v>0</v>
      </c>
      <c r="Q34" s="91">
        <f t="shared" si="31"/>
        <v>0</v>
      </c>
      <c r="R34" s="89">
        <f t="shared" si="31"/>
        <v>0</v>
      </c>
      <c r="S34" s="90">
        <f t="shared" si="31"/>
        <v>0</v>
      </c>
      <c r="T34" s="91">
        <f t="shared" si="31"/>
        <v>0</v>
      </c>
      <c r="U34" s="89">
        <f t="shared" si="31"/>
        <v>0</v>
      </c>
      <c r="V34" s="90">
        <f t="shared" si="31"/>
        <v>0</v>
      </c>
      <c r="W34" s="91">
        <f t="shared" si="31"/>
        <v>0</v>
      </c>
      <c r="X34" s="89">
        <f t="shared" si="31"/>
        <v>0</v>
      </c>
      <c r="Y34" s="90">
        <f t="shared" si="31"/>
        <v>0</v>
      </c>
      <c r="Z34" s="91">
        <f t="shared" si="31"/>
        <v>0</v>
      </c>
      <c r="AA34" s="89">
        <f t="shared" si="31"/>
        <v>0</v>
      </c>
      <c r="AB34" s="90">
        <f t="shared" si="31"/>
        <v>0</v>
      </c>
      <c r="AC34" s="91">
        <f t="shared" si="31"/>
        <v>0</v>
      </c>
      <c r="AD34" s="89">
        <f t="shared" si="31"/>
        <v>0</v>
      </c>
      <c r="AE34" s="90">
        <f t="shared" si="31"/>
        <v>0</v>
      </c>
      <c r="AF34" s="91">
        <f t="shared" si="31"/>
        <v>0</v>
      </c>
      <c r="AG34" s="89">
        <f t="shared" si="31"/>
        <v>0</v>
      </c>
      <c r="AH34" s="90">
        <f t="shared" si="31"/>
        <v>0</v>
      </c>
      <c r="AI34" s="91">
        <f t="shared" si="31"/>
        <v>0</v>
      </c>
      <c r="AJ34" s="83">
        <f t="shared" si="31"/>
        <v>0</v>
      </c>
      <c r="AK34" s="84">
        <f t="shared" si="31"/>
        <v>0</v>
      </c>
      <c r="AL34" s="85">
        <f t="shared" si="31"/>
        <v>0</v>
      </c>
      <c r="AM34" s="89">
        <f t="shared" si="31"/>
        <v>0</v>
      </c>
      <c r="AN34" s="90">
        <f t="shared" si="31"/>
        <v>0</v>
      </c>
      <c r="AO34" s="91">
        <f t="shared" si="31"/>
        <v>0</v>
      </c>
      <c r="AP34" s="89">
        <f t="shared" si="31"/>
        <v>0</v>
      </c>
      <c r="AQ34" s="90">
        <f t="shared" si="31"/>
        <v>0</v>
      </c>
      <c r="AR34" s="91">
        <f t="shared" si="31"/>
        <v>0</v>
      </c>
      <c r="AS34" s="89">
        <f t="shared" si="31"/>
        <v>0</v>
      </c>
      <c r="AT34" s="90">
        <f t="shared" si="31"/>
        <v>0</v>
      </c>
      <c r="AU34" s="91">
        <f t="shared" si="31"/>
        <v>0</v>
      </c>
      <c r="AV34" s="89">
        <f t="shared" si="31"/>
        <v>0</v>
      </c>
      <c r="AW34" s="90">
        <f t="shared" si="31"/>
        <v>0</v>
      </c>
      <c r="AX34" s="91">
        <f t="shared" si="31"/>
        <v>0</v>
      </c>
      <c r="AY34" s="89">
        <f t="shared" si="31"/>
        <v>0</v>
      </c>
      <c r="AZ34" s="90">
        <f t="shared" si="31"/>
        <v>0</v>
      </c>
      <c r="BA34" s="91">
        <f t="shared" si="31"/>
        <v>0</v>
      </c>
      <c r="BB34" s="83">
        <f>BE34+BK34</f>
        <v>2800</v>
      </c>
      <c r="BC34" s="84">
        <f>BF34+BL34</f>
        <v>0</v>
      </c>
      <c r="BD34" s="85">
        <f>BG34+BM34</f>
        <v>2800</v>
      </c>
      <c r="BE34" s="89">
        <f t="shared" ref="BE34:BP34" si="32">SUM(BE27:BE33)</f>
        <v>2800</v>
      </c>
      <c r="BF34" s="90">
        <f t="shared" si="32"/>
        <v>0</v>
      </c>
      <c r="BG34" s="91">
        <f t="shared" si="32"/>
        <v>2800</v>
      </c>
      <c r="BH34" s="89">
        <f>SUM(BH27:BH33)</f>
        <v>0</v>
      </c>
      <c r="BI34" s="90">
        <f>SUM(BI27:BI33)</f>
        <v>0</v>
      </c>
      <c r="BJ34" s="91">
        <f>SUM(BJ27:BJ33)</f>
        <v>0</v>
      </c>
      <c r="BK34" s="89">
        <f t="shared" si="32"/>
        <v>0</v>
      </c>
      <c r="BL34" s="90">
        <f t="shared" si="32"/>
        <v>0</v>
      </c>
      <c r="BM34" s="91">
        <f t="shared" si="32"/>
        <v>0</v>
      </c>
      <c r="BN34" s="83">
        <f t="shared" si="32"/>
        <v>0</v>
      </c>
      <c r="BO34" s="84">
        <f t="shared" si="32"/>
        <v>0</v>
      </c>
      <c r="BP34" s="85">
        <f t="shared" si="32"/>
        <v>0</v>
      </c>
      <c r="BQ34" s="83">
        <f t="shared" si="2"/>
        <v>0</v>
      </c>
      <c r="BR34" s="84">
        <f t="shared" si="2"/>
        <v>0</v>
      </c>
      <c r="BS34" s="85">
        <f t="shared" si="2"/>
        <v>0</v>
      </c>
      <c r="BT34" s="89">
        <f t="shared" ref="BT34:BY34" si="33">SUM(BT27:BT33)</f>
        <v>0</v>
      </c>
      <c r="BU34" s="90">
        <f t="shared" si="33"/>
        <v>0</v>
      </c>
      <c r="BV34" s="91">
        <f t="shared" si="33"/>
        <v>0</v>
      </c>
      <c r="BW34" s="86">
        <f t="shared" si="33"/>
        <v>0</v>
      </c>
      <c r="BX34" s="87">
        <f t="shared" si="33"/>
        <v>0</v>
      </c>
      <c r="BY34" s="88">
        <f t="shared" si="33"/>
        <v>0</v>
      </c>
      <c r="BZ34" s="89">
        <f t="shared" si="7"/>
        <v>2800</v>
      </c>
      <c r="CA34" s="90">
        <f t="shared" si="7"/>
        <v>0</v>
      </c>
      <c r="CB34" s="91">
        <f t="shared" si="7"/>
        <v>2800</v>
      </c>
    </row>
    <row r="35" spans="1:80" ht="38.25">
      <c r="A35" s="54" t="s">
        <v>95</v>
      </c>
      <c r="B35" s="92" t="s">
        <v>96</v>
      </c>
      <c r="C35" s="43">
        <f t="shared" ref="C35:E36" si="34">F35+I35+L35+O35+R35+U35+X35+AA35+AG35</f>
        <v>0</v>
      </c>
      <c r="D35" s="44">
        <f t="shared" si="34"/>
        <v>0</v>
      </c>
      <c r="E35" s="45">
        <f t="shared" si="34"/>
        <v>0</v>
      </c>
      <c r="F35" s="129"/>
      <c r="G35" s="130"/>
      <c r="H35" s="131"/>
      <c r="I35" s="129"/>
      <c r="J35" s="130"/>
      <c r="K35" s="131"/>
      <c r="L35" s="46"/>
      <c r="M35" s="47"/>
      <c r="N35" s="48"/>
      <c r="O35" s="46"/>
      <c r="P35" s="47"/>
      <c r="Q35" s="48"/>
      <c r="R35" s="46"/>
      <c r="S35" s="47"/>
      <c r="T35" s="48"/>
      <c r="U35" s="46"/>
      <c r="V35" s="47"/>
      <c r="W35" s="48"/>
      <c r="X35" s="46"/>
      <c r="Y35" s="47"/>
      <c r="Z35" s="48"/>
      <c r="AA35" s="129"/>
      <c r="AB35" s="130"/>
      <c r="AC35" s="131"/>
      <c r="AD35" s="46"/>
      <c r="AE35" s="47"/>
      <c r="AF35" s="48"/>
      <c r="AG35" s="46"/>
      <c r="AH35" s="130"/>
      <c r="AI35" s="48"/>
      <c r="AJ35" s="43">
        <f>AM35+AS35+AY35+AV35+AP35</f>
        <v>0</v>
      </c>
      <c r="AK35" s="44">
        <f>AN35+AT35+AZ35+AW35+AQ35</f>
        <v>0</v>
      </c>
      <c r="AL35" s="45">
        <f>AO35+AU35+BA35+AX35+AR35</f>
        <v>0</v>
      </c>
      <c r="AM35" s="129"/>
      <c r="AN35" s="130"/>
      <c r="AO35" s="131"/>
      <c r="AP35" s="46"/>
      <c r="AQ35" s="47"/>
      <c r="AR35" s="48"/>
      <c r="AS35" s="46"/>
      <c r="AT35" s="47"/>
      <c r="AU35" s="48"/>
      <c r="AV35" s="46"/>
      <c r="AW35" s="47"/>
      <c r="AX35" s="48"/>
      <c r="AY35" s="46"/>
      <c r="AZ35" s="47"/>
      <c r="BA35" s="48"/>
      <c r="BB35" s="43">
        <f t="shared" ref="BB35:BD36" si="35">BE35+BK35+BH35</f>
        <v>0</v>
      </c>
      <c r="BC35" s="44">
        <f t="shared" si="35"/>
        <v>0</v>
      </c>
      <c r="BD35" s="45">
        <f t="shared" si="35"/>
        <v>0</v>
      </c>
      <c r="BE35" s="46"/>
      <c r="BF35" s="47"/>
      <c r="BG35" s="48"/>
      <c r="BH35" s="129"/>
      <c r="BI35" s="130"/>
      <c r="BJ35" s="131"/>
      <c r="BK35" s="46"/>
      <c r="BL35" s="47"/>
      <c r="BM35" s="48"/>
      <c r="BN35" s="43"/>
      <c r="BO35" s="44"/>
      <c r="BP35" s="45"/>
      <c r="BQ35" s="43">
        <f t="shared" si="2"/>
        <v>0</v>
      </c>
      <c r="BR35" s="44">
        <f t="shared" si="2"/>
        <v>0</v>
      </c>
      <c r="BS35" s="45">
        <f t="shared" si="2"/>
        <v>0</v>
      </c>
      <c r="BT35" s="46"/>
      <c r="BU35" s="47"/>
      <c r="BV35" s="48"/>
      <c r="BW35" s="49"/>
      <c r="BX35" s="93"/>
      <c r="BY35" s="50"/>
      <c r="BZ35" s="51">
        <f t="shared" si="7"/>
        <v>0</v>
      </c>
      <c r="CA35" s="52">
        <f t="shared" si="7"/>
        <v>0</v>
      </c>
      <c r="CB35" s="53">
        <f t="shared" si="7"/>
        <v>0</v>
      </c>
    </row>
    <row r="36" spans="1:80" ht="63.75">
      <c r="A36" s="54" t="s">
        <v>97</v>
      </c>
      <c r="B36" s="67" t="s">
        <v>98</v>
      </c>
      <c r="C36" s="56">
        <f t="shared" si="34"/>
        <v>0</v>
      </c>
      <c r="D36" s="57">
        <f t="shared" si="34"/>
        <v>0</v>
      </c>
      <c r="E36" s="58">
        <f t="shared" si="34"/>
        <v>0</v>
      </c>
      <c r="F36" s="59">
        <f t="shared" ref="F36:AJ36" si="36">+F35</f>
        <v>0</v>
      </c>
      <c r="G36" s="60">
        <f t="shared" si="36"/>
        <v>0</v>
      </c>
      <c r="H36" s="61">
        <f t="shared" si="36"/>
        <v>0</v>
      </c>
      <c r="I36" s="59">
        <f t="shared" si="36"/>
        <v>0</v>
      </c>
      <c r="J36" s="60">
        <f t="shared" si="36"/>
        <v>0</v>
      </c>
      <c r="K36" s="61">
        <f t="shared" si="36"/>
        <v>0</v>
      </c>
      <c r="L36" s="59">
        <f t="shared" si="36"/>
        <v>0</v>
      </c>
      <c r="M36" s="60">
        <f t="shared" si="36"/>
        <v>0</v>
      </c>
      <c r="N36" s="61">
        <f t="shared" si="36"/>
        <v>0</v>
      </c>
      <c r="O36" s="59">
        <f t="shared" si="36"/>
        <v>0</v>
      </c>
      <c r="P36" s="60">
        <f t="shared" si="36"/>
        <v>0</v>
      </c>
      <c r="Q36" s="61">
        <f t="shared" si="36"/>
        <v>0</v>
      </c>
      <c r="R36" s="59">
        <f t="shared" si="36"/>
        <v>0</v>
      </c>
      <c r="S36" s="60">
        <f t="shared" si="36"/>
        <v>0</v>
      </c>
      <c r="T36" s="61">
        <f t="shared" si="36"/>
        <v>0</v>
      </c>
      <c r="U36" s="59">
        <f t="shared" si="36"/>
        <v>0</v>
      </c>
      <c r="V36" s="60">
        <f t="shared" si="36"/>
        <v>0</v>
      </c>
      <c r="W36" s="61">
        <f t="shared" si="36"/>
        <v>0</v>
      </c>
      <c r="X36" s="59">
        <f t="shared" si="36"/>
        <v>0</v>
      </c>
      <c r="Y36" s="60">
        <f t="shared" si="36"/>
        <v>0</v>
      </c>
      <c r="Z36" s="61">
        <f t="shared" si="36"/>
        <v>0</v>
      </c>
      <c r="AA36" s="59">
        <f t="shared" si="36"/>
        <v>0</v>
      </c>
      <c r="AB36" s="60">
        <f t="shared" si="36"/>
        <v>0</v>
      </c>
      <c r="AC36" s="61">
        <f t="shared" si="36"/>
        <v>0</v>
      </c>
      <c r="AD36" s="59">
        <f t="shared" si="36"/>
        <v>0</v>
      </c>
      <c r="AE36" s="60">
        <f t="shared" si="36"/>
        <v>0</v>
      </c>
      <c r="AF36" s="61">
        <f t="shared" si="36"/>
        <v>0</v>
      </c>
      <c r="AG36" s="59">
        <f t="shared" si="36"/>
        <v>0</v>
      </c>
      <c r="AH36" s="60">
        <f t="shared" si="36"/>
        <v>0</v>
      </c>
      <c r="AI36" s="61">
        <f t="shared" si="36"/>
        <v>0</v>
      </c>
      <c r="AJ36" s="56">
        <f t="shared" si="36"/>
        <v>0</v>
      </c>
      <c r="AK36" s="57">
        <f>AN36+AT36+AW36+AZ36+AO36</f>
        <v>0</v>
      </c>
      <c r="AL36" s="58">
        <f>AR36+AU36+AX36+BA36+AQ36</f>
        <v>0</v>
      </c>
      <c r="AM36" s="59">
        <f t="shared" ref="AM36:BA36" si="37">+AM35</f>
        <v>0</v>
      </c>
      <c r="AN36" s="60">
        <f t="shared" si="37"/>
        <v>0</v>
      </c>
      <c r="AO36" s="61">
        <f t="shared" si="37"/>
        <v>0</v>
      </c>
      <c r="AP36" s="59">
        <f t="shared" si="37"/>
        <v>0</v>
      </c>
      <c r="AQ36" s="60">
        <f t="shared" si="37"/>
        <v>0</v>
      </c>
      <c r="AR36" s="61">
        <f t="shared" si="37"/>
        <v>0</v>
      </c>
      <c r="AS36" s="59">
        <f t="shared" si="37"/>
        <v>0</v>
      </c>
      <c r="AT36" s="60">
        <f t="shared" si="37"/>
        <v>0</v>
      </c>
      <c r="AU36" s="61">
        <f t="shared" si="37"/>
        <v>0</v>
      </c>
      <c r="AV36" s="59">
        <f t="shared" si="37"/>
        <v>0</v>
      </c>
      <c r="AW36" s="60">
        <f t="shared" si="37"/>
        <v>0</v>
      </c>
      <c r="AX36" s="61">
        <f t="shared" si="37"/>
        <v>0</v>
      </c>
      <c r="AY36" s="59">
        <f t="shared" si="37"/>
        <v>0</v>
      </c>
      <c r="AZ36" s="60">
        <f t="shared" si="37"/>
        <v>0</v>
      </c>
      <c r="BA36" s="61">
        <f t="shared" si="37"/>
        <v>0</v>
      </c>
      <c r="BB36" s="56">
        <f t="shared" si="35"/>
        <v>0</v>
      </c>
      <c r="BC36" s="57">
        <f t="shared" si="35"/>
        <v>0</v>
      </c>
      <c r="BD36" s="58">
        <f t="shared" si="35"/>
        <v>0</v>
      </c>
      <c r="BE36" s="59">
        <f t="shared" ref="BE36:BP36" si="38">+BE35</f>
        <v>0</v>
      </c>
      <c r="BF36" s="60">
        <f t="shared" si="38"/>
        <v>0</v>
      </c>
      <c r="BG36" s="61">
        <f t="shared" si="38"/>
        <v>0</v>
      </c>
      <c r="BH36" s="59">
        <f>+BH35</f>
        <v>0</v>
      </c>
      <c r="BI36" s="60">
        <f>+BI35</f>
        <v>0</v>
      </c>
      <c r="BJ36" s="61">
        <f>+BJ35</f>
        <v>0</v>
      </c>
      <c r="BK36" s="59">
        <f t="shared" si="38"/>
        <v>0</v>
      </c>
      <c r="BL36" s="60">
        <f t="shared" si="38"/>
        <v>0</v>
      </c>
      <c r="BM36" s="61">
        <f t="shared" si="38"/>
        <v>0</v>
      </c>
      <c r="BN36" s="56">
        <f t="shared" si="38"/>
        <v>0</v>
      </c>
      <c r="BO36" s="57">
        <f t="shared" si="38"/>
        <v>0</v>
      </c>
      <c r="BP36" s="58">
        <f t="shared" si="38"/>
        <v>0</v>
      </c>
      <c r="BQ36" s="56">
        <f t="shared" si="2"/>
        <v>0</v>
      </c>
      <c r="BR36" s="57">
        <f t="shared" si="2"/>
        <v>0</v>
      </c>
      <c r="BS36" s="58">
        <f t="shared" si="2"/>
        <v>0</v>
      </c>
      <c r="BT36" s="59">
        <f t="shared" ref="BT36:BY36" si="39">+BT35</f>
        <v>0</v>
      </c>
      <c r="BU36" s="60">
        <f t="shared" si="39"/>
        <v>0</v>
      </c>
      <c r="BV36" s="61">
        <f t="shared" si="39"/>
        <v>0</v>
      </c>
      <c r="BW36" s="62">
        <f t="shared" si="39"/>
        <v>0</v>
      </c>
      <c r="BX36" s="68">
        <f t="shared" si="39"/>
        <v>0</v>
      </c>
      <c r="BY36" s="63">
        <f t="shared" si="39"/>
        <v>0</v>
      </c>
      <c r="BZ36" s="64">
        <f t="shared" si="7"/>
        <v>0</v>
      </c>
      <c r="CA36" s="65">
        <f t="shared" si="7"/>
        <v>0</v>
      </c>
      <c r="CB36" s="66">
        <f t="shared" si="7"/>
        <v>0</v>
      </c>
    </row>
    <row r="37" spans="1:80" ht="89.25">
      <c r="A37" s="54" t="s">
        <v>99</v>
      </c>
      <c r="B37" s="132" t="s">
        <v>100</v>
      </c>
      <c r="C37" s="133">
        <f t="shared" ref="C37:BA37" si="40">+C34+C36</f>
        <v>0</v>
      </c>
      <c r="D37" s="134">
        <f t="shared" si="40"/>
        <v>0</v>
      </c>
      <c r="E37" s="135">
        <f t="shared" si="40"/>
        <v>0</v>
      </c>
      <c r="F37" s="136">
        <f t="shared" si="40"/>
        <v>0</v>
      </c>
      <c r="G37" s="137">
        <f t="shared" si="40"/>
        <v>0</v>
      </c>
      <c r="H37" s="138">
        <f t="shared" si="40"/>
        <v>0</v>
      </c>
      <c r="I37" s="136">
        <f t="shared" si="40"/>
        <v>0</v>
      </c>
      <c r="J37" s="137">
        <f t="shared" si="40"/>
        <v>0</v>
      </c>
      <c r="K37" s="138">
        <f t="shared" si="40"/>
        <v>0</v>
      </c>
      <c r="L37" s="136">
        <f t="shared" si="40"/>
        <v>0</v>
      </c>
      <c r="M37" s="137">
        <f t="shared" si="40"/>
        <v>0</v>
      </c>
      <c r="N37" s="138">
        <f t="shared" si="40"/>
        <v>0</v>
      </c>
      <c r="O37" s="136">
        <f t="shared" si="40"/>
        <v>0</v>
      </c>
      <c r="P37" s="137">
        <f t="shared" si="40"/>
        <v>0</v>
      </c>
      <c r="Q37" s="138">
        <f t="shared" si="40"/>
        <v>0</v>
      </c>
      <c r="R37" s="136">
        <f t="shared" si="40"/>
        <v>0</v>
      </c>
      <c r="S37" s="137">
        <f t="shared" si="40"/>
        <v>0</v>
      </c>
      <c r="T37" s="138">
        <f t="shared" si="40"/>
        <v>0</v>
      </c>
      <c r="U37" s="136">
        <f t="shared" si="40"/>
        <v>0</v>
      </c>
      <c r="V37" s="137">
        <f t="shared" si="40"/>
        <v>0</v>
      </c>
      <c r="W37" s="138">
        <f t="shared" si="40"/>
        <v>0</v>
      </c>
      <c r="X37" s="136">
        <f t="shared" si="40"/>
        <v>0</v>
      </c>
      <c r="Y37" s="137">
        <f t="shared" si="40"/>
        <v>0</v>
      </c>
      <c r="Z37" s="138">
        <f t="shared" si="40"/>
        <v>0</v>
      </c>
      <c r="AA37" s="136">
        <f t="shared" si="40"/>
        <v>0</v>
      </c>
      <c r="AB37" s="137">
        <f t="shared" si="40"/>
        <v>0</v>
      </c>
      <c r="AC37" s="138">
        <f t="shared" si="40"/>
        <v>0</v>
      </c>
      <c r="AD37" s="136">
        <f t="shared" si="40"/>
        <v>0</v>
      </c>
      <c r="AE37" s="137">
        <f t="shared" si="40"/>
        <v>0</v>
      </c>
      <c r="AF37" s="138">
        <f t="shared" si="40"/>
        <v>0</v>
      </c>
      <c r="AG37" s="136">
        <f t="shared" si="40"/>
        <v>0</v>
      </c>
      <c r="AH37" s="137">
        <f t="shared" si="40"/>
        <v>0</v>
      </c>
      <c r="AI37" s="138">
        <f t="shared" si="40"/>
        <v>0</v>
      </c>
      <c r="AJ37" s="133">
        <f t="shared" si="40"/>
        <v>0</v>
      </c>
      <c r="AK37" s="134">
        <f t="shared" si="40"/>
        <v>0</v>
      </c>
      <c r="AL37" s="135">
        <f t="shared" si="40"/>
        <v>0</v>
      </c>
      <c r="AM37" s="136">
        <f t="shared" si="40"/>
        <v>0</v>
      </c>
      <c r="AN37" s="137">
        <f t="shared" si="40"/>
        <v>0</v>
      </c>
      <c r="AO37" s="138">
        <f t="shared" si="40"/>
        <v>0</v>
      </c>
      <c r="AP37" s="136">
        <f t="shared" si="40"/>
        <v>0</v>
      </c>
      <c r="AQ37" s="137">
        <f t="shared" si="40"/>
        <v>0</v>
      </c>
      <c r="AR37" s="138">
        <f t="shared" si="40"/>
        <v>0</v>
      </c>
      <c r="AS37" s="136">
        <f t="shared" si="40"/>
        <v>0</v>
      </c>
      <c r="AT37" s="137">
        <f t="shared" si="40"/>
        <v>0</v>
      </c>
      <c r="AU37" s="138">
        <f t="shared" si="40"/>
        <v>0</v>
      </c>
      <c r="AV37" s="136">
        <f t="shared" si="40"/>
        <v>0</v>
      </c>
      <c r="AW37" s="137">
        <f t="shared" si="40"/>
        <v>0</v>
      </c>
      <c r="AX37" s="138">
        <f t="shared" si="40"/>
        <v>0</v>
      </c>
      <c r="AY37" s="136">
        <f t="shared" si="40"/>
        <v>0</v>
      </c>
      <c r="AZ37" s="137">
        <f t="shared" si="40"/>
        <v>0</v>
      </c>
      <c r="BA37" s="138">
        <f t="shared" si="40"/>
        <v>0</v>
      </c>
      <c r="BB37" s="56">
        <f>BE37+BK37</f>
        <v>2800</v>
      </c>
      <c r="BC37" s="57">
        <f>BF37+BL37</f>
        <v>0</v>
      </c>
      <c r="BD37" s="58">
        <f>BG37+BM37</f>
        <v>2800</v>
      </c>
      <c r="BE37" s="136">
        <f t="shared" ref="BE37:BP37" si="41">+BE34+BE36</f>
        <v>2800</v>
      </c>
      <c r="BF37" s="137">
        <f t="shared" si="41"/>
        <v>0</v>
      </c>
      <c r="BG37" s="138">
        <f t="shared" si="41"/>
        <v>2800</v>
      </c>
      <c r="BH37" s="136">
        <f>+BH34+BH36</f>
        <v>0</v>
      </c>
      <c r="BI37" s="137">
        <f>+BI34+BI36</f>
        <v>0</v>
      </c>
      <c r="BJ37" s="138">
        <f>+BJ34+BJ36</f>
        <v>0</v>
      </c>
      <c r="BK37" s="136">
        <f t="shared" si="41"/>
        <v>0</v>
      </c>
      <c r="BL37" s="137">
        <f t="shared" si="41"/>
        <v>0</v>
      </c>
      <c r="BM37" s="138">
        <f t="shared" si="41"/>
        <v>0</v>
      </c>
      <c r="BN37" s="133">
        <f t="shared" si="41"/>
        <v>0</v>
      </c>
      <c r="BO37" s="134">
        <f t="shared" si="41"/>
        <v>0</v>
      </c>
      <c r="BP37" s="135">
        <f t="shared" si="41"/>
        <v>0</v>
      </c>
      <c r="BQ37" s="56">
        <f t="shared" si="2"/>
        <v>0</v>
      </c>
      <c r="BR37" s="57">
        <f t="shared" si="2"/>
        <v>0</v>
      </c>
      <c r="BS37" s="58">
        <f t="shared" si="2"/>
        <v>0</v>
      </c>
      <c r="BT37" s="136">
        <f t="shared" ref="BT37:BY37" si="42">+BT34+BT36</f>
        <v>0</v>
      </c>
      <c r="BU37" s="137">
        <f t="shared" si="42"/>
        <v>0</v>
      </c>
      <c r="BV37" s="138">
        <f t="shared" si="42"/>
        <v>0</v>
      </c>
      <c r="BW37" s="139">
        <f t="shared" si="42"/>
        <v>0</v>
      </c>
      <c r="BX37" s="140">
        <f t="shared" si="42"/>
        <v>0</v>
      </c>
      <c r="BY37" s="141">
        <f t="shared" si="42"/>
        <v>0</v>
      </c>
      <c r="BZ37" s="64">
        <f t="shared" si="7"/>
        <v>2800</v>
      </c>
      <c r="CA37" s="65">
        <f t="shared" si="7"/>
        <v>0</v>
      </c>
      <c r="CB37" s="66">
        <f t="shared" si="7"/>
        <v>2800</v>
      </c>
    </row>
    <row r="38" spans="1:80" ht="89.25">
      <c r="A38" s="54" t="s">
        <v>101</v>
      </c>
      <c r="B38" s="67" t="s">
        <v>102</v>
      </c>
      <c r="C38" s="56">
        <f>F38+I38+L38+O38+R38+U38+X38+AA38+AG38</f>
        <v>0</v>
      </c>
      <c r="D38" s="57">
        <f>G38+J38+M38+P38+S38+V38+Y38+AB38+AH38</f>
        <v>0</v>
      </c>
      <c r="E38" s="58">
        <f>H38+K38+N38+Q38+T38+W38+Z38+AC38+AI38</f>
        <v>0</v>
      </c>
      <c r="F38" s="59"/>
      <c r="G38" s="60"/>
      <c r="H38" s="61"/>
      <c r="I38" s="59"/>
      <c r="J38" s="60"/>
      <c r="K38" s="61"/>
      <c r="L38" s="59"/>
      <c r="M38" s="60"/>
      <c r="N38" s="61"/>
      <c r="O38" s="59"/>
      <c r="P38" s="60"/>
      <c r="Q38" s="61"/>
      <c r="R38" s="59"/>
      <c r="S38" s="60"/>
      <c r="T38" s="61"/>
      <c r="U38" s="59"/>
      <c r="V38" s="60"/>
      <c r="W38" s="61"/>
      <c r="X38" s="59"/>
      <c r="Y38" s="60"/>
      <c r="Z38" s="61"/>
      <c r="AA38" s="59"/>
      <c r="AB38" s="60"/>
      <c r="AC38" s="61"/>
      <c r="AD38" s="59"/>
      <c r="AE38" s="60"/>
      <c r="AF38" s="61"/>
      <c r="AG38" s="59"/>
      <c r="AH38" s="60"/>
      <c r="AI38" s="61"/>
      <c r="AJ38" s="56">
        <f>AM38+AS38+AY38+AV38+AP38</f>
        <v>0</v>
      </c>
      <c r="AK38" s="57">
        <f>AN38+AT38+AZ38+AW38+AQ38</f>
        <v>0</v>
      </c>
      <c r="AL38" s="58">
        <f>AO38+AU38+BA38+AX38+AR38</f>
        <v>0</v>
      </c>
      <c r="AM38" s="59"/>
      <c r="AN38" s="60"/>
      <c r="AO38" s="61"/>
      <c r="AP38" s="59"/>
      <c r="AQ38" s="60"/>
      <c r="AR38" s="61"/>
      <c r="AS38" s="59"/>
      <c r="AT38" s="60"/>
      <c r="AU38" s="61"/>
      <c r="AV38" s="59"/>
      <c r="AW38" s="60"/>
      <c r="AX38" s="61"/>
      <c r="AY38" s="59"/>
      <c r="AZ38" s="60"/>
      <c r="BA38" s="61"/>
      <c r="BB38" s="56">
        <f>BE38+BK38+BH38</f>
        <v>0</v>
      </c>
      <c r="BC38" s="57">
        <f>BF38+BL38+BI38</f>
        <v>0</v>
      </c>
      <c r="BD38" s="58">
        <f>BG38+BM38+BJ38</f>
        <v>0</v>
      </c>
      <c r="BE38" s="59"/>
      <c r="BF38" s="60"/>
      <c r="BG38" s="61"/>
      <c r="BH38" s="59"/>
      <c r="BI38" s="60"/>
      <c r="BJ38" s="61"/>
      <c r="BK38" s="59"/>
      <c r="BL38" s="60"/>
      <c r="BM38" s="61"/>
      <c r="BN38" s="56"/>
      <c r="BO38" s="57"/>
      <c r="BP38" s="58"/>
      <c r="BQ38" s="56">
        <f t="shared" si="2"/>
        <v>0</v>
      </c>
      <c r="BR38" s="57">
        <f t="shared" si="2"/>
        <v>0</v>
      </c>
      <c r="BS38" s="58">
        <f t="shared" si="2"/>
        <v>0</v>
      </c>
      <c r="BT38" s="59"/>
      <c r="BU38" s="60"/>
      <c r="BV38" s="61"/>
      <c r="BW38" s="62"/>
      <c r="BX38" s="68"/>
      <c r="BY38" s="63"/>
      <c r="BZ38" s="64">
        <f t="shared" si="7"/>
        <v>0</v>
      </c>
      <c r="CA38" s="65">
        <f t="shared" si="7"/>
        <v>0</v>
      </c>
      <c r="CB38" s="66">
        <f t="shared" si="7"/>
        <v>0</v>
      </c>
    </row>
    <row r="39" spans="1:80" ht="64.5" thickBot="1">
      <c r="A39" s="54" t="s">
        <v>103</v>
      </c>
      <c r="B39" s="108" t="s">
        <v>104</v>
      </c>
      <c r="C39" s="112">
        <f t="shared" ref="C39:BA39" si="43">+C38</f>
        <v>0</v>
      </c>
      <c r="D39" s="113">
        <f t="shared" si="43"/>
        <v>0</v>
      </c>
      <c r="E39" s="114">
        <f t="shared" si="43"/>
        <v>0</v>
      </c>
      <c r="F39" s="109">
        <f t="shared" si="43"/>
        <v>0</v>
      </c>
      <c r="G39" s="110">
        <f t="shared" si="43"/>
        <v>0</v>
      </c>
      <c r="H39" s="111">
        <f t="shared" si="43"/>
        <v>0</v>
      </c>
      <c r="I39" s="109">
        <f t="shared" si="43"/>
        <v>0</v>
      </c>
      <c r="J39" s="110">
        <f t="shared" si="43"/>
        <v>0</v>
      </c>
      <c r="K39" s="111">
        <f t="shared" si="43"/>
        <v>0</v>
      </c>
      <c r="L39" s="109">
        <f t="shared" si="43"/>
        <v>0</v>
      </c>
      <c r="M39" s="110">
        <f t="shared" si="43"/>
        <v>0</v>
      </c>
      <c r="N39" s="111">
        <f t="shared" si="43"/>
        <v>0</v>
      </c>
      <c r="O39" s="109">
        <f t="shared" si="43"/>
        <v>0</v>
      </c>
      <c r="P39" s="110">
        <f t="shared" si="43"/>
        <v>0</v>
      </c>
      <c r="Q39" s="111">
        <f t="shared" si="43"/>
        <v>0</v>
      </c>
      <c r="R39" s="109">
        <f t="shared" si="43"/>
        <v>0</v>
      </c>
      <c r="S39" s="110">
        <f t="shared" si="43"/>
        <v>0</v>
      </c>
      <c r="T39" s="111">
        <f t="shared" si="43"/>
        <v>0</v>
      </c>
      <c r="U39" s="109">
        <f t="shared" si="43"/>
        <v>0</v>
      </c>
      <c r="V39" s="110">
        <f t="shared" si="43"/>
        <v>0</v>
      </c>
      <c r="W39" s="111">
        <f t="shared" si="43"/>
        <v>0</v>
      </c>
      <c r="X39" s="109">
        <f t="shared" si="43"/>
        <v>0</v>
      </c>
      <c r="Y39" s="110">
        <f t="shared" si="43"/>
        <v>0</v>
      </c>
      <c r="Z39" s="111">
        <f t="shared" si="43"/>
        <v>0</v>
      </c>
      <c r="AA39" s="109">
        <f t="shared" si="43"/>
        <v>0</v>
      </c>
      <c r="AB39" s="110">
        <f t="shared" si="43"/>
        <v>0</v>
      </c>
      <c r="AC39" s="111">
        <f t="shared" si="43"/>
        <v>0</v>
      </c>
      <c r="AD39" s="109">
        <f t="shared" si="43"/>
        <v>0</v>
      </c>
      <c r="AE39" s="110">
        <f t="shared" si="43"/>
        <v>0</v>
      </c>
      <c r="AF39" s="111">
        <f t="shared" si="43"/>
        <v>0</v>
      </c>
      <c r="AG39" s="109">
        <f t="shared" si="43"/>
        <v>0</v>
      </c>
      <c r="AH39" s="110">
        <f t="shared" si="43"/>
        <v>0</v>
      </c>
      <c r="AI39" s="111">
        <f t="shared" si="43"/>
        <v>0</v>
      </c>
      <c r="AJ39" s="112">
        <f t="shared" si="43"/>
        <v>0</v>
      </c>
      <c r="AK39" s="113">
        <f t="shared" si="43"/>
        <v>0</v>
      </c>
      <c r="AL39" s="114">
        <f t="shared" si="43"/>
        <v>0</v>
      </c>
      <c r="AM39" s="109">
        <f t="shared" si="43"/>
        <v>0</v>
      </c>
      <c r="AN39" s="110">
        <f t="shared" si="43"/>
        <v>0</v>
      </c>
      <c r="AO39" s="111">
        <f t="shared" si="43"/>
        <v>0</v>
      </c>
      <c r="AP39" s="109">
        <f t="shared" si="43"/>
        <v>0</v>
      </c>
      <c r="AQ39" s="110">
        <f t="shared" si="43"/>
        <v>0</v>
      </c>
      <c r="AR39" s="111">
        <f t="shared" si="43"/>
        <v>0</v>
      </c>
      <c r="AS39" s="109">
        <f t="shared" si="43"/>
        <v>0</v>
      </c>
      <c r="AT39" s="110">
        <f t="shared" si="43"/>
        <v>0</v>
      </c>
      <c r="AU39" s="111">
        <f t="shared" si="43"/>
        <v>0</v>
      </c>
      <c r="AV39" s="109">
        <f t="shared" si="43"/>
        <v>0</v>
      </c>
      <c r="AW39" s="110">
        <f t="shared" si="43"/>
        <v>0</v>
      </c>
      <c r="AX39" s="111">
        <f t="shared" si="43"/>
        <v>0</v>
      </c>
      <c r="AY39" s="109">
        <f t="shared" si="43"/>
        <v>0</v>
      </c>
      <c r="AZ39" s="110">
        <f t="shared" si="43"/>
        <v>0</v>
      </c>
      <c r="BA39" s="111">
        <f t="shared" si="43"/>
        <v>0</v>
      </c>
      <c r="BB39" s="142">
        <f t="shared" ref="BB39:BD40" si="44">BE39+BK39</f>
        <v>0</v>
      </c>
      <c r="BC39" s="143">
        <f t="shared" si="44"/>
        <v>0</v>
      </c>
      <c r="BD39" s="144">
        <f t="shared" si="44"/>
        <v>0</v>
      </c>
      <c r="BE39" s="109">
        <f t="shared" ref="BE39:BP39" si="45">+BE38</f>
        <v>0</v>
      </c>
      <c r="BF39" s="110">
        <f t="shared" si="45"/>
        <v>0</v>
      </c>
      <c r="BG39" s="111">
        <f t="shared" si="45"/>
        <v>0</v>
      </c>
      <c r="BH39" s="109">
        <f>+BH38</f>
        <v>0</v>
      </c>
      <c r="BI39" s="110">
        <f>+BI38</f>
        <v>0</v>
      </c>
      <c r="BJ39" s="111">
        <f>+BJ38</f>
        <v>0</v>
      </c>
      <c r="BK39" s="109">
        <f t="shared" si="45"/>
        <v>0</v>
      </c>
      <c r="BL39" s="110">
        <f t="shared" si="45"/>
        <v>0</v>
      </c>
      <c r="BM39" s="111">
        <f t="shared" si="45"/>
        <v>0</v>
      </c>
      <c r="BN39" s="112">
        <f t="shared" si="45"/>
        <v>0</v>
      </c>
      <c r="BO39" s="113">
        <f t="shared" si="45"/>
        <v>0</v>
      </c>
      <c r="BP39" s="114">
        <f t="shared" si="45"/>
        <v>0</v>
      </c>
      <c r="BQ39" s="142">
        <f t="shared" si="2"/>
        <v>0</v>
      </c>
      <c r="BR39" s="143">
        <f t="shared" si="2"/>
        <v>0</v>
      </c>
      <c r="BS39" s="144">
        <f t="shared" si="2"/>
        <v>0</v>
      </c>
      <c r="BT39" s="109">
        <f t="shared" ref="BT39:BY39" si="46">+BT38</f>
        <v>0</v>
      </c>
      <c r="BU39" s="110">
        <f t="shared" si="46"/>
        <v>0</v>
      </c>
      <c r="BV39" s="111">
        <f t="shared" si="46"/>
        <v>0</v>
      </c>
      <c r="BW39" s="115">
        <f t="shared" si="46"/>
        <v>0</v>
      </c>
      <c r="BX39" s="116">
        <f t="shared" si="46"/>
        <v>0</v>
      </c>
      <c r="BY39" s="117">
        <f t="shared" si="46"/>
        <v>0</v>
      </c>
      <c r="BZ39" s="79">
        <f t="shared" si="7"/>
        <v>0</v>
      </c>
      <c r="CA39" s="80">
        <f t="shared" si="7"/>
        <v>0</v>
      </c>
      <c r="CB39" s="81">
        <f t="shared" si="7"/>
        <v>0</v>
      </c>
    </row>
    <row r="40" spans="1:80" ht="64.5" thickBot="1">
      <c r="A40" s="54" t="s">
        <v>105</v>
      </c>
      <c r="B40" s="145" t="s">
        <v>106</v>
      </c>
      <c r="C40" s="146">
        <f t="shared" ref="C40:BA40" si="47">+C37+C39</f>
        <v>0</v>
      </c>
      <c r="D40" s="147">
        <f t="shared" si="47"/>
        <v>0</v>
      </c>
      <c r="E40" s="148">
        <f t="shared" si="47"/>
        <v>0</v>
      </c>
      <c r="F40" s="146">
        <f t="shared" si="47"/>
        <v>0</v>
      </c>
      <c r="G40" s="147">
        <f t="shared" si="47"/>
        <v>0</v>
      </c>
      <c r="H40" s="148">
        <f t="shared" si="47"/>
        <v>0</v>
      </c>
      <c r="I40" s="146">
        <f t="shared" si="47"/>
        <v>0</v>
      </c>
      <c r="J40" s="147">
        <f t="shared" si="47"/>
        <v>0</v>
      </c>
      <c r="K40" s="148">
        <f t="shared" si="47"/>
        <v>0</v>
      </c>
      <c r="L40" s="146">
        <f t="shared" si="47"/>
        <v>0</v>
      </c>
      <c r="M40" s="147">
        <f t="shared" si="47"/>
        <v>0</v>
      </c>
      <c r="N40" s="148">
        <f t="shared" si="47"/>
        <v>0</v>
      </c>
      <c r="O40" s="146">
        <f t="shared" si="47"/>
        <v>0</v>
      </c>
      <c r="P40" s="147">
        <f t="shared" si="47"/>
        <v>0</v>
      </c>
      <c r="Q40" s="148">
        <f t="shared" si="47"/>
        <v>0</v>
      </c>
      <c r="R40" s="146">
        <f t="shared" si="47"/>
        <v>0</v>
      </c>
      <c r="S40" s="147">
        <f t="shared" si="47"/>
        <v>0</v>
      </c>
      <c r="T40" s="148">
        <f t="shared" si="47"/>
        <v>0</v>
      </c>
      <c r="U40" s="146">
        <f t="shared" si="47"/>
        <v>0</v>
      </c>
      <c r="V40" s="147">
        <f t="shared" si="47"/>
        <v>0</v>
      </c>
      <c r="W40" s="148">
        <f t="shared" si="47"/>
        <v>0</v>
      </c>
      <c r="X40" s="146">
        <f t="shared" si="47"/>
        <v>0</v>
      </c>
      <c r="Y40" s="147">
        <f t="shared" si="47"/>
        <v>0</v>
      </c>
      <c r="Z40" s="148">
        <f t="shared" si="47"/>
        <v>0</v>
      </c>
      <c r="AA40" s="146">
        <f t="shared" si="47"/>
        <v>0</v>
      </c>
      <c r="AB40" s="147">
        <f t="shared" si="47"/>
        <v>0</v>
      </c>
      <c r="AC40" s="148">
        <f t="shared" si="47"/>
        <v>0</v>
      </c>
      <c r="AD40" s="146">
        <f t="shared" si="47"/>
        <v>0</v>
      </c>
      <c r="AE40" s="147">
        <f t="shared" si="47"/>
        <v>0</v>
      </c>
      <c r="AF40" s="148">
        <f t="shared" si="47"/>
        <v>0</v>
      </c>
      <c r="AG40" s="146">
        <f t="shared" si="47"/>
        <v>0</v>
      </c>
      <c r="AH40" s="147">
        <f t="shared" si="47"/>
        <v>0</v>
      </c>
      <c r="AI40" s="148">
        <f t="shared" si="47"/>
        <v>0</v>
      </c>
      <c r="AJ40" s="146">
        <f t="shared" si="47"/>
        <v>0</v>
      </c>
      <c r="AK40" s="147">
        <f t="shared" si="47"/>
        <v>0</v>
      </c>
      <c r="AL40" s="148">
        <f t="shared" si="47"/>
        <v>0</v>
      </c>
      <c r="AM40" s="146">
        <f t="shared" si="47"/>
        <v>0</v>
      </c>
      <c r="AN40" s="147">
        <f t="shared" si="47"/>
        <v>0</v>
      </c>
      <c r="AO40" s="148">
        <f t="shared" si="47"/>
        <v>0</v>
      </c>
      <c r="AP40" s="146">
        <f t="shared" si="47"/>
        <v>0</v>
      </c>
      <c r="AQ40" s="147">
        <f t="shared" si="47"/>
        <v>0</v>
      </c>
      <c r="AR40" s="148">
        <f t="shared" si="47"/>
        <v>0</v>
      </c>
      <c r="AS40" s="146">
        <f t="shared" si="47"/>
        <v>0</v>
      </c>
      <c r="AT40" s="147">
        <f t="shared" si="47"/>
        <v>0</v>
      </c>
      <c r="AU40" s="148">
        <f t="shared" si="47"/>
        <v>0</v>
      </c>
      <c r="AV40" s="146">
        <f t="shared" si="47"/>
        <v>0</v>
      </c>
      <c r="AW40" s="147">
        <f t="shared" si="47"/>
        <v>0</v>
      </c>
      <c r="AX40" s="148">
        <f t="shared" si="47"/>
        <v>0</v>
      </c>
      <c r="AY40" s="146">
        <f t="shared" si="47"/>
        <v>0</v>
      </c>
      <c r="AZ40" s="147">
        <f t="shared" si="47"/>
        <v>0</v>
      </c>
      <c r="BA40" s="148">
        <f t="shared" si="47"/>
        <v>0</v>
      </c>
      <c r="BB40" s="149">
        <f t="shared" si="44"/>
        <v>2800</v>
      </c>
      <c r="BC40" s="150">
        <f t="shared" si="44"/>
        <v>0</v>
      </c>
      <c r="BD40" s="151">
        <f t="shared" si="44"/>
        <v>2800</v>
      </c>
      <c r="BE40" s="146">
        <f t="shared" ref="BE40:BP40" si="48">+BE37+BE39</f>
        <v>2800</v>
      </c>
      <c r="BF40" s="147">
        <f t="shared" si="48"/>
        <v>0</v>
      </c>
      <c r="BG40" s="148">
        <f t="shared" si="48"/>
        <v>2800</v>
      </c>
      <c r="BH40" s="146">
        <f>+BH37+BH39</f>
        <v>0</v>
      </c>
      <c r="BI40" s="147">
        <f>+BI37+BI39</f>
        <v>0</v>
      </c>
      <c r="BJ40" s="148">
        <f>+BJ37+BJ39</f>
        <v>0</v>
      </c>
      <c r="BK40" s="146">
        <f t="shared" si="48"/>
        <v>0</v>
      </c>
      <c r="BL40" s="147">
        <f t="shared" si="48"/>
        <v>0</v>
      </c>
      <c r="BM40" s="148">
        <f t="shared" si="48"/>
        <v>0</v>
      </c>
      <c r="BN40" s="146">
        <f t="shared" si="48"/>
        <v>0</v>
      </c>
      <c r="BO40" s="147">
        <f t="shared" si="48"/>
        <v>0</v>
      </c>
      <c r="BP40" s="148">
        <f t="shared" si="48"/>
        <v>0</v>
      </c>
      <c r="BQ40" s="149">
        <f t="shared" si="2"/>
        <v>0</v>
      </c>
      <c r="BR40" s="150">
        <f t="shared" si="2"/>
        <v>0</v>
      </c>
      <c r="BS40" s="151">
        <f t="shared" si="2"/>
        <v>0</v>
      </c>
      <c r="BT40" s="146">
        <f t="shared" ref="BT40:BY40" si="49">+BT37+BT39</f>
        <v>0</v>
      </c>
      <c r="BU40" s="147">
        <f t="shared" si="49"/>
        <v>0</v>
      </c>
      <c r="BV40" s="148">
        <f t="shared" si="49"/>
        <v>0</v>
      </c>
      <c r="BW40" s="146">
        <f t="shared" si="49"/>
        <v>0</v>
      </c>
      <c r="BX40" s="147">
        <f t="shared" si="49"/>
        <v>0</v>
      </c>
      <c r="BY40" s="148">
        <f t="shared" si="49"/>
        <v>0</v>
      </c>
      <c r="BZ40" s="149">
        <f t="shared" si="7"/>
        <v>2800</v>
      </c>
      <c r="CA40" s="150">
        <f t="shared" si="7"/>
        <v>0</v>
      </c>
      <c r="CB40" s="151">
        <f t="shared" si="7"/>
        <v>2800</v>
      </c>
    </row>
    <row r="41" spans="1:80" ht="51.75" thickBot="1">
      <c r="A41" s="152">
        <v>33</v>
      </c>
      <c r="B41" s="153" t="s">
        <v>107</v>
      </c>
      <c r="C41" s="154">
        <f>F41+I41+L41+O41+R41+U41+X41+AA41+AG41</f>
        <v>0</v>
      </c>
      <c r="D41" s="155">
        <f>G41+J41+M41+P41+S41+V41+Y41+AB41+AH41</f>
        <v>0</v>
      </c>
      <c r="E41" s="156">
        <f>H41+K41+N41+Q41+T41+W41+Z41+AC41+AI41</f>
        <v>0</v>
      </c>
      <c r="F41" s="157"/>
      <c r="G41" s="158"/>
      <c r="H41" s="159"/>
      <c r="I41" s="157"/>
      <c r="J41" s="158"/>
      <c r="K41" s="159"/>
      <c r="L41" s="157"/>
      <c r="M41" s="158"/>
      <c r="N41" s="159"/>
      <c r="O41" s="157"/>
      <c r="P41" s="158"/>
      <c r="Q41" s="159"/>
      <c r="R41" s="157"/>
      <c r="S41" s="158"/>
      <c r="T41" s="159"/>
      <c r="U41" s="157"/>
      <c r="V41" s="158"/>
      <c r="W41" s="159"/>
      <c r="X41" s="157"/>
      <c r="Y41" s="158"/>
      <c r="Z41" s="159"/>
      <c r="AA41" s="157"/>
      <c r="AB41" s="158"/>
      <c r="AC41" s="159"/>
      <c r="AD41" s="157"/>
      <c r="AE41" s="158"/>
      <c r="AF41" s="159"/>
      <c r="AG41" s="157"/>
      <c r="AH41" s="158"/>
      <c r="AI41" s="159"/>
      <c r="AJ41" s="154">
        <f>AM41+AS41+AY41+AV41+AP41</f>
        <v>0</v>
      </c>
      <c r="AK41" s="155">
        <f>AN41+AT41+AZ41+AW41+AQ41</f>
        <v>0</v>
      </c>
      <c r="AL41" s="156">
        <f>AO41+AU41+BA41+AX41+AR41</f>
        <v>0</v>
      </c>
      <c r="AM41" s="157"/>
      <c r="AN41" s="158"/>
      <c r="AO41" s="159"/>
      <c r="AP41" s="157"/>
      <c r="AQ41" s="158"/>
      <c r="AR41" s="159"/>
      <c r="AS41" s="157"/>
      <c r="AT41" s="158"/>
      <c r="AU41" s="159"/>
      <c r="AV41" s="157"/>
      <c r="AW41" s="158"/>
      <c r="AX41" s="159"/>
      <c r="AY41" s="157"/>
      <c r="AZ41" s="158"/>
      <c r="BA41" s="159"/>
      <c r="BB41" s="160"/>
      <c r="BC41" s="161"/>
      <c r="BD41" s="162"/>
      <c r="BE41" s="157"/>
      <c r="BF41" s="158"/>
      <c r="BG41" s="159"/>
      <c r="BH41" s="157"/>
      <c r="BI41" s="158"/>
      <c r="BJ41" s="159"/>
      <c r="BK41" s="157"/>
      <c r="BL41" s="158"/>
      <c r="BM41" s="159"/>
      <c r="BN41" s="157"/>
      <c r="BO41" s="158"/>
      <c r="BP41" s="159"/>
      <c r="BQ41" s="154">
        <f>BT41+BW41</f>
        <v>0</v>
      </c>
      <c r="BR41" s="155">
        <f>BU41+BX41</f>
        <v>0</v>
      </c>
      <c r="BS41" s="156">
        <f>BV41+BY41</f>
        <v>0</v>
      </c>
      <c r="BT41" s="157"/>
      <c r="BU41" s="158"/>
      <c r="BV41" s="159"/>
      <c r="BW41" s="157"/>
      <c r="BX41" s="158"/>
      <c r="BY41" s="159"/>
      <c r="BZ41" s="160"/>
      <c r="CA41" s="161"/>
      <c r="CB41" s="162"/>
    </row>
    <row r="42" spans="1:80" ht="51.75" thickBot="1">
      <c r="A42" s="54">
        <v>34</v>
      </c>
      <c r="B42" s="119" t="s">
        <v>108</v>
      </c>
      <c r="C42" s="146">
        <f t="shared" ref="C42:AI42" si="50">+C26+C40</f>
        <v>0</v>
      </c>
      <c r="D42" s="147">
        <f t="shared" si="50"/>
        <v>0</v>
      </c>
      <c r="E42" s="148">
        <f t="shared" si="50"/>
        <v>0</v>
      </c>
      <c r="F42" s="120">
        <f t="shared" si="50"/>
        <v>0</v>
      </c>
      <c r="G42" s="121">
        <f t="shared" si="50"/>
        <v>0</v>
      </c>
      <c r="H42" s="122">
        <f t="shared" si="50"/>
        <v>0</v>
      </c>
      <c r="I42" s="120">
        <f t="shared" si="50"/>
        <v>0</v>
      </c>
      <c r="J42" s="121">
        <f t="shared" si="50"/>
        <v>0</v>
      </c>
      <c r="K42" s="122">
        <f t="shared" si="50"/>
        <v>0</v>
      </c>
      <c r="L42" s="120">
        <f t="shared" si="50"/>
        <v>0</v>
      </c>
      <c r="M42" s="121">
        <f t="shared" si="50"/>
        <v>0</v>
      </c>
      <c r="N42" s="122">
        <f t="shared" si="50"/>
        <v>0</v>
      </c>
      <c r="O42" s="120">
        <f t="shared" si="50"/>
        <v>0</v>
      </c>
      <c r="P42" s="121">
        <f t="shared" si="50"/>
        <v>0</v>
      </c>
      <c r="Q42" s="122">
        <f t="shared" si="50"/>
        <v>0</v>
      </c>
      <c r="R42" s="120">
        <f t="shared" si="50"/>
        <v>0</v>
      </c>
      <c r="S42" s="121">
        <f t="shared" si="50"/>
        <v>0</v>
      </c>
      <c r="T42" s="122">
        <f t="shared" si="50"/>
        <v>0</v>
      </c>
      <c r="U42" s="120">
        <f t="shared" si="50"/>
        <v>0</v>
      </c>
      <c r="V42" s="121">
        <f t="shared" si="50"/>
        <v>0</v>
      </c>
      <c r="W42" s="122">
        <f t="shared" si="50"/>
        <v>0</v>
      </c>
      <c r="X42" s="120">
        <f t="shared" si="50"/>
        <v>0</v>
      </c>
      <c r="Y42" s="121">
        <f t="shared" si="50"/>
        <v>0</v>
      </c>
      <c r="Z42" s="122">
        <f t="shared" si="50"/>
        <v>0</v>
      </c>
      <c r="AA42" s="120">
        <f t="shared" si="50"/>
        <v>0</v>
      </c>
      <c r="AB42" s="121">
        <f t="shared" si="50"/>
        <v>0</v>
      </c>
      <c r="AC42" s="122">
        <f t="shared" si="50"/>
        <v>0</v>
      </c>
      <c r="AD42" s="120">
        <f t="shared" si="50"/>
        <v>0</v>
      </c>
      <c r="AE42" s="121">
        <f t="shared" si="50"/>
        <v>0</v>
      </c>
      <c r="AF42" s="122">
        <f t="shared" si="50"/>
        <v>0</v>
      </c>
      <c r="AG42" s="120">
        <f t="shared" si="50"/>
        <v>0</v>
      </c>
      <c r="AH42" s="121">
        <f t="shared" si="50"/>
        <v>0</v>
      </c>
      <c r="AI42" s="122">
        <f t="shared" si="50"/>
        <v>0</v>
      </c>
      <c r="AJ42" s="120">
        <f>+AJ26+AJ40+AJ41</f>
        <v>100011</v>
      </c>
      <c r="AK42" s="121">
        <f>+AK26+AK40+AK41</f>
        <v>9639</v>
      </c>
      <c r="AL42" s="122">
        <f>+AL26+AL40+AL41</f>
        <v>109650</v>
      </c>
      <c r="AM42" s="120">
        <f t="shared" ref="AM42:BM42" si="51">+AM26+AM40</f>
        <v>73976</v>
      </c>
      <c r="AN42" s="121">
        <f t="shared" si="51"/>
        <v>9409</v>
      </c>
      <c r="AO42" s="122">
        <f t="shared" si="51"/>
        <v>83385</v>
      </c>
      <c r="AP42" s="120">
        <f t="shared" si="51"/>
        <v>2763</v>
      </c>
      <c r="AQ42" s="121">
        <f t="shared" si="51"/>
        <v>50</v>
      </c>
      <c r="AR42" s="122">
        <f t="shared" si="51"/>
        <v>2813</v>
      </c>
      <c r="AS42" s="120">
        <f t="shared" si="51"/>
        <v>17672</v>
      </c>
      <c r="AT42" s="121">
        <f t="shared" si="51"/>
        <v>180</v>
      </c>
      <c r="AU42" s="122">
        <f t="shared" si="51"/>
        <v>17852</v>
      </c>
      <c r="AV42" s="120">
        <f t="shared" si="51"/>
        <v>1430</v>
      </c>
      <c r="AW42" s="121">
        <f t="shared" si="51"/>
        <v>0</v>
      </c>
      <c r="AX42" s="122">
        <f t="shared" si="51"/>
        <v>1430</v>
      </c>
      <c r="AY42" s="120">
        <f t="shared" si="51"/>
        <v>4170</v>
      </c>
      <c r="AZ42" s="121">
        <f t="shared" si="51"/>
        <v>0</v>
      </c>
      <c r="BA42" s="122">
        <f t="shared" si="51"/>
        <v>4170</v>
      </c>
      <c r="BB42" s="120">
        <f t="shared" si="51"/>
        <v>135905</v>
      </c>
      <c r="BC42" s="121">
        <f t="shared" si="51"/>
        <v>680</v>
      </c>
      <c r="BD42" s="122">
        <f t="shared" si="51"/>
        <v>136585</v>
      </c>
      <c r="BE42" s="120">
        <f t="shared" si="51"/>
        <v>122922</v>
      </c>
      <c r="BF42" s="121">
        <f t="shared" si="51"/>
        <v>563</v>
      </c>
      <c r="BG42" s="122">
        <f t="shared" si="51"/>
        <v>123485</v>
      </c>
      <c r="BH42" s="120">
        <f t="shared" si="51"/>
        <v>0</v>
      </c>
      <c r="BI42" s="121">
        <f t="shared" si="51"/>
        <v>0</v>
      </c>
      <c r="BJ42" s="122">
        <f t="shared" si="51"/>
        <v>0</v>
      </c>
      <c r="BK42" s="120">
        <f t="shared" si="51"/>
        <v>12983</v>
      </c>
      <c r="BL42" s="121">
        <f t="shared" si="51"/>
        <v>117</v>
      </c>
      <c r="BM42" s="122">
        <f t="shared" si="51"/>
        <v>13100</v>
      </c>
      <c r="BN42" s="120">
        <f t="shared" ref="BN42:BY42" si="52">+BN26+BN40+BN41</f>
        <v>5516</v>
      </c>
      <c r="BO42" s="121">
        <f t="shared" si="52"/>
        <v>790</v>
      </c>
      <c r="BP42" s="122">
        <f t="shared" si="52"/>
        <v>6306</v>
      </c>
      <c r="BQ42" s="120">
        <f t="shared" si="52"/>
        <v>36388</v>
      </c>
      <c r="BR42" s="121">
        <f t="shared" si="52"/>
        <v>200</v>
      </c>
      <c r="BS42" s="122">
        <f t="shared" si="52"/>
        <v>36588</v>
      </c>
      <c r="BT42" s="120">
        <f t="shared" si="52"/>
        <v>13376</v>
      </c>
      <c r="BU42" s="121">
        <f t="shared" si="52"/>
        <v>0</v>
      </c>
      <c r="BV42" s="122">
        <f t="shared" si="52"/>
        <v>13376</v>
      </c>
      <c r="BW42" s="120">
        <f t="shared" si="52"/>
        <v>23012</v>
      </c>
      <c r="BX42" s="121">
        <f t="shared" si="52"/>
        <v>200</v>
      </c>
      <c r="BY42" s="122">
        <f t="shared" si="52"/>
        <v>23212</v>
      </c>
      <c r="BZ42" s="149">
        <f t="shared" ref="BZ42:CB50" si="53">BQ42+BN42+BB42+AJ42+C42</f>
        <v>277820</v>
      </c>
      <c r="CA42" s="150">
        <f t="shared" si="53"/>
        <v>11309</v>
      </c>
      <c r="CB42" s="151">
        <f t="shared" si="53"/>
        <v>289129</v>
      </c>
    </row>
    <row r="43" spans="1:80" ht="15.75" thickBot="1">
      <c r="A43" s="26" t="s">
        <v>109</v>
      </c>
      <c r="B43" s="27"/>
      <c r="C43" s="101"/>
      <c r="D43" s="102"/>
      <c r="E43" s="103"/>
      <c r="F43" s="163"/>
      <c r="G43" s="164"/>
      <c r="H43" s="165"/>
      <c r="I43" s="163"/>
      <c r="J43" s="164"/>
      <c r="K43" s="165"/>
      <c r="L43" s="163"/>
      <c r="M43" s="164"/>
      <c r="N43" s="165"/>
      <c r="O43" s="163"/>
      <c r="P43" s="164"/>
      <c r="Q43" s="165"/>
      <c r="R43" s="163"/>
      <c r="S43" s="164"/>
      <c r="T43" s="165"/>
      <c r="U43" s="163"/>
      <c r="V43" s="164"/>
      <c r="W43" s="165"/>
      <c r="X43" s="163"/>
      <c r="Y43" s="164"/>
      <c r="Z43" s="165"/>
      <c r="AA43" s="163"/>
      <c r="AB43" s="164"/>
      <c r="AC43" s="165"/>
      <c r="AD43" s="163"/>
      <c r="AE43" s="164"/>
      <c r="AF43" s="165"/>
      <c r="AG43" s="163"/>
      <c r="AH43" s="164"/>
      <c r="AI43" s="165"/>
      <c r="AJ43" s="163"/>
      <c r="AK43" s="164"/>
      <c r="AL43" s="165"/>
      <c r="AM43" s="163"/>
      <c r="AN43" s="164"/>
      <c r="AO43" s="165"/>
      <c r="AP43" s="163"/>
      <c r="AQ43" s="164"/>
      <c r="AR43" s="165"/>
      <c r="AS43" s="163"/>
      <c r="AT43" s="164"/>
      <c r="AU43" s="165"/>
      <c r="AV43" s="163"/>
      <c r="AW43" s="164"/>
      <c r="AX43" s="165"/>
      <c r="AY43" s="163"/>
      <c r="AZ43" s="164"/>
      <c r="BA43" s="165"/>
      <c r="BB43" s="101">
        <f>BE43+BK43</f>
        <v>0</v>
      </c>
      <c r="BC43" s="102">
        <f>BF43+BL43</f>
        <v>0</v>
      </c>
      <c r="BD43" s="103">
        <f>BG43+BM43</f>
        <v>0</v>
      </c>
      <c r="BE43" s="163"/>
      <c r="BF43" s="164"/>
      <c r="BG43" s="165"/>
      <c r="BH43" s="163"/>
      <c r="BI43" s="164"/>
      <c r="BJ43" s="165"/>
      <c r="BK43" s="163"/>
      <c r="BL43" s="164"/>
      <c r="BM43" s="165"/>
      <c r="BN43" s="163"/>
      <c r="BO43" s="164"/>
      <c r="BP43" s="165"/>
      <c r="BQ43" s="166"/>
      <c r="BR43" s="167"/>
      <c r="BS43" s="168"/>
      <c r="BT43" s="163"/>
      <c r="BU43" s="164"/>
      <c r="BV43" s="165"/>
      <c r="BW43" s="163"/>
      <c r="BX43" s="164"/>
      <c r="BY43" s="165"/>
      <c r="BZ43" s="89">
        <f t="shared" si="53"/>
        <v>0</v>
      </c>
      <c r="CA43" s="90">
        <f t="shared" si="53"/>
        <v>0</v>
      </c>
      <c r="CB43" s="91">
        <f t="shared" si="53"/>
        <v>0</v>
      </c>
    </row>
    <row r="44" spans="1:80" ht="51">
      <c r="A44" s="41">
        <v>35</v>
      </c>
      <c r="B44" s="169" t="s">
        <v>110</v>
      </c>
      <c r="C44" s="43">
        <f>F44+I44+L44+O44+R44+U44+X44+AA44+AG44+AD44</f>
        <v>0</v>
      </c>
      <c r="D44" s="44">
        <f>G44+J44+M44+P44+S44+V44+Y44+AB44+AH44+AE44</f>
        <v>0</v>
      </c>
      <c r="E44" s="45">
        <f>H44+K44+N44+Q44+T44+W44+Z44+AC44+AI44+AF44</f>
        <v>0</v>
      </c>
      <c r="F44" s="46"/>
      <c r="G44" s="47"/>
      <c r="H44" s="48"/>
      <c r="I44" s="170"/>
      <c r="J44" s="171"/>
      <c r="K44" s="172"/>
      <c r="L44" s="46"/>
      <c r="M44" s="47"/>
      <c r="N44" s="48"/>
      <c r="O44" s="46"/>
      <c r="P44" s="47"/>
      <c r="Q44" s="48"/>
      <c r="R44" s="46"/>
      <c r="S44" s="47"/>
      <c r="T44" s="48"/>
      <c r="U44" s="46"/>
      <c r="V44" s="47"/>
      <c r="W44" s="48"/>
      <c r="X44" s="46"/>
      <c r="Y44" s="47"/>
      <c r="Z44" s="48"/>
      <c r="AA44" s="46"/>
      <c r="AB44" s="47"/>
      <c r="AC44" s="48"/>
      <c r="AD44" s="46"/>
      <c r="AE44" s="47"/>
      <c r="AF44" s="48"/>
      <c r="AG44" s="46"/>
      <c r="AH44" s="47"/>
      <c r="AI44" s="48"/>
      <c r="AJ44" s="43">
        <f>AM44+AS44+AY44+AV44+AP44</f>
        <v>3937</v>
      </c>
      <c r="AK44" s="44">
        <f>AN44+AT44+AZ44+AW44+AQ44</f>
        <v>0</v>
      </c>
      <c r="AL44" s="45">
        <f>AO44+AU44+BA44+AX44+AR44</f>
        <v>3937</v>
      </c>
      <c r="AM44" s="46"/>
      <c r="AN44" s="47"/>
      <c r="AO44" s="48"/>
      <c r="AP44" s="46"/>
      <c r="AQ44" s="47"/>
      <c r="AR44" s="48"/>
      <c r="AS44" s="46">
        <v>3937</v>
      </c>
      <c r="AT44" s="47">
        <f>AU44-AS44</f>
        <v>0</v>
      </c>
      <c r="AU44" s="48">
        <v>3937</v>
      </c>
      <c r="AV44" s="46"/>
      <c r="AW44" s="47"/>
      <c r="AX44" s="48"/>
      <c r="AY44" s="46"/>
      <c r="AZ44" s="47"/>
      <c r="BA44" s="48"/>
      <c r="BB44" s="43">
        <f t="shared" ref="BB44:BD67" si="54">BE44+BK44+BH44</f>
        <v>0</v>
      </c>
      <c r="BC44" s="44">
        <f t="shared" si="54"/>
        <v>0</v>
      </c>
      <c r="BD44" s="45">
        <f t="shared" si="54"/>
        <v>0</v>
      </c>
      <c r="BE44" s="46"/>
      <c r="BF44" s="47"/>
      <c r="BG44" s="48"/>
      <c r="BH44" s="46"/>
      <c r="BI44" s="47"/>
      <c r="BJ44" s="48"/>
      <c r="BK44" s="46"/>
      <c r="BL44" s="47"/>
      <c r="BM44" s="48"/>
      <c r="BN44" s="43"/>
      <c r="BO44" s="44"/>
      <c r="BP44" s="45"/>
      <c r="BQ44" s="43">
        <f t="shared" ref="BQ44:BS79" si="55">BT44+BW44</f>
        <v>0</v>
      </c>
      <c r="BR44" s="44">
        <f t="shared" si="55"/>
        <v>0</v>
      </c>
      <c r="BS44" s="45">
        <f t="shared" si="55"/>
        <v>0</v>
      </c>
      <c r="BT44" s="46"/>
      <c r="BU44" s="47"/>
      <c r="BV44" s="48"/>
      <c r="BW44" s="49"/>
      <c r="BX44" s="93"/>
      <c r="BY44" s="50"/>
      <c r="BZ44" s="51">
        <f>BQ44+BN44+BB44+AJ44+C44</f>
        <v>3937</v>
      </c>
      <c r="CA44" s="52">
        <f t="shared" si="53"/>
        <v>0</v>
      </c>
      <c r="CB44" s="173">
        <f t="shared" si="53"/>
        <v>3937</v>
      </c>
    </row>
    <row r="45" spans="1:80" ht="60">
      <c r="A45" s="54">
        <v>36</v>
      </c>
      <c r="B45" s="174" t="s">
        <v>111</v>
      </c>
      <c r="C45" s="56">
        <f t="shared" ref="C45:E57" si="56">F45+I45+L45+O45+R45+U45+X45+AA45+AG45+AD45</f>
        <v>0</v>
      </c>
      <c r="D45" s="57">
        <f t="shared" si="56"/>
        <v>0</v>
      </c>
      <c r="E45" s="58">
        <f t="shared" si="56"/>
        <v>0</v>
      </c>
      <c r="F45" s="59"/>
      <c r="G45" s="60"/>
      <c r="H45" s="61"/>
      <c r="I45" s="59"/>
      <c r="J45" s="60"/>
      <c r="K45" s="61"/>
      <c r="L45" s="59"/>
      <c r="M45" s="60"/>
      <c r="N45" s="61"/>
      <c r="O45" s="59"/>
      <c r="P45" s="60"/>
      <c r="Q45" s="61"/>
      <c r="R45" s="59"/>
      <c r="S45" s="60"/>
      <c r="T45" s="61"/>
      <c r="U45" s="59"/>
      <c r="V45" s="60"/>
      <c r="W45" s="61"/>
      <c r="X45" s="59"/>
      <c r="Y45" s="60"/>
      <c r="Z45" s="61"/>
      <c r="AA45" s="59"/>
      <c r="AB45" s="60"/>
      <c r="AC45" s="61"/>
      <c r="AD45" s="59"/>
      <c r="AE45" s="60"/>
      <c r="AF45" s="61"/>
      <c r="AG45" s="59"/>
      <c r="AH45" s="60"/>
      <c r="AI45" s="61"/>
      <c r="AJ45" s="56">
        <f t="shared" ref="AJ45:AL60" si="57">AM45+AS45+AY45+AV45+AP45</f>
        <v>0</v>
      </c>
      <c r="AK45" s="57">
        <f t="shared" si="57"/>
        <v>0</v>
      </c>
      <c r="AL45" s="58">
        <f t="shared" si="57"/>
        <v>0</v>
      </c>
      <c r="AM45" s="59"/>
      <c r="AN45" s="60"/>
      <c r="AO45" s="61"/>
      <c r="AP45" s="59"/>
      <c r="AQ45" s="60"/>
      <c r="AR45" s="61"/>
      <c r="AS45" s="59"/>
      <c r="AT45" s="60"/>
      <c r="AU45" s="61"/>
      <c r="AV45" s="59"/>
      <c r="AW45" s="60"/>
      <c r="AX45" s="61"/>
      <c r="AY45" s="59"/>
      <c r="AZ45" s="60"/>
      <c r="BA45" s="61"/>
      <c r="BB45" s="56">
        <f t="shared" si="54"/>
        <v>432</v>
      </c>
      <c r="BC45" s="57">
        <f>BF45+BL45+BI45</f>
        <v>0</v>
      </c>
      <c r="BD45" s="58">
        <f t="shared" si="54"/>
        <v>432</v>
      </c>
      <c r="BE45" s="59">
        <v>432</v>
      </c>
      <c r="BF45" s="47">
        <f>BG45-BE45</f>
        <v>0</v>
      </c>
      <c r="BG45" s="61">
        <v>432</v>
      </c>
      <c r="BH45" s="59"/>
      <c r="BI45" s="60"/>
      <c r="BJ45" s="61"/>
      <c r="BK45" s="59"/>
      <c r="BL45" s="60"/>
      <c r="BM45" s="61"/>
      <c r="BN45" s="56"/>
      <c r="BO45" s="57"/>
      <c r="BP45" s="58"/>
      <c r="BQ45" s="56">
        <f t="shared" si="55"/>
        <v>0</v>
      </c>
      <c r="BR45" s="57">
        <f t="shared" si="55"/>
        <v>0</v>
      </c>
      <c r="BS45" s="58">
        <f t="shared" si="55"/>
        <v>0</v>
      </c>
      <c r="BT45" s="59"/>
      <c r="BU45" s="60"/>
      <c r="BV45" s="61"/>
      <c r="BW45" s="62"/>
      <c r="BX45" s="68"/>
      <c r="BY45" s="63"/>
      <c r="BZ45" s="64">
        <f t="shared" si="53"/>
        <v>432</v>
      </c>
      <c r="CA45" s="65">
        <f t="shared" si="53"/>
        <v>0</v>
      </c>
      <c r="CB45" s="175">
        <f t="shared" si="53"/>
        <v>432</v>
      </c>
    </row>
    <row r="46" spans="1:80" ht="51">
      <c r="A46" s="54">
        <v>37</v>
      </c>
      <c r="B46" s="176" t="s">
        <v>112</v>
      </c>
      <c r="C46" s="56">
        <f t="shared" si="56"/>
        <v>0</v>
      </c>
      <c r="D46" s="57">
        <f>G46+J46+M46+P46+S46+V46+Y46+AB46+AH46+AE46</f>
        <v>0</v>
      </c>
      <c r="E46" s="58">
        <f t="shared" si="56"/>
        <v>0</v>
      </c>
      <c r="F46" s="59"/>
      <c r="G46" s="60"/>
      <c r="H46" s="61"/>
      <c r="I46" s="59"/>
      <c r="J46" s="60"/>
      <c r="K46" s="61"/>
      <c r="L46" s="59"/>
      <c r="M46" s="60"/>
      <c r="N46" s="61"/>
      <c r="O46" s="59"/>
      <c r="P46" s="60"/>
      <c r="Q46" s="61"/>
      <c r="R46" s="59"/>
      <c r="S46" s="60"/>
      <c r="T46" s="61"/>
      <c r="U46" s="59"/>
      <c r="V46" s="60"/>
      <c r="W46" s="61"/>
      <c r="X46" s="59"/>
      <c r="Y46" s="60"/>
      <c r="Z46" s="61"/>
      <c r="AA46" s="59"/>
      <c r="AB46" s="60"/>
      <c r="AC46" s="61"/>
      <c r="AD46" s="59"/>
      <c r="AE46" s="60"/>
      <c r="AF46" s="61"/>
      <c r="AG46" s="59"/>
      <c r="AH46" s="60"/>
      <c r="AI46" s="61"/>
      <c r="AJ46" s="56">
        <f t="shared" si="57"/>
        <v>4409</v>
      </c>
      <c r="AK46" s="57">
        <f>AN46+AT46+AZ46+AW46+AQ46</f>
        <v>0</v>
      </c>
      <c r="AL46" s="58">
        <f t="shared" si="57"/>
        <v>4409</v>
      </c>
      <c r="AM46" s="59"/>
      <c r="AN46" s="60"/>
      <c r="AO46" s="61"/>
      <c r="AP46" s="59"/>
      <c r="AQ46" s="60"/>
      <c r="AR46" s="61"/>
      <c r="AS46" s="59"/>
      <c r="AT46" s="60"/>
      <c r="AU46" s="61"/>
      <c r="AV46" s="59">
        <v>787</v>
      </c>
      <c r="AW46" s="47">
        <f>AX46-AV46</f>
        <v>0</v>
      </c>
      <c r="AX46" s="61">
        <v>787</v>
      </c>
      <c r="AY46" s="59">
        <v>3622</v>
      </c>
      <c r="AZ46" s="47">
        <f>BA46-AY46</f>
        <v>0</v>
      </c>
      <c r="BA46" s="61">
        <v>3622</v>
      </c>
      <c r="BB46" s="56">
        <f t="shared" si="54"/>
        <v>250</v>
      </c>
      <c r="BC46" s="57">
        <f t="shared" si="54"/>
        <v>0</v>
      </c>
      <c r="BD46" s="58">
        <f t="shared" si="54"/>
        <v>250</v>
      </c>
      <c r="BE46" s="59">
        <v>250</v>
      </c>
      <c r="BF46" s="47">
        <f>BG46-BE46</f>
        <v>0</v>
      </c>
      <c r="BG46" s="61">
        <v>250</v>
      </c>
      <c r="BH46" s="59"/>
      <c r="BI46" s="60"/>
      <c r="BJ46" s="61"/>
      <c r="BK46" s="59"/>
      <c r="BL46" s="60"/>
      <c r="BM46" s="61"/>
      <c r="BN46" s="56">
        <v>260</v>
      </c>
      <c r="BO46" s="44">
        <f>BP46-BN46</f>
        <v>0</v>
      </c>
      <c r="BP46" s="58">
        <v>260</v>
      </c>
      <c r="BQ46" s="56">
        <f t="shared" si="55"/>
        <v>5300</v>
      </c>
      <c r="BR46" s="57">
        <f t="shared" si="55"/>
        <v>0</v>
      </c>
      <c r="BS46" s="58">
        <f t="shared" si="55"/>
        <v>5300</v>
      </c>
      <c r="BT46" s="59">
        <v>2500</v>
      </c>
      <c r="BU46" s="47">
        <f>BV46-BT46</f>
        <v>0</v>
      </c>
      <c r="BV46" s="61">
        <v>2500</v>
      </c>
      <c r="BW46" s="62">
        <v>2800</v>
      </c>
      <c r="BX46" s="47">
        <f>BY46-BW46</f>
        <v>0</v>
      </c>
      <c r="BY46" s="63">
        <v>2800</v>
      </c>
      <c r="BZ46" s="64">
        <f t="shared" si="53"/>
        <v>10219</v>
      </c>
      <c r="CA46" s="65">
        <f>BR46+BO46+BC46+AK46+D46</f>
        <v>0</v>
      </c>
      <c r="CB46" s="175">
        <f t="shared" si="53"/>
        <v>10219</v>
      </c>
    </row>
    <row r="47" spans="1:80" ht="25.5">
      <c r="A47" s="54">
        <v>38</v>
      </c>
      <c r="B47" s="176" t="s">
        <v>113</v>
      </c>
      <c r="C47" s="56">
        <f t="shared" si="56"/>
        <v>0</v>
      </c>
      <c r="D47" s="57">
        <f t="shared" si="56"/>
        <v>0</v>
      </c>
      <c r="E47" s="58">
        <f t="shared" si="56"/>
        <v>0</v>
      </c>
      <c r="F47" s="59"/>
      <c r="G47" s="60"/>
      <c r="H47" s="61"/>
      <c r="I47" s="59"/>
      <c r="J47" s="60"/>
      <c r="K47" s="61"/>
      <c r="L47" s="59"/>
      <c r="M47" s="60"/>
      <c r="N47" s="61"/>
      <c r="O47" s="59"/>
      <c r="P47" s="60"/>
      <c r="Q47" s="61"/>
      <c r="R47" s="59"/>
      <c r="S47" s="60"/>
      <c r="T47" s="61"/>
      <c r="U47" s="59"/>
      <c r="V47" s="60"/>
      <c r="W47" s="61"/>
      <c r="X47" s="59"/>
      <c r="Y47" s="60"/>
      <c r="Z47" s="61"/>
      <c r="AA47" s="59"/>
      <c r="AB47" s="60"/>
      <c r="AC47" s="61"/>
      <c r="AD47" s="59"/>
      <c r="AE47" s="60"/>
      <c r="AF47" s="61"/>
      <c r="AG47" s="59"/>
      <c r="AH47" s="60"/>
      <c r="AI47" s="61"/>
      <c r="AJ47" s="56">
        <f t="shared" si="57"/>
        <v>0</v>
      </c>
      <c r="AK47" s="57">
        <f t="shared" si="57"/>
        <v>0</v>
      </c>
      <c r="AL47" s="58">
        <f t="shared" si="57"/>
        <v>0</v>
      </c>
      <c r="AM47" s="59"/>
      <c r="AN47" s="60"/>
      <c r="AO47" s="61"/>
      <c r="AP47" s="59"/>
      <c r="AQ47" s="60"/>
      <c r="AR47" s="61"/>
      <c r="AS47" s="59"/>
      <c r="AT47" s="60"/>
      <c r="AU47" s="61"/>
      <c r="AV47" s="59"/>
      <c r="AW47" s="60"/>
      <c r="AX47" s="61"/>
      <c r="AY47" s="59"/>
      <c r="AZ47" s="60"/>
      <c r="BA47" s="61"/>
      <c r="BB47" s="56">
        <f t="shared" si="54"/>
        <v>0</v>
      </c>
      <c r="BC47" s="57">
        <f t="shared" si="54"/>
        <v>0</v>
      </c>
      <c r="BD47" s="58">
        <f t="shared" si="54"/>
        <v>0</v>
      </c>
      <c r="BE47" s="59"/>
      <c r="BF47" s="60"/>
      <c r="BG47" s="61"/>
      <c r="BH47" s="59"/>
      <c r="BI47" s="60"/>
      <c r="BJ47" s="61"/>
      <c r="BK47" s="59"/>
      <c r="BL47" s="60"/>
      <c r="BM47" s="61"/>
      <c r="BN47" s="56"/>
      <c r="BO47" s="57"/>
      <c r="BP47" s="58"/>
      <c r="BQ47" s="56">
        <f t="shared" si="55"/>
        <v>0</v>
      </c>
      <c r="BR47" s="57">
        <f t="shared" si="55"/>
        <v>0</v>
      </c>
      <c r="BS47" s="58">
        <f t="shared" si="55"/>
        <v>0</v>
      </c>
      <c r="BT47" s="59"/>
      <c r="BU47" s="60"/>
      <c r="BV47" s="61"/>
      <c r="BW47" s="62"/>
      <c r="BX47" s="68"/>
      <c r="BY47" s="63"/>
      <c r="BZ47" s="64">
        <f t="shared" si="53"/>
        <v>0</v>
      </c>
      <c r="CA47" s="65">
        <f t="shared" si="53"/>
        <v>0</v>
      </c>
      <c r="CB47" s="175">
        <f t="shared" si="53"/>
        <v>0</v>
      </c>
    </row>
    <row r="48" spans="1:80" ht="63.75">
      <c r="A48" s="54">
        <v>39</v>
      </c>
      <c r="B48" s="176" t="s">
        <v>114</v>
      </c>
      <c r="C48" s="56">
        <f t="shared" si="56"/>
        <v>0</v>
      </c>
      <c r="D48" s="57">
        <f t="shared" si="56"/>
        <v>0</v>
      </c>
      <c r="E48" s="58">
        <f t="shared" si="56"/>
        <v>0</v>
      </c>
      <c r="F48" s="59"/>
      <c r="G48" s="60"/>
      <c r="H48" s="61"/>
      <c r="I48" s="59"/>
      <c r="J48" s="60"/>
      <c r="K48" s="61"/>
      <c r="L48" s="59"/>
      <c r="M48" s="60"/>
      <c r="N48" s="61"/>
      <c r="O48" s="59"/>
      <c r="P48" s="60"/>
      <c r="Q48" s="61"/>
      <c r="R48" s="59"/>
      <c r="S48" s="60"/>
      <c r="T48" s="61"/>
      <c r="U48" s="59"/>
      <c r="V48" s="60"/>
      <c r="W48" s="61"/>
      <c r="X48" s="59"/>
      <c r="Y48" s="60"/>
      <c r="Z48" s="61"/>
      <c r="AA48" s="59"/>
      <c r="AB48" s="60"/>
      <c r="AC48" s="61"/>
      <c r="AD48" s="59"/>
      <c r="AE48" s="60"/>
      <c r="AF48" s="61"/>
      <c r="AG48" s="59"/>
      <c r="AH48" s="60"/>
      <c r="AI48" s="61"/>
      <c r="AJ48" s="56">
        <f t="shared" si="57"/>
        <v>2254</v>
      </c>
      <c r="AK48" s="57">
        <f t="shared" si="57"/>
        <v>0</v>
      </c>
      <c r="AL48" s="58">
        <f t="shared" si="57"/>
        <v>2254</v>
      </c>
      <c r="AM48" s="59"/>
      <c r="AN48" s="60"/>
      <c r="AO48" s="61"/>
      <c r="AP48" s="59"/>
      <c r="AQ48" s="60"/>
      <c r="AR48" s="61"/>
      <c r="AS48" s="59">
        <v>1063</v>
      </c>
      <c r="AT48" s="47">
        <f>AU48-AS48</f>
        <v>0</v>
      </c>
      <c r="AU48" s="61">
        <v>1063</v>
      </c>
      <c r="AV48" s="59">
        <v>213</v>
      </c>
      <c r="AW48" s="47">
        <f>AX48-AV48</f>
        <v>0</v>
      </c>
      <c r="AX48" s="61">
        <v>213</v>
      </c>
      <c r="AY48" s="59">
        <v>978</v>
      </c>
      <c r="AZ48" s="47">
        <f>BA48-AY48</f>
        <v>0</v>
      </c>
      <c r="BA48" s="61">
        <v>978</v>
      </c>
      <c r="BB48" s="56">
        <f t="shared" si="54"/>
        <v>68</v>
      </c>
      <c r="BC48" s="57">
        <f t="shared" si="54"/>
        <v>0</v>
      </c>
      <c r="BD48" s="58">
        <f t="shared" si="54"/>
        <v>68</v>
      </c>
      <c r="BE48" s="59">
        <v>68</v>
      </c>
      <c r="BF48" s="47">
        <f>BG48-BE48</f>
        <v>0</v>
      </c>
      <c r="BG48" s="61">
        <v>68</v>
      </c>
      <c r="BH48" s="59"/>
      <c r="BI48" s="60"/>
      <c r="BJ48" s="61"/>
      <c r="BK48" s="59"/>
      <c r="BL48" s="60"/>
      <c r="BM48" s="61"/>
      <c r="BN48" s="56">
        <v>70</v>
      </c>
      <c r="BO48" s="44">
        <f>BP48-BN48</f>
        <v>0</v>
      </c>
      <c r="BP48" s="58">
        <v>70</v>
      </c>
      <c r="BQ48" s="56">
        <f t="shared" si="55"/>
        <v>0</v>
      </c>
      <c r="BR48" s="57">
        <f t="shared" si="55"/>
        <v>0</v>
      </c>
      <c r="BS48" s="58">
        <f t="shared" si="55"/>
        <v>0</v>
      </c>
      <c r="BT48" s="59"/>
      <c r="BU48" s="60"/>
      <c r="BV48" s="61"/>
      <c r="BW48" s="62"/>
      <c r="BX48" s="68"/>
      <c r="BY48" s="63"/>
      <c r="BZ48" s="64">
        <f t="shared" si="53"/>
        <v>2392</v>
      </c>
      <c r="CA48" s="65">
        <f t="shared" si="53"/>
        <v>0</v>
      </c>
      <c r="CB48" s="175">
        <f t="shared" si="53"/>
        <v>2392</v>
      </c>
    </row>
    <row r="49" spans="1:80">
      <c r="A49" s="54">
        <v>40</v>
      </c>
      <c r="B49" s="177" t="s">
        <v>115</v>
      </c>
      <c r="C49" s="56">
        <f t="shared" si="56"/>
        <v>0</v>
      </c>
      <c r="D49" s="57">
        <f t="shared" si="56"/>
        <v>0</v>
      </c>
      <c r="E49" s="58">
        <f t="shared" si="56"/>
        <v>0</v>
      </c>
      <c r="F49" s="59"/>
      <c r="G49" s="60"/>
      <c r="H49" s="61"/>
      <c r="I49" s="59"/>
      <c r="J49" s="60"/>
      <c r="K49" s="61"/>
      <c r="L49" s="59"/>
      <c r="M49" s="60"/>
      <c r="N49" s="61"/>
      <c r="O49" s="59"/>
      <c r="P49" s="60"/>
      <c r="Q49" s="61"/>
      <c r="R49" s="59"/>
      <c r="S49" s="60"/>
      <c r="T49" s="61"/>
      <c r="U49" s="59"/>
      <c r="V49" s="60"/>
      <c r="W49" s="61"/>
      <c r="X49" s="59"/>
      <c r="Y49" s="60"/>
      <c r="Z49" s="61"/>
      <c r="AA49" s="59"/>
      <c r="AB49" s="60"/>
      <c r="AC49" s="61"/>
      <c r="AD49" s="59"/>
      <c r="AE49" s="60"/>
      <c r="AF49" s="61"/>
      <c r="AG49" s="59"/>
      <c r="AH49" s="60"/>
      <c r="AI49" s="61"/>
      <c r="AJ49" s="56">
        <f t="shared" si="57"/>
        <v>0</v>
      </c>
      <c r="AK49" s="57">
        <f t="shared" si="57"/>
        <v>0</v>
      </c>
      <c r="AL49" s="58">
        <f t="shared" si="57"/>
        <v>0</v>
      </c>
      <c r="AM49" s="59"/>
      <c r="AN49" s="60"/>
      <c r="AO49" s="61"/>
      <c r="AP49" s="59"/>
      <c r="AQ49" s="60"/>
      <c r="AR49" s="61"/>
      <c r="AS49" s="59"/>
      <c r="AT49" s="60"/>
      <c r="AU49" s="61"/>
      <c r="AV49" s="59"/>
      <c r="AW49" s="60"/>
      <c r="AX49" s="61"/>
      <c r="AY49" s="59"/>
      <c r="AZ49" s="60"/>
      <c r="BA49" s="61"/>
      <c r="BB49" s="56">
        <f t="shared" si="54"/>
        <v>0</v>
      </c>
      <c r="BC49" s="57">
        <f t="shared" si="54"/>
        <v>0</v>
      </c>
      <c r="BD49" s="58">
        <f t="shared" si="54"/>
        <v>0</v>
      </c>
      <c r="BE49" s="59"/>
      <c r="BF49" s="60"/>
      <c r="BG49" s="61"/>
      <c r="BH49" s="59"/>
      <c r="BI49" s="60"/>
      <c r="BJ49" s="61"/>
      <c r="BK49" s="59"/>
      <c r="BL49" s="60"/>
      <c r="BM49" s="61"/>
      <c r="BN49" s="56"/>
      <c r="BO49" s="57"/>
      <c r="BP49" s="58"/>
      <c r="BQ49" s="56">
        <f t="shared" si="55"/>
        <v>0</v>
      </c>
      <c r="BR49" s="57">
        <f t="shared" si="55"/>
        <v>0</v>
      </c>
      <c r="BS49" s="58">
        <f t="shared" si="55"/>
        <v>0</v>
      </c>
      <c r="BT49" s="59"/>
      <c r="BU49" s="60"/>
      <c r="BV49" s="61"/>
      <c r="BW49" s="62"/>
      <c r="BX49" s="68"/>
      <c r="BY49" s="63"/>
      <c r="BZ49" s="64">
        <f t="shared" si="53"/>
        <v>0</v>
      </c>
      <c r="CA49" s="65">
        <f t="shared" si="53"/>
        <v>0</v>
      </c>
      <c r="CB49" s="175">
        <f t="shared" si="53"/>
        <v>0</v>
      </c>
    </row>
    <row r="50" spans="1:80">
      <c r="A50" s="54">
        <v>41</v>
      </c>
      <c r="B50" s="176" t="s">
        <v>116</v>
      </c>
      <c r="C50" s="56">
        <f t="shared" si="56"/>
        <v>0</v>
      </c>
      <c r="D50" s="57">
        <f t="shared" si="56"/>
        <v>0</v>
      </c>
      <c r="E50" s="58">
        <f t="shared" si="56"/>
        <v>0</v>
      </c>
      <c r="F50" s="59"/>
      <c r="G50" s="60"/>
      <c r="H50" s="61"/>
      <c r="I50" s="59"/>
      <c r="J50" s="60"/>
      <c r="K50" s="61"/>
      <c r="L50" s="59"/>
      <c r="M50" s="60"/>
      <c r="N50" s="61"/>
      <c r="O50" s="59"/>
      <c r="P50" s="60"/>
      <c r="Q50" s="61"/>
      <c r="R50" s="59"/>
      <c r="S50" s="60"/>
      <c r="T50" s="61"/>
      <c r="U50" s="59"/>
      <c r="V50" s="60"/>
      <c r="W50" s="61"/>
      <c r="X50" s="59"/>
      <c r="Y50" s="60"/>
      <c r="Z50" s="61"/>
      <c r="AA50" s="59"/>
      <c r="AB50" s="60"/>
      <c r="AC50" s="61"/>
      <c r="AD50" s="59"/>
      <c r="AE50" s="60"/>
      <c r="AF50" s="61"/>
      <c r="AG50" s="59"/>
      <c r="AH50" s="60"/>
      <c r="AI50" s="61"/>
      <c r="AJ50" s="56">
        <f t="shared" si="57"/>
        <v>0</v>
      </c>
      <c r="AK50" s="57">
        <f t="shared" si="57"/>
        <v>0</v>
      </c>
      <c r="AL50" s="58">
        <f t="shared" si="57"/>
        <v>0</v>
      </c>
      <c r="AM50" s="59"/>
      <c r="AN50" s="60"/>
      <c r="AO50" s="61"/>
      <c r="AP50" s="59"/>
      <c r="AQ50" s="60"/>
      <c r="AR50" s="61"/>
      <c r="AS50" s="59"/>
      <c r="AT50" s="60"/>
      <c r="AU50" s="61"/>
      <c r="AV50" s="59"/>
      <c r="AW50" s="60"/>
      <c r="AX50" s="61"/>
      <c r="AY50" s="59"/>
      <c r="AZ50" s="60"/>
      <c r="BA50" s="61"/>
      <c r="BB50" s="56">
        <f t="shared" si="54"/>
        <v>0</v>
      </c>
      <c r="BC50" s="57">
        <f t="shared" si="54"/>
        <v>0</v>
      </c>
      <c r="BD50" s="58">
        <f t="shared" si="54"/>
        <v>0</v>
      </c>
      <c r="BE50" s="59"/>
      <c r="BF50" s="60"/>
      <c r="BG50" s="61"/>
      <c r="BH50" s="59"/>
      <c r="BI50" s="60"/>
      <c r="BJ50" s="61"/>
      <c r="BK50" s="59"/>
      <c r="BL50" s="60"/>
      <c r="BM50" s="61"/>
      <c r="BN50" s="56"/>
      <c r="BO50" s="57"/>
      <c r="BP50" s="58"/>
      <c r="BQ50" s="56">
        <f t="shared" si="55"/>
        <v>0</v>
      </c>
      <c r="BR50" s="57">
        <f t="shared" si="55"/>
        <v>0</v>
      </c>
      <c r="BS50" s="58">
        <f t="shared" si="55"/>
        <v>0</v>
      </c>
      <c r="BT50" s="59"/>
      <c r="BU50" s="60"/>
      <c r="BV50" s="61"/>
      <c r="BW50" s="62"/>
      <c r="BX50" s="68"/>
      <c r="BY50" s="63"/>
      <c r="BZ50" s="64">
        <f t="shared" si="53"/>
        <v>0</v>
      </c>
      <c r="CA50" s="65">
        <f t="shared" si="53"/>
        <v>0</v>
      </c>
      <c r="CB50" s="66">
        <f t="shared" si="53"/>
        <v>0</v>
      </c>
    </row>
    <row r="51" spans="1:80" ht="63.75">
      <c r="A51" s="54">
        <v>42</v>
      </c>
      <c r="B51" s="176" t="s">
        <v>117</v>
      </c>
      <c r="C51" s="56">
        <f t="shared" si="56"/>
        <v>0</v>
      </c>
      <c r="D51" s="57">
        <f t="shared" si="56"/>
        <v>0</v>
      </c>
      <c r="E51" s="58">
        <f t="shared" si="56"/>
        <v>0</v>
      </c>
      <c r="F51" s="59"/>
      <c r="G51" s="60"/>
      <c r="H51" s="61"/>
      <c r="I51" s="59"/>
      <c r="J51" s="60"/>
      <c r="K51" s="61"/>
      <c r="L51" s="59"/>
      <c r="M51" s="60"/>
      <c r="N51" s="61"/>
      <c r="O51" s="59"/>
      <c r="P51" s="60"/>
      <c r="Q51" s="61"/>
      <c r="R51" s="59"/>
      <c r="S51" s="60"/>
      <c r="T51" s="61"/>
      <c r="U51" s="59"/>
      <c r="V51" s="60"/>
      <c r="W51" s="61"/>
      <c r="X51" s="59"/>
      <c r="Y51" s="60"/>
      <c r="Z51" s="61"/>
      <c r="AA51" s="59"/>
      <c r="AB51" s="60"/>
      <c r="AC51" s="61"/>
      <c r="AD51" s="59"/>
      <c r="AE51" s="60"/>
      <c r="AF51" s="61"/>
      <c r="AG51" s="59"/>
      <c r="AH51" s="60"/>
      <c r="AI51" s="61"/>
      <c r="AJ51" s="56">
        <f t="shared" si="57"/>
        <v>0</v>
      </c>
      <c r="AK51" s="57">
        <f t="shared" si="57"/>
        <v>0</v>
      </c>
      <c r="AL51" s="58">
        <f t="shared" si="57"/>
        <v>0</v>
      </c>
      <c r="AM51" s="59"/>
      <c r="AN51" s="60"/>
      <c r="AO51" s="61"/>
      <c r="AP51" s="59"/>
      <c r="AQ51" s="60"/>
      <c r="AR51" s="61"/>
      <c r="AS51" s="59"/>
      <c r="AT51" s="60"/>
      <c r="AU51" s="61"/>
      <c r="AV51" s="59"/>
      <c r="AW51" s="60"/>
      <c r="AX51" s="61"/>
      <c r="AY51" s="59"/>
      <c r="AZ51" s="60"/>
      <c r="BA51" s="61"/>
      <c r="BB51" s="56">
        <f t="shared" si="54"/>
        <v>0</v>
      </c>
      <c r="BC51" s="57">
        <f t="shared" si="54"/>
        <v>0</v>
      </c>
      <c r="BD51" s="58">
        <f t="shared" si="54"/>
        <v>0</v>
      </c>
      <c r="BE51" s="59"/>
      <c r="BF51" s="60"/>
      <c r="BG51" s="61"/>
      <c r="BH51" s="59"/>
      <c r="BI51" s="60"/>
      <c r="BJ51" s="61"/>
      <c r="BK51" s="59"/>
      <c r="BL51" s="60"/>
      <c r="BM51" s="61"/>
      <c r="BN51" s="56"/>
      <c r="BO51" s="57"/>
      <c r="BP51" s="58"/>
      <c r="BQ51" s="56">
        <f>BT51+BW51</f>
        <v>0</v>
      </c>
      <c r="BR51" s="57">
        <f>BU51+BX51</f>
        <v>0</v>
      </c>
      <c r="BS51" s="58">
        <f>BV51+BY51</f>
        <v>0</v>
      </c>
      <c r="BT51" s="59"/>
      <c r="BU51" s="60"/>
      <c r="BV51" s="61"/>
      <c r="BW51" s="62"/>
      <c r="BX51" s="68"/>
      <c r="BY51" s="63"/>
      <c r="BZ51" s="64"/>
      <c r="CA51" s="65"/>
      <c r="CB51" s="66"/>
    </row>
    <row r="52" spans="1:80" ht="38.25">
      <c r="A52" s="54">
        <v>43</v>
      </c>
      <c r="B52" s="176" t="s">
        <v>118</v>
      </c>
      <c r="C52" s="56">
        <f t="shared" si="56"/>
        <v>0</v>
      </c>
      <c r="D52" s="57">
        <f t="shared" si="56"/>
        <v>0</v>
      </c>
      <c r="E52" s="58">
        <f t="shared" si="56"/>
        <v>0</v>
      </c>
      <c r="F52" s="59"/>
      <c r="G52" s="60"/>
      <c r="H52" s="61"/>
      <c r="I52" s="59"/>
      <c r="J52" s="60"/>
      <c r="K52" s="61"/>
      <c r="L52" s="59"/>
      <c r="M52" s="60"/>
      <c r="N52" s="61"/>
      <c r="O52" s="59"/>
      <c r="P52" s="60"/>
      <c r="Q52" s="61"/>
      <c r="R52" s="59"/>
      <c r="S52" s="60"/>
      <c r="T52" s="61"/>
      <c r="U52" s="59"/>
      <c r="V52" s="60"/>
      <c r="W52" s="61"/>
      <c r="X52" s="59"/>
      <c r="Y52" s="60"/>
      <c r="Z52" s="61"/>
      <c r="AA52" s="59"/>
      <c r="AB52" s="60"/>
      <c r="AC52" s="61"/>
      <c r="AD52" s="59"/>
      <c r="AE52" s="60"/>
      <c r="AF52" s="61"/>
      <c r="AG52" s="59"/>
      <c r="AH52" s="60"/>
      <c r="AI52" s="61"/>
      <c r="AJ52" s="56">
        <f t="shared" si="57"/>
        <v>0</v>
      </c>
      <c r="AK52" s="57">
        <f t="shared" si="57"/>
        <v>0</v>
      </c>
      <c r="AL52" s="58">
        <f t="shared" si="57"/>
        <v>0</v>
      </c>
      <c r="AM52" s="59"/>
      <c r="AN52" s="60"/>
      <c r="AO52" s="61"/>
      <c r="AP52" s="59"/>
      <c r="AQ52" s="60"/>
      <c r="AR52" s="61"/>
      <c r="AS52" s="59"/>
      <c r="AT52" s="60"/>
      <c r="AU52" s="61"/>
      <c r="AV52" s="59"/>
      <c r="AW52" s="60"/>
      <c r="AX52" s="61"/>
      <c r="AY52" s="59"/>
      <c r="AZ52" s="60"/>
      <c r="BA52" s="61"/>
      <c r="BB52" s="56">
        <f t="shared" si="54"/>
        <v>0</v>
      </c>
      <c r="BC52" s="57">
        <f t="shared" si="54"/>
        <v>0</v>
      </c>
      <c r="BD52" s="58">
        <f t="shared" si="54"/>
        <v>0</v>
      </c>
      <c r="BE52" s="59"/>
      <c r="BF52" s="60"/>
      <c r="BG52" s="61"/>
      <c r="BH52" s="59"/>
      <c r="BI52" s="60"/>
      <c r="BJ52" s="61"/>
      <c r="BK52" s="59"/>
      <c r="BL52" s="60"/>
      <c r="BM52" s="61"/>
      <c r="BN52" s="56"/>
      <c r="BO52" s="57"/>
      <c r="BP52" s="58"/>
      <c r="BQ52" s="56">
        <f t="shared" si="55"/>
        <v>0</v>
      </c>
      <c r="BR52" s="57">
        <f t="shared" si="55"/>
        <v>0</v>
      </c>
      <c r="BS52" s="58">
        <f t="shared" si="55"/>
        <v>0</v>
      </c>
      <c r="BT52" s="59"/>
      <c r="BU52" s="60"/>
      <c r="BV52" s="61"/>
      <c r="BW52" s="62"/>
      <c r="BX52" s="68"/>
      <c r="BY52" s="63"/>
      <c r="BZ52" s="64">
        <f t="shared" ref="BZ52:CB74" si="58">BQ52+BN52+BB52+AJ52+C52</f>
        <v>0</v>
      </c>
      <c r="CA52" s="65">
        <f t="shared" si="58"/>
        <v>0</v>
      </c>
      <c r="CB52" s="66">
        <f t="shared" si="58"/>
        <v>0</v>
      </c>
    </row>
    <row r="53" spans="1:80">
      <c r="A53" s="54">
        <v>44</v>
      </c>
      <c r="B53" s="176" t="s">
        <v>119</v>
      </c>
      <c r="C53" s="56">
        <f t="shared" si="56"/>
        <v>0</v>
      </c>
      <c r="D53" s="57">
        <f t="shared" si="56"/>
        <v>0</v>
      </c>
      <c r="E53" s="58">
        <f t="shared" si="56"/>
        <v>0</v>
      </c>
      <c r="F53" s="59"/>
      <c r="G53" s="60"/>
      <c r="H53" s="61"/>
      <c r="I53" s="59"/>
      <c r="J53" s="60"/>
      <c r="K53" s="61"/>
      <c r="L53" s="59"/>
      <c r="M53" s="60"/>
      <c r="N53" s="61"/>
      <c r="O53" s="59"/>
      <c r="P53" s="60"/>
      <c r="Q53" s="61"/>
      <c r="R53" s="59"/>
      <c r="S53" s="60"/>
      <c r="T53" s="61"/>
      <c r="U53" s="59"/>
      <c r="V53" s="60"/>
      <c r="W53" s="61"/>
      <c r="X53" s="59"/>
      <c r="Y53" s="60"/>
      <c r="Z53" s="61"/>
      <c r="AA53" s="59"/>
      <c r="AB53" s="60"/>
      <c r="AC53" s="61"/>
      <c r="AD53" s="59"/>
      <c r="AE53" s="60"/>
      <c r="AF53" s="61"/>
      <c r="AG53" s="59"/>
      <c r="AH53" s="60"/>
      <c r="AI53" s="61"/>
      <c r="AJ53" s="56">
        <f t="shared" si="57"/>
        <v>0</v>
      </c>
      <c r="AK53" s="57">
        <f t="shared" si="57"/>
        <v>0</v>
      </c>
      <c r="AL53" s="58">
        <f t="shared" si="57"/>
        <v>0</v>
      </c>
      <c r="AM53" s="59"/>
      <c r="AN53" s="60"/>
      <c r="AO53" s="61"/>
      <c r="AP53" s="59"/>
      <c r="AQ53" s="60"/>
      <c r="AR53" s="61"/>
      <c r="AS53" s="59"/>
      <c r="AT53" s="60"/>
      <c r="AU53" s="61"/>
      <c r="AV53" s="59"/>
      <c r="AW53" s="60"/>
      <c r="AX53" s="61"/>
      <c r="AY53" s="59"/>
      <c r="AZ53" s="60"/>
      <c r="BA53" s="61"/>
      <c r="BB53" s="56">
        <f t="shared" si="54"/>
        <v>0</v>
      </c>
      <c r="BC53" s="57">
        <f t="shared" si="54"/>
        <v>0</v>
      </c>
      <c r="BD53" s="58">
        <f t="shared" si="54"/>
        <v>0</v>
      </c>
      <c r="BE53" s="59"/>
      <c r="BF53" s="60"/>
      <c r="BG53" s="61"/>
      <c r="BH53" s="59"/>
      <c r="BI53" s="60"/>
      <c r="BJ53" s="61"/>
      <c r="BK53" s="59"/>
      <c r="BL53" s="60"/>
      <c r="BM53" s="61"/>
      <c r="BN53" s="56"/>
      <c r="BO53" s="57"/>
      <c r="BP53" s="58"/>
      <c r="BQ53" s="56">
        <f t="shared" si="55"/>
        <v>0</v>
      </c>
      <c r="BR53" s="57">
        <f t="shared" si="55"/>
        <v>0</v>
      </c>
      <c r="BS53" s="58">
        <f t="shared" si="55"/>
        <v>0</v>
      </c>
      <c r="BT53" s="59"/>
      <c r="BU53" s="60"/>
      <c r="BV53" s="61"/>
      <c r="BW53" s="62"/>
      <c r="BX53" s="68"/>
      <c r="BY53" s="63"/>
      <c r="BZ53" s="64">
        <f t="shared" si="58"/>
        <v>0</v>
      </c>
      <c r="CA53" s="65">
        <f t="shared" si="58"/>
        <v>0</v>
      </c>
      <c r="CB53" s="66">
        <f t="shared" si="58"/>
        <v>0</v>
      </c>
    </row>
    <row r="54" spans="1:80" ht="51">
      <c r="A54" s="54">
        <v>45</v>
      </c>
      <c r="B54" s="176" t="s">
        <v>120</v>
      </c>
      <c r="C54" s="56">
        <f t="shared" si="56"/>
        <v>0</v>
      </c>
      <c r="D54" s="57">
        <f t="shared" si="56"/>
        <v>0</v>
      </c>
      <c r="E54" s="58">
        <f t="shared" si="56"/>
        <v>0</v>
      </c>
      <c r="F54" s="59"/>
      <c r="G54" s="60"/>
      <c r="H54" s="61"/>
      <c r="I54" s="59"/>
      <c r="J54" s="60"/>
      <c r="K54" s="61"/>
      <c r="L54" s="59"/>
      <c r="M54" s="60"/>
      <c r="N54" s="61"/>
      <c r="O54" s="59"/>
      <c r="P54" s="60"/>
      <c r="Q54" s="61"/>
      <c r="R54" s="59"/>
      <c r="S54" s="60"/>
      <c r="T54" s="61"/>
      <c r="U54" s="59"/>
      <c r="V54" s="60"/>
      <c r="W54" s="61"/>
      <c r="X54" s="59"/>
      <c r="Y54" s="60"/>
      <c r="Z54" s="61"/>
      <c r="AA54" s="59"/>
      <c r="AB54" s="60"/>
      <c r="AC54" s="61"/>
      <c r="AD54" s="59"/>
      <c r="AE54" s="60"/>
      <c r="AF54" s="61"/>
      <c r="AG54" s="59"/>
      <c r="AH54" s="60"/>
      <c r="AI54" s="61"/>
      <c r="AJ54" s="56">
        <f t="shared" si="57"/>
        <v>0</v>
      </c>
      <c r="AK54" s="57">
        <f t="shared" si="57"/>
        <v>0</v>
      </c>
      <c r="AL54" s="58">
        <f t="shared" si="57"/>
        <v>0</v>
      </c>
      <c r="AM54" s="59"/>
      <c r="AN54" s="60"/>
      <c r="AO54" s="61"/>
      <c r="AP54" s="59"/>
      <c r="AQ54" s="60"/>
      <c r="AR54" s="61"/>
      <c r="AS54" s="59"/>
      <c r="AT54" s="60"/>
      <c r="AU54" s="61"/>
      <c r="AV54" s="59"/>
      <c r="AW54" s="60"/>
      <c r="AX54" s="61"/>
      <c r="AY54" s="59"/>
      <c r="AZ54" s="60"/>
      <c r="BA54" s="61"/>
      <c r="BB54" s="56">
        <f t="shared" si="54"/>
        <v>0</v>
      </c>
      <c r="BC54" s="57">
        <f t="shared" si="54"/>
        <v>0</v>
      </c>
      <c r="BD54" s="58">
        <f t="shared" si="54"/>
        <v>0</v>
      </c>
      <c r="BE54" s="59"/>
      <c r="BF54" s="60"/>
      <c r="BG54" s="61"/>
      <c r="BH54" s="59"/>
      <c r="BI54" s="60"/>
      <c r="BJ54" s="61"/>
      <c r="BK54" s="59"/>
      <c r="BL54" s="60"/>
      <c r="BM54" s="61"/>
      <c r="BN54" s="56"/>
      <c r="BO54" s="57"/>
      <c r="BP54" s="58"/>
      <c r="BQ54" s="56">
        <f t="shared" si="55"/>
        <v>0</v>
      </c>
      <c r="BR54" s="57">
        <f t="shared" si="55"/>
        <v>0</v>
      </c>
      <c r="BS54" s="58">
        <f t="shared" si="55"/>
        <v>0</v>
      </c>
      <c r="BT54" s="59"/>
      <c r="BU54" s="60"/>
      <c r="BV54" s="61"/>
      <c r="BW54" s="62"/>
      <c r="BX54" s="68"/>
      <c r="BY54" s="63"/>
      <c r="BZ54" s="64">
        <f t="shared" si="58"/>
        <v>0</v>
      </c>
      <c r="CA54" s="65">
        <f t="shared" si="58"/>
        <v>0</v>
      </c>
      <c r="CB54" s="66">
        <f t="shared" si="58"/>
        <v>0</v>
      </c>
    </row>
    <row r="55" spans="1:80" ht="76.5">
      <c r="A55" s="54">
        <v>46</v>
      </c>
      <c r="B55" s="176" t="s">
        <v>121</v>
      </c>
      <c r="C55" s="56">
        <f t="shared" si="56"/>
        <v>0</v>
      </c>
      <c r="D55" s="57">
        <f t="shared" si="56"/>
        <v>0</v>
      </c>
      <c r="E55" s="58">
        <f t="shared" si="56"/>
        <v>0</v>
      </c>
      <c r="F55" s="59"/>
      <c r="G55" s="60"/>
      <c r="H55" s="61"/>
      <c r="I55" s="59"/>
      <c r="J55" s="60"/>
      <c r="K55" s="61"/>
      <c r="L55" s="59"/>
      <c r="M55" s="60"/>
      <c r="N55" s="61"/>
      <c r="O55" s="59"/>
      <c r="P55" s="60"/>
      <c r="Q55" s="61"/>
      <c r="R55" s="59"/>
      <c r="S55" s="60"/>
      <c r="T55" s="61"/>
      <c r="U55" s="59"/>
      <c r="V55" s="60"/>
      <c r="W55" s="61"/>
      <c r="X55" s="59"/>
      <c r="Y55" s="60"/>
      <c r="Z55" s="61"/>
      <c r="AA55" s="59"/>
      <c r="AB55" s="60"/>
      <c r="AC55" s="61"/>
      <c r="AD55" s="59"/>
      <c r="AE55" s="60"/>
      <c r="AF55" s="61"/>
      <c r="AG55" s="59"/>
      <c r="AH55" s="60"/>
      <c r="AI55" s="61"/>
      <c r="AJ55" s="56">
        <f t="shared" si="57"/>
        <v>71236</v>
      </c>
      <c r="AK55" s="57">
        <f t="shared" si="57"/>
        <v>9639</v>
      </c>
      <c r="AL55" s="58">
        <f t="shared" si="57"/>
        <v>80875</v>
      </c>
      <c r="AM55" s="59">
        <v>65116</v>
      </c>
      <c r="AN55" s="47">
        <f>AO55-AM55</f>
        <v>9409</v>
      </c>
      <c r="AO55" s="61">
        <f>65116+1174+8235</f>
        <v>74525</v>
      </c>
      <c r="AP55" s="59"/>
      <c r="AQ55" s="47">
        <f>AR55-AP55</f>
        <v>50</v>
      </c>
      <c r="AR55" s="61">
        <v>50</v>
      </c>
      <c r="AS55" s="59">
        <v>6120</v>
      </c>
      <c r="AT55" s="47">
        <f>AU55-AS55</f>
        <v>180</v>
      </c>
      <c r="AU55" s="61">
        <f>6120+180</f>
        <v>6300</v>
      </c>
      <c r="AV55" s="59"/>
      <c r="AW55" s="60"/>
      <c r="AX55" s="61"/>
      <c r="AY55" s="59"/>
      <c r="AZ55" s="60"/>
      <c r="BA55" s="61"/>
      <c r="BB55" s="56">
        <f t="shared" si="54"/>
        <v>94134</v>
      </c>
      <c r="BC55" s="57">
        <f t="shared" si="54"/>
        <v>4614</v>
      </c>
      <c r="BD55" s="58">
        <f t="shared" si="54"/>
        <v>98748</v>
      </c>
      <c r="BE55" s="59">
        <v>94134</v>
      </c>
      <c r="BF55" s="47">
        <f>BG55-BE55</f>
        <v>4497</v>
      </c>
      <c r="BG55" s="61">
        <f>94134+3934+563</f>
        <v>98631</v>
      </c>
      <c r="BH55" s="59"/>
      <c r="BI55" s="60"/>
      <c r="BJ55" s="61"/>
      <c r="BK55" s="59"/>
      <c r="BL55" s="47">
        <f>BM55-BK55</f>
        <v>117</v>
      </c>
      <c r="BM55" s="61">
        <v>117</v>
      </c>
      <c r="BN55" s="56"/>
      <c r="BO55" s="44">
        <f>BP55-BN55</f>
        <v>4856</v>
      </c>
      <c r="BP55" s="58">
        <f>4742+114</f>
        <v>4856</v>
      </c>
      <c r="BQ55" s="56">
        <f t="shared" si="55"/>
        <v>0</v>
      </c>
      <c r="BR55" s="57">
        <f t="shared" si="55"/>
        <v>200</v>
      </c>
      <c r="BS55" s="58">
        <f t="shared" si="55"/>
        <v>200</v>
      </c>
      <c r="BT55" s="59"/>
      <c r="BU55" s="60"/>
      <c r="BV55" s="61"/>
      <c r="BW55" s="62"/>
      <c r="BX55" s="47">
        <f>BY55-BW55</f>
        <v>200</v>
      </c>
      <c r="BY55" s="63">
        <v>200</v>
      </c>
      <c r="BZ55" s="64">
        <f t="shared" si="58"/>
        <v>165370</v>
      </c>
      <c r="CA55" s="65">
        <f t="shared" si="58"/>
        <v>19309</v>
      </c>
      <c r="CB55" s="66">
        <f t="shared" si="58"/>
        <v>184679</v>
      </c>
    </row>
    <row r="56" spans="1:80" ht="63.75">
      <c r="A56" s="54">
        <v>47</v>
      </c>
      <c r="B56" s="176" t="s">
        <v>122</v>
      </c>
      <c r="C56" s="56">
        <f t="shared" si="56"/>
        <v>0</v>
      </c>
      <c r="D56" s="57">
        <f t="shared" si="56"/>
        <v>0</v>
      </c>
      <c r="E56" s="58">
        <f t="shared" si="56"/>
        <v>0</v>
      </c>
      <c r="F56" s="59"/>
      <c r="G56" s="60"/>
      <c r="H56" s="61"/>
      <c r="I56" s="59"/>
      <c r="J56" s="60"/>
      <c r="K56" s="61"/>
      <c r="L56" s="59"/>
      <c r="M56" s="60"/>
      <c r="N56" s="61"/>
      <c r="O56" s="59"/>
      <c r="P56" s="60"/>
      <c r="Q56" s="61"/>
      <c r="R56" s="59"/>
      <c r="S56" s="60"/>
      <c r="T56" s="61"/>
      <c r="U56" s="59"/>
      <c r="V56" s="60"/>
      <c r="W56" s="61"/>
      <c r="X56" s="59"/>
      <c r="Y56" s="60"/>
      <c r="Z56" s="61"/>
      <c r="AA56" s="59"/>
      <c r="AB56" s="60"/>
      <c r="AC56" s="61"/>
      <c r="AD56" s="59"/>
      <c r="AE56" s="60"/>
      <c r="AF56" s="61"/>
      <c r="AG56" s="59"/>
      <c r="AH56" s="60"/>
      <c r="AI56" s="61"/>
      <c r="AJ56" s="56">
        <f t="shared" si="57"/>
        <v>0</v>
      </c>
      <c r="AK56" s="57">
        <f t="shared" si="57"/>
        <v>0</v>
      </c>
      <c r="AL56" s="58">
        <f t="shared" si="57"/>
        <v>0</v>
      </c>
      <c r="AM56" s="59"/>
      <c r="AN56" s="60"/>
      <c r="AO56" s="61"/>
      <c r="AP56" s="59"/>
      <c r="AQ56" s="60"/>
      <c r="AR56" s="61"/>
      <c r="AS56" s="59"/>
      <c r="AT56" s="60"/>
      <c r="AU56" s="61"/>
      <c r="AV56" s="59"/>
      <c r="AW56" s="60"/>
      <c r="AX56" s="61"/>
      <c r="AY56" s="59"/>
      <c r="AZ56" s="60"/>
      <c r="BA56" s="61"/>
      <c r="BB56" s="56">
        <f t="shared" si="54"/>
        <v>18397</v>
      </c>
      <c r="BC56" s="57">
        <f t="shared" si="54"/>
        <v>0</v>
      </c>
      <c r="BD56" s="58">
        <f t="shared" si="54"/>
        <v>18397</v>
      </c>
      <c r="BE56" s="59">
        <v>18397</v>
      </c>
      <c r="BF56" s="47">
        <f>BG56-BE56</f>
        <v>0</v>
      </c>
      <c r="BG56" s="61">
        <v>18397</v>
      </c>
      <c r="BH56" s="59"/>
      <c r="BI56" s="60"/>
      <c r="BJ56" s="61"/>
      <c r="BK56" s="59"/>
      <c r="BL56" s="60"/>
      <c r="BM56" s="61"/>
      <c r="BN56" s="56"/>
      <c r="BO56" s="57"/>
      <c r="BP56" s="58"/>
      <c r="BQ56" s="56">
        <f t="shared" si="55"/>
        <v>0</v>
      </c>
      <c r="BR56" s="57">
        <f t="shared" si="55"/>
        <v>0</v>
      </c>
      <c r="BS56" s="58">
        <f t="shared" si="55"/>
        <v>0</v>
      </c>
      <c r="BT56" s="59"/>
      <c r="BU56" s="60"/>
      <c r="BV56" s="61"/>
      <c r="BW56" s="62"/>
      <c r="BX56" s="68"/>
      <c r="BY56" s="63"/>
      <c r="BZ56" s="64">
        <f t="shared" si="58"/>
        <v>18397</v>
      </c>
      <c r="CA56" s="65">
        <f>BR56+BO56+BC56+AK56+D56</f>
        <v>0</v>
      </c>
      <c r="CB56" s="66">
        <f t="shared" si="58"/>
        <v>18397</v>
      </c>
    </row>
    <row r="57" spans="1:80" ht="51">
      <c r="A57" s="54">
        <v>48</v>
      </c>
      <c r="B57" s="176" t="s">
        <v>123</v>
      </c>
      <c r="C57" s="56">
        <f>F57+I57+L57+O57+R57+U57+X57+AA57+AG57+AD57</f>
        <v>0</v>
      </c>
      <c r="D57" s="57">
        <f t="shared" si="56"/>
        <v>0</v>
      </c>
      <c r="E57" s="58">
        <f t="shared" si="56"/>
        <v>0</v>
      </c>
      <c r="F57" s="59"/>
      <c r="G57" s="60"/>
      <c r="H57" s="61"/>
      <c r="I57" s="59"/>
      <c r="J57" s="60"/>
      <c r="K57" s="61"/>
      <c r="L57" s="59"/>
      <c r="M57" s="60"/>
      <c r="N57" s="61"/>
      <c r="O57" s="59"/>
      <c r="P57" s="60"/>
      <c r="Q57" s="61"/>
      <c r="R57" s="59"/>
      <c r="S57" s="60"/>
      <c r="T57" s="61"/>
      <c r="U57" s="59"/>
      <c r="V57" s="60"/>
      <c r="W57" s="61"/>
      <c r="X57" s="59"/>
      <c r="Y57" s="60"/>
      <c r="Z57" s="61"/>
      <c r="AA57" s="59"/>
      <c r="AB57" s="60"/>
      <c r="AC57" s="61"/>
      <c r="AD57" s="59"/>
      <c r="AE57" s="60"/>
      <c r="AF57" s="61"/>
      <c r="AG57" s="59"/>
      <c r="AH57" s="60"/>
      <c r="AI57" s="61"/>
      <c r="AJ57" s="56">
        <f t="shared" si="57"/>
        <v>0</v>
      </c>
      <c r="AK57" s="57">
        <f t="shared" si="57"/>
        <v>0</v>
      </c>
      <c r="AL57" s="58">
        <f t="shared" si="57"/>
        <v>0</v>
      </c>
      <c r="AM57" s="59"/>
      <c r="AN57" s="60"/>
      <c r="AO57" s="61"/>
      <c r="AP57" s="59"/>
      <c r="AQ57" s="60"/>
      <c r="AR57" s="61"/>
      <c r="AS57" s="59"/>
      <c r="AT57" s="60"/>
      <c r="AU57" s="61"/>
      <c r="AV57" s="59"/>
      <c r="AW57" s="60"/>
      <c r="AX57" s="61"/>
      <c r="AY57" s="59"/>
      <c r="AZ57" s="60"/>
      <c r="BA57" s="61"/>
      <c r="BB57" s="56">
        <f t="shared" si="54"/>
        <v>0</v>
      </c>
      <c r="BC57" s="57">
        <f t="shared" si="54"/>
        <v>0</v>
      </c>
      <c r="BD57" s="58">
        <f t="shared" si="54"/>
        <v>0</v>
      </c>
      <c r="BE57" s="59"/>
      <c r="BF57" s="60"/>
      <c r="BG57" s="61"/>
      <c r="BH57" s="59"/>
      <c r="BI57" s="60"/>
      <c r="BJ57" s="61"/>
      <c r="BK57" s="59"/>
      <c r="BL57" s="60"/>
      <c r="BM57" s="61"/>
      <c r="BN57" s="56"/>
      <c r="BO57" s="57"/>
      <c r="BP57" s="58"/>
      <c r="BQ57" s="56">
        <f t="shared" si="55"/>
        <v>0</v>
      </c>
      <c r="BR57" s="57">
        <f t="shared" si="55"/>
        <v>0</v>
      </c>
      <c r="BS57" s="58">
        <f t="shared" si="55"/>
        <v>0</v>
      </c>
      <c r="BT57" s="59"/>
      <c r="BU57" s="60"/>
      <c r="BV57" s="61"/>
      <c r="BW57" s="62"/>
      <c r="BX57" s="68"/>
      <c r="BY57" s="63"/>
      <c r="BZ57" s="64">
        <f t="shared" si="58"/>
        <v>0</v>
      </c>
      <c r="CA57" s="65">
        <f t="shared" si="58"/>
        <v>0</v>
      </c>
      <c r="CB57" s="66">
        <f t="shared" si="58"/>
        <v>0</v>
      </c>
    </row>
    <row r="58" spans="1:80" ht="63.75">
      <c r="A58" s="54">
        <v>49</v>
      </c>
      <c r="B58" s="178" t="s">
        <v>124</v>
      </c>
      <c r="C58" s="56"/>
      <c r="D58" s="57"/>
      <c r="E58" s="58"/>
      <c r="F58" s="59"/>
      <c r="G58" s="60"/>
      <c r="H58" s="61"/>
      <c r="I58" s="59"/>
      <c r="J58" s="60"/>
      <c r="K58" s="61"/>
      <c r="L58" s="59"/>
      <c r="M58" s="60"/>
      <c r="N58" s="61"/>
      <c r="O58" s="59"/>
      <c r="P58" s="60"/>
      <c r="Q58" s="61"/>
      <c r="R58" s="59"/>
      <c r="S58" s="60"/>
      <c r="T58" s="61"/>
      <c r="U58" s="59"/>
      <c r="V58" s="60"/>
      <c r="W58" s="61"/>
      <c r="X58" s="59"/>
      <c r="Y58" s="60"/>
      <c r="Z58" s="61"/>
      <c r="AA58" s="59"/>
      <c r="AB58" s="60"/>
      <c r="AC58" s="61"/>
      <c r="AD58" s="59"/>
      <c r="AE58" s="60"/>
      <c r="AF58" s="61"/>
      <c r="AG58" s="59"/>
      <c r="AH58" s="60"/>
      <c r="AI58" s="61"/>
      <c r="AJ58" s="56"/>
      <c r="AK58" s="57"/>
      <c r="AL58" s="58"/>
      <c r="AM58" s="59"/>
      <c r="AN58" s="60"/>
      <c r="AO58" s="61"/>
      <c r="AP58" s="59"/>
      <c r="AQ58" s="60"/>
      <c r="AR58" s="61"/>
      <c r="AS58" s="59"/>
      <c r="AT58" s="60"/>
      <c r="AU58" s="61"/>
      <c r="AV58" s="59"/>
      <c r="AW58" s="60"/>
      <c r="AX58" s="61"/>
      <c r="AY58" s="59"/>
      <c r="AZ58" s="60"/>
      <c r="BA58" s="61"/>
      <c r="BB58" s="56"/>
      <c r="BC58" s="57"/>
      <c r="BD58" s="58"/>
      <c r="BE58" s="59"/>
      <c r="BF58" s="60"/>
      <c r="BG58" s="61"/>
      <c r="BH58" s="59"/>
      <c r="BI58" s="60"/>
      <c r="BJ58" s="61"/>
      <c r="BK58" s="59"/>
      <c r="BL58" s="60"/>
      <c r="BM58" s="61"/>
      <c r="BN58" s="56"/>
      <c r="BO58" s="57"/>
      <c r="BP58" s="58"/>
      <c r="BQ58" s="56"/>
      <c r="BR58" s="57"/>
      <c r="BS58" s="58"/>
      <c r="BT58" s="59"/>
      <c r="BU58" s="60"/>
      <c r="BV58" s="61"/>
      <c r="BW58" s="62"/>
      <c r="BX58" s="68"/>
      <c r="BY58" s="63"/>
      <c r="BZ58" s="64"/>
      <c r="CA58" s="65"/>
      <c r="CB58" s="66"/>
    </row>
    <row r="59" spans="1:80" ht="63.75">
      <c r="A59" s="54">
        <v>50</v>
      </c>
      <c r="B59" s="176" t="s">
        <v>125</v>
      </c>
      <c r="C59" s="56">
        <f t="shared" ref="C59:E67" si="59">F59+I59+L59+O59+R59+U59+X59+AA59+AG59+AD59</f>
        <v>0</v>
      </c>
      <c r="D59" s="57">
        <f t="shared" si="59"/>
        <v>0</v>
      </c>
      <c r="E59" s="58">
        <f t="shared" si="59"/>
        <v>0</v>
      </c>
      <c r="F59" s="179"/>
      <c r="G59" s="180"/>
      <c r="H59" s="181"/>
      <c r="I59" s="179"/>
      <c r="J59" s="180"/>
      <c r="K59" s="181"/>
      <c r="L59" s="59"/>
      <c r="M59" s="60"/>
      <c r="N59" s="61"/>
      <c r="O59" s="59"/>
      <c r="P59" s="60"/>
      <c r="Q59" s="61"/>
      <c r="R59" s="59"/>
      <c r="S59" s="60"/>
      <c r="T59" s="61"/>
      <c r="U59" s="59"/>
      <c r="V59" s="60"/>
      <c r="W59" s="61"/>
      <c r="X59" s="59"/>
      <c r="Y59" s="60"/>
      <c r="Z59" s="61"/>
      <c r="AA59" s="179"/>
      <c r="AB59" s="180"/>
      <c r="AC59" s="181"/>
      <c r="AD59" s="59"/>
      <c r="AE59" s="60"/>
      <c r="AF59" s="61"/>
      <c r="AG59" s="59"/>
      <c r="AH59" s="180"/>
      <c r="AI59" s="61"/>
      <c r="AJ59" s="56">
        <f t="shared" si="57"/>
        <v>0</v>
      </c>
      <c r="AK59" s="57">
        <f t="shared" si="57"/>
        <v>0</v>
      </c>
      <c r="AL59" s="58">
        <f t="shared" si="57"/>
        <v>0</v>
      </c>
      <c r="AM59" s="179"/>
      <c r="AN59" s="180"/>
      <c r="AO59" s="181"/>
      <c r="AP59" s="59"/>
      <c r="AQ59" s="60"/>
      <c r="AR59" s="61"/>
      <c r="AS59" s="59"/>
      <c r="AT59" s="60"/>
      <c r="AU59" s="61"/>
      <c r="AV59" s="59"/>
      <c r="AW59" s="60"/>
      <c r="AX59" s="61"/>
      <c r="AY59" s="59"/>
      <c r="AZ59" s="60"/>
      <c r="BA59" s="61"/>
      <c r="BB59" s="56">
        <f t="shared" si="54"/>
        <v>0</v>
      </c>
      <c r="BC59" s="57">
        <f t="shared" si="54"/>
        <v>0</v>
      </c>
      <c r="BD59" s="58">
        <f t="shared" si="54"/>
        <v>0</v>
      </c>
      <c r="BE59" s="182"/>
      <c r="BF59" s="183"/>
      <c r="BG59" s="184"/>
      <c r="BH59" s="182"/>
      <c r="BI59" s="183"/>
      <c r="BJ59" s="184"/>
      <c r="BK59" s="59"/>
      <c r="BL59" s="60"/>
      <c r="BM59" s="61"/>
      <c r="BN59" s="56"/>
      <c r="BO59" s="57"/>
      <c r="BP59" s="58"/>
      <c r="BQ59" s="56">
        <f t="shared" si="55"/>
        <v>0</v>
      </c>
      <c r="BR59" s="57">
        <f t="shared" si="55"/>
        <v>0</v>
      </c>
      <c r="BS59" s="58">
        <f t="shared" si="55"/>
        <v>0</v>
      </c>
      <c r="BT59" s="59"/>
      <c r="BU59" s="60"/>
      <c r="BV59" s="61"/>
      <c r="BW59" s="62"/>
      <c r="BX59" s="68"/>
      <c r="BY59" s="63"/>
      <c r="BZ59" s="64">
        <f t="shared" si="58"/>
        <v>0</v>
      </c>
      <c r="CA59" s="65">
        <f t="shared" si="58"/>
        <v>0</v>
      </c>
      <c r="CB59" s="66">
        <f t="shared" si="58"/>
        <v>0</v>
      </c>
    </row>
    <row r="60" spans="1:80" ht="72">
      <c r="A60" s="54">
        <v>51</v>
      </c>
      <c r="B60" s="174" t="s">
        <v>126</v>
      </c>
      <c r="C60" s="56">
        <f t="shared" si="59"/>
        <v>0</v>
      </c>
      <c r="D60" s="57">
        <f t="shared" si="59"/>
        <v>0</v>
      </c>
      <c r="E60" s="58">
        <f t="shared" si="59"/>
        <v>0</v>
      </c>
      <c r="F60" s="179"/>
      <c r="G60" s="180"/>
      <c r="H60" s="181"/>
      <c r="I60" s="179"/>
      <c r="J60" s="180"/>
      <c r="K60" s="181"/>
      <c r="L60" s="59"/>
      <c r="M60" s="60"/>
      <c r="N60" s="61"/>
      <c r="O60" s="59"/>
      <c r="P60" s="60"/>
      <c r="Q60" s="61"/>
      <c r="R60" s="59"/>
      <c r="S60" s="60"/>
      <c r="T60" s="61"/>
      <c r="U60" s="59"/>
      <c r="V60" s="60"/>
      <c r="W60" s="61"/>
      <c r="X60" s="59"/>
      <c r="Y60" s="60"/>
      <c r="Z60" s="61"/>
      <c r="AA60" s="179"/>
      <c r="AB60" s="180"/>
      <c r="AC60" s="181"/>
      <c r="AD60" s="59"/>
      <c r="AE60" s="60"/>
      <c r="AF60" s="61"/>
      <c r="AG60" s="59"/>
      <c r="AH60" s="180"/>
      <c r="AI60" s="61"/>
      <c r="AJ60" s="56">
        <f t="shared" si="57"/>
        <v>0</v>
      </c>
      <c r="AK60" s="57">
        <f t="shared" si="57"/>
        <v>0</v>
      </c>
      <c r="AL60" s="58">
        <f t="shared" si="57"/>
        <v>0</v>
      </c>
      <c r="AM60" s="179"/>
      <c r="AN60" s="180"/>
      <c r="AO60" s="181"/>
      <c r="AP60" s="59"/>
      <c r="AQ60" s="60"/>
      <c r="AR60" s="61"/>
      <c r="AS60" s="59"/>
      <c r="AT60" s="60"/>
      <c r="AU60" s="61"/>
      <c r="AV60" s="59"/>
      <c r="AW60" s="60"/>
      <c r="AX60" s="61"/>
      <c r="AY60" s="59"/>
      <c r="AZ60" s="60"/>
      <c r="BA60" s="61"/>
      <c r="BB60" s="56">
        <f t="shared" si="54"/>
        <v>0</v>
      </c>
      <c r="BC60" s="57">
        <f t="shared" si="54"/>
        <v>0</v>
      </c>
      <c r="BD60" s="58">
        <f t="shared" si="54"/>
        <v>0</v>
      </c>
      <c r="BE60" s="182"/>
      <c r="BF60" s="183"/>
      <c r="BG60" s="184"/>
      <c r="BH60" s="182"/>
      <c r="BI60" s="183"/>
      <c r="BJ60" s="184"/>
      <c r="BK60" s="59"/>
      <c r="BL60" s="60"/>
      <c r="BM60" s="61"/>
      <c r="BN60" s="56"/>
      <c r="BO60" s="57"/>
      <c r="BP60" s="58"/>
      <c r="BQ60" s="56">
        <f t="shared" si="55"/>
        <v>0</v>
      </c>
      <c r="BR60" s="57">
        <f t="shared" si="55"/>
        <v>0</v>
      </c>
      <c r="BS60" s="58">
        <f t="shared" si="55"/>
        <v>0</v>
      </c>
      <c r="BT60" s="59"/>
      <c r="BU60" s="60"/>
      <c r="BV60" s="61"/>
      <c r="BW60" s="62"/>
      <c r="BX60" s="68"/>
      <c r="BY60" s="63"/>
      <c r="BZ60" s="64">
        <f t="shared" si="58"/>
        <v>0</v>
      </c>
      <c r="CA60" s="65">
        <f t="shared" si="58"/>
        <v>0</v>
      </c>
      <c r="CB60" s="66">
        <f t="shared" si="58"/>
        <v>0</v>
      </c>
    </row>
    <row r="61" spans="1:80" ht="72">
      <c r="A61" s="54">
        <v>52</v>
      </c>
      <c r="B61" s="174" t="s">
        <v>127</v>
      </c>
      <c r="C61" s="56">
        <f t="shared" si="59"/>
        <v>0</v>
      </c>
      <c r="D61" s="57">
        <f t="shared" si="59"/>
        <v>0</v>
      </c>
      <c r="E61" s="58">
        <f t="shared" si="59"/>
        <v>0</v>
      </c>
      <c r="F61" s="179"/>
      <c r="G61" s="180"/>
      <c r="H61" s="181"/>
      <c r="I61" s="179"/>
      <c r="J61" s="180"/>
      <c r="K61" s="181"/>
      <c r="L61" s="59"/>
      <c r="M61" s="60"/>
      <c r="N61" s="61"/>
      <c r="O61" s="59"/>
      <c r="P61" s="60"/>
      <c r="Q61" s="61"/>
      <c r="R61" s="59"/>
      <c r="S61" s="60"/>
      <c r="T61" s="61"/>
      <c r="U61" s="59"/>
      <c r="V61" s="60"/>
      <c r="W61" s="61"/>
      <c r="X61" s="59"/>
      <c r="Y61" s="60"/>
      <c r="Z61" s="61"/>
      <c r="AA61" s="179"/>
      <c r="AB61" s="180"/>
      <c r="AC61" s="181"/>
      <c r="AD61" s="59"/>
      <c r="AE61" s="60"/>
      <c r="AF61" s="61"/>
      <c r="AG61" s="59"/>
      <c r="AH61" s="180"/>
      <c r="AI61" s="61"/>
      <c r="AJ61" s="56">
        <f t="shared" ref="AJ61:AL77" si="60">AM61+AS61+AY61+AV61+AP61</f>
        <v>0</v>
      </c>
      <c r="AK61" s="57">
        <f t="shared" si="60"/>
        <v>0</v>
      </c>
      <c r="AL61" s="58">
        <f t="shared" si="60"/>
        <v>0</v>
      </c>
      <c r="AM61" s="179"/>
      <c r="AN61" s="180"/>
      <c r="AO61" s="181"/>
      <c r="AP61" s="59"/>
      <c r="AQ61" s="60"/>
      <c r="AR61" s="61"/>
      <c r="AS61" s="59"/>
      <c r="AT61" s="60"/>
      <c r="AU61" s="61"/>
      <c r="AV61" s="59"/>
      <c r="AW61" s="60"/>
      <c r="AX61" s="61"/>
      <c r="AY61" s="59"/>
      <c r="AZ61" s="60"/>
      <c r="BA61" s="61"/>
      <c r="BB61" s="56">
        <f t="shared" si="54"/>
        <v>0</v>
      </c>
      <c r="BC61" s="57">
        <f t="shared" si="54"/>
        <v>0</v>
      </c>
      <c r="BD61" s="58">
        <f t="shared" si="54"/>
        <v>0</v>
      </c>
      <c r="BE61" s="182"/>
      <c r="BF61" s="183"/>
      <c r="BG61" s="184"/>
      <c r="BH61" s="182"/>
      <c r="BI61" s="183"/>
      <c r="BJ61" s="184"/>
      <c r="BK61" s="59"/>
      <c r="BL61" s="60"/>
      <c r="BM61" s="61"/>
      <c r="BN61" s="56"/>
      <c r="BO61" s="57"/>
      <c r="BP61" s="58"/>
      <c r="BQ61" s="56">
        <f t="shared" si="55"/>
        <v>0</v>
      </c>
      <c r="BR61" s="57">
        <f t="shared" si="55"/>
        <v>0</v>
      </c>
      <c r="BS61" s="58">
        <f t="shared" si="55"/>
        <v>0</v>
      </c>
      <c r="BT61" s="59"/>
      <c r="BU61" s="60"/>
      <c r="BV61" s="61"/>
      <c r="BW61" s="62"/>
      <c r="BX61" s="68"/>
      <c r="BY61" s="63"/>
      <c r="BZ61" s="64">
        <f t="shared" si="58"/>
        <v>0</v>
      </c>
      <c r="CA61" s="65">
        <f t="shared" si="58"/>
        <v>0</v>
      </c>
      <c r="CB61" s="66">
        <f t="shared" si="58"/>
        <v>0</v>
      </c>
    </row>
    <row r="62" spans="1:80" ht="51">
      <c r="A62" s="54">
        <v>53</v>
      </c>
      <c r="B62" s="176" t="s">
        <v>128</v>
      </c>
      <c r="C62" s="56">
        <f t="shared" si="59"/>
        <v>0</v>
      </c>
      <c r="D62" s="57">
        <f t="shared" si="59"/>
        <v>0</v>
      </c>
      <c r="E62" s="58">
        <f t="shared" si="59"/>
        <v>0</v>
      </c>
      <c r="F62" s="179"/>
      <c r="G62" s="180"/>
      <c r="H62" s="181"/>
      <c r="I62" s="179"/>
      <c r="J62" s="180"/>
      <c r="K62" s="181"/>
      <c r="L62" s="59"/>
      <c r="M62" s="60"/>
      <c r="N62" s="61"/>
      <c r="O62" s="59"/>
      <c r="P62" s="60"/>
      <c r="Q62" s="61"/>
      <c r="R62" s="59"/>
      <c r="S62" s="60"/>
      <c r="T62" s="61"/>
      <c r="U62" s="59"/>
      <c r="V62" s="60"/>
      <c r="W62" s="61"/>
      <c r="X62" s="59"/>
      <c r="Y62" s="60"/>
      <c r="Z62" s="61"/>
      <c r="AA62" s="179"/>
      <c r="AB62" s="180"/>
      <c r="AC62" s="181"/>
      <c r="AD62" s="59"/>
      <c r="AE62" s="60"/>
      <c r="AF62" s="61"/>
      <c r="AG62" s="59"/>
      <c r="AH62" s="180"/>
      <c r="AI62" s="61"/>
      <c r="AJ62" s="56">
        <f t="shared" si="60"/>
        <v>0</v>
      </c>
      <c r="AK62" s="57">
        <f t="shared" si="60"/>
        <v>0</v>
      </c>
      <c r="AL62" s="58">
        <f t="shared" si="60"/>
        <v>0</v>
      </c>
      <c r="AM62" s="179"/>
      <c r="AN62" s="180"/>
      <c r="AO62" s="181"/>
      <c r="AP62" s="59"/>
      <c r="AQ62" s="60"/>
      <c r="AR62" s="61"/>
      <c r="AS62" s="59"/>
      <c r="AT62" s="60"/>
      <c r="AU62" s="61"/>
      <c r="AV62" s="59"/>
      <c r="AW62" s="60"/>
      <c r="AX62" s="61"/>
      <c r="AY62" s="59"/>
      <c r="AZ62" s="60"/>
      <c r="BA62" s="61"/>
      <c r="BB62" s="56">
        <f t="shared" si="54"/>
        <v>0</v>
      </c>
      <c r="BC62" s="57">
        <f t="shared" si="54"/>
        <v>0</v>
      </c>
      <c r="BD62" s="58">
        <f t="shared" si="54"/>
        <v>0</v>
      </c>
      <c r="BE62" s="182"/>
      <c r="BF62" s="183"/>
      <c r="BG62" s="184"/>
      <c r="BH62" s="182"/>
      <c r="BI62" s="183"/>
      <c r="BJ62" s="184"/>
      <c r="BK62" s="59"/>
      <c r="BL62" s="60"/>
      <c r="BM62" s="61"/>
      <c r="BN62" s="56"/>
      <c r="BO62" s="57"/>
      <c r="BP62" s="58"/>
      <c r="BQ62" s="56">
        <f t="shared" si="55"/>
        <v>0</v>
      </c>
      <c r="BR62" s="57">
        <f t="shared" si="55"/>
        <v>0</v>
      </c>
      <c r="BS62" s="58">
        <f t="shared" si="55"/>
        <v>0</v>
      </c>
      <c r="BT62" s="59"/>
      <c r="BU62" s="60"/>
      <c r="BV62" s="61"/>
      <c r="BW62" s="62"/>
      <c r="BX62" s="68"/>
      <c r="BY62" s="63"/>
      <c r="BZ62" s="64">
        <f t="shared" si="58"/>
        <v>0</v>
      </c>
      <c r="CA62" s="65">
        <f t="shared" si="58"/>
        <v>0</v>
      </c>
      <c r="CB62" s="66">
        <f t="shared" si="58"/>
        <v>0</v>
      </c>
    </row>
    <row r="63" spans="1:80" ht="63.75">
      <c r="A63" s="54">
        <v>54</v>
      </c>
      <c r="B63" s="176" t="s">
        <v>129</v>
      </c>
      <c r="C63" s="56">
        <f t="shared" si="59"/>
        <v>0</v>
      </c>
      <c r="D63" s="57">
        <f t="shared" si="59"/>
        <v>0</v>
      </c>
      <c r="E63" s="58">
        <f t="shared" si="59"/>
        <v>0</v>
      </c>
      <c r="F63" s="59"/>
      <c r="G63" s="60"/>
      <c r="H63" s="61"/>
      <c r="I63" s="59"/>
      <c r="J63" s="60"/>
      <c r="K63" s="61"/>
      <c r="L63" s="59"/>
      <c r="M63" s="60"/>
      <c r="N63" s="61"/>
      <c r="O63" s="59"/>
      <c r="P63" s="60"/>
      <c r="Q63" s="61"/>
      <c r="R63" s="59"/>
      <c r="S63" s="60"/>
      <c r="T63" s="61"/>
      <c r="U63" s="59"/>
      <c r="V63" s="60"/>
      <c r="W63" s="61"/>
      <c r="X63" s="59"/>
      <c r="Y63" s="60"/>
      <c r="Z63" s="61"/>
      <c r="AA63" s="59"/>
      <c r="AB63" s="60"/>
      <c r="AC63" s="61"/>
      <c r="AD63" s="59"/>
      <c r="AE63" s="60"/>
      <c r="AF63" s="61"/>
      <c r="AG63" s="59"/>
      <c r="AH63" s="60"/>
      <c r="AI63" s="61"/>
      <c r="AJ63" s="56">
        <f t="shared" si="60"/>
        <v>0</v>
      </c>
      <c r="AK63" s="57">
        <f t="shared" si="60"/>
        <v>0</v>
      </c>
      <c r="AL63" s="58">
        <f t="shared" si="60"/>
        <v>0</v>
      </c>
      <c r="AM63" s="59"/>
      <c r="AN63" s="60"/>
      <c r="AO63" s="61"/>
      <c r="AP63" s="59"/>
      <c r="AQ63" s="60"/>
      <c r="AR63" s="61"/>
      <c r="AS63" s="59"/>
      <c r="AT63" s="60"/>
      <c r="AU63" s="61"/>
      <c r="AV63" s="59"/>
      <c r="AW63" s="60"/>
      <c r="AX63" s="61"/>
      <c r="AY63" s="59"/>
      <c r="AZ63" s="60"/>
      <c r="BA63" s="61"/>
      <c r="BB63" s="56">
        <f t="shared" si="54"/>
        <v>0</v>
      </c>
      <c r="BC63" s="57">
        <f t="shared" si="54"/>
        <v>0</v>
      </c>
      <c r="BD63" s="58">
        <f t="shared" si="54"/>
        <v>0</v>
      </c>
      <c r="BE63" s="59"/>
      <c r="BF63" s="60"/>
      <c r="BG63" s="61"/>
      <c r="BH63" s="59"/>
      <c r="BI63" s="60"/>
      <c r="BJ63" s="61"/>
      <c r="BK63" s="59"/>
      <c r="BL63" s="60"/>
      <c r="BM63" s="61"/>
      <c r="BN63" s="56"/>
      <c r="BO63" s="57"/>
      <c r="BP63" s="58"/>
      <c r="BQ63" s="56">
        <f t="shared" si="55"/>
        <v>0</v>
      </c>
      <c r="BR63" s="57">
        <f t="shared" si="55"/>
        <v>0</v>
      </c>
      <c r="BS63" s="58">
        <f t="shared" si="55"/>
        <v>0</v>
      </c>
      <c r="BT63" s="59"/>
      <c r="BU63" s="60"/>
      <c r="BV63" s="61"/>
      <c r="BW63" s="62"/>
      <c r="BX63" s="68"/>
      <c r="BY63" s="63"/>
      <c r="BZ63" s="64">
        <f t="shared" si="58"/>
        <v>0</v>
      </c>
      <c r="CA63" s="65">
        <f t="shared" si="58"/>
        <v>0</v>
      </c>
      <c r="CB63" s="66">
        <f t="shared" si="58"/>
        <v>0</v>
      </c>
    </row>
    <row r="64" spans="1:80">
      <c r="A64" s="54">
        <v>55</v>
      </c>
      <c r="B64" s="177" t="s">
        <v>130</v>
      </c>
      <c r="C64" s="56">
        <f t="shared" si="59"/>
        <v>0</v>
      </c>
      <c r="D64" s="57">
        <f t="shared" si="59"/>
        <v>0</v>
      </c>
      <c r="E64" s="58">
        <f t="shared" si="59"/>
        <v>0</v>
      </c>
      <c r="F64" s="59"/>
      <c r="G64" s="60"/>
      <c r="H64" s="61"/>
      <c r="I64" s="59"/>
      <c r="J64" s="60"/>
      <c r="K64" s="61"/>
      <c r="L64" s="59"/>
      <c r="M64" s="60"/>
      <c r="N64" s="61"/>
      <c r="O64" s="59"/>
      <c r="P64" s="60"/>
      <c r="Q64" s="61"/>
      <c r="R64" s="59"/>
      <c r="S64" s="60"/>
      <c r="T64" s="61"/>
      <c r="U64" s="59"/>
      <c r="V64" s="60"/>
      <c r="W64" s="61"/>
      <c r="X64" s="59"/>
      <c r="Y64" s="60"/>
      <c r="Z64" s="61"/>
      <c r="AA64" s="59"/>
      <c r="AB64" s="60"/>
      <c r="AC64" s="61"/>
      <c r="AD64" s="59"/>
      <c r="AE64" s="60"/>
      <c r="AF64" s="61"/>
      <c r="AG64" s="59"/>
      <c r="AH64" s="60"/>
      <c r="AI64" s="61"/>
      <c r="AJ64" s="56">
        <f t="shared" si="60"/>
        <v>0</v>
      </c>
      <c r="AK64" s="57">
        <f t="shared" si="60"/>
        <v>0</v>
      </c>
      <c r="AL64" s="58">
        <f t="shared" si="60"/>
        <v>0</v>
      </c>
      <c r="AM64" s="59"/>
      <c r="AN64" s="60"/>
      <c r="AO64" s="61"/>
      <c r="AP64" s="59"/>
      <c r="AQ64" s="60"/>
      <c r="AR64" s="61"/>
      <c r="AS64" s="59"/>
      <c r="AT64" s="60"/>
      <c r="AU64" s="61"/>
      <c r="AV64" s="59"/>
      <c r="AW64" s="60"/>
      <c r="AX64" s="61"/>
      <c r="AY64" s="59"/>
      <c r="AZ64" s="60"/>
      <c r="BA64" s="61"/>
      <c r="BB64" s="56">
        <f t="shared" si="54"/>
        <v>0</v>
      </c>
      <c r="BC64" s="57">
        <f t="shared" si="54"/>
        <v>0</v>
      </c>
      <c r="BD64" s="58">
        <f t="shared" si="54"/>
        <v>0</v>
      </c>
      <c r="BE64" s="62"/>
      <c r="BF64" s="68"/>
      <c r="BG64" s="63"/>
      <c r="BH64" s="62"/>
      <c r="BI64" s="68"/>
      <c r="BJ64" s="63"/>
      <c r="BK64" s="59"/>
      <c r="BL64" s="60"/>
      <c r="BM64" s="61"/>
      <c r="BN64" s="56"/>
      <c r="BO64" s="57"/>
      <c r="BP64" s="58"/>
      <c r="BQ64" s="56">
        <f t="shared" si="55"/>
        <v>0</v>
      </c>
      <c r="BR64" s="57">
        <f t="shared" si="55"/>
        <v>0</v>
      </c>
      <c r="BS64" s="58">
        <f t="shared" si="55"/>
        <v>0</v>
      </c>
      <c r="BT64" s="59"/>
      <c r="BU64" s="60"/>
      <c r="BV64" s="61"/>
      <c r="BW64" s="62"/>
      <c r="BX64" s="68"/>
      <c r="BY64" s="63"/>
      <c r="BZ64" s="64">
        <f t="shared" si="58"/>
        <v>0</v>
      </c>
      <c r="CA64" s="65">
        <f t="shared" si="58"/>
        <v>0</v>
      </c>
      <c r="CB64" s="66">
        <f t="shared" si="58"/>
        <v>0</v>
      </c>
    </row>
    <row r="65" spans="1:80">
      <c r="A65" s="54">
        <v>56</v>
      </c>
      <c r="B65" s="177" t="s">
        <v>131</v>
      </c>
      <c r="C65" s="56">
        <f t="shared" si="59"/>
        <v>0</v>
      </c>
      <c r="D65" s="57">
        <f t="shared" si="59"/>
        <v>0</v>
      </c>
      <c r="E65" s="58">
        <f t="shared" si="59"/>
        <v>0</v>
      </c>
      <c r="F65" s="59"/>
      <c r="G65" s="60"/>
      <c r="H65" s="61"/>
      <c r="I65" s="59"/>
      <c r="J65" s="60"/>
      <c r="K65" s="61"/>
      <c r="L65" s="59"/>
      <c r="M65" s="60"/>
      <c r="N65" s="61"/>
      <c r="O65" s="59"/>
      <c r="P65" s="60"/>
      <c r="Q65" s="61"/>
      <c r="R65" s="59"/>
      <c r="S65" s="60"/>
      <c r="T65" s="61"/>
      <c r="U65" s="59"/>
      <c r="V65" s="60"/>
      <c r="W65" s="61"/>
      <c r="X65" s="59"/>
      <c r="Y65" s="60"/>
      <c r="Z65" s="61"/>
      <c r="AA65" s="59"/>
      <c r="AB65" s="60"/>
      <c r="AC65" s="61"/>
      <c r="AD65" s="59"/>
      <c r="AE65" s="60"/>
      <c r="AF65" s="61"/>
      <c r="AG65" s="59"/>
      <c r="AH65" s="60"/>
      <c r="AI65" s="61"/>
      <c r="AJ65" s="56">
        <f t="shared" si="60"/>
        <v>0</v>
      </c>
      <c r="AK65" s="57">
        <f t="shared" si="60"/>
        <v>0</v>
      </c>
      <c r="AL65" s="58">
        <f t="shared" si="60"/>
        <v>0</v>
      </c>
      <c r="AM65" s="59"/>
      <c r="AN65" s="60"/>
      <c r="AO65" s="61"/>
      <c r="AP65" s="59"/>
      <c r="AQ65" s="60"/>
      <c r="AR65" s="61"/>
      <c r="AS65" s="59"/>
      <c r="AT65" s="60"/>
      <c r="AU65" s="61"/>
      <c r="AV65" s="59"/>
      <c r="AW65" s="60"/>
      <c r="AX65" s="61"/>
      <c r="AY65" s="59"/>
      <c r="AZ65" s="60"/>
      <c r="BA65" s="61"/>
      <c r="BB65" s="56">
        <f t="shared" si="54"/>
        <v>0</v>
      </c>
      <c r="BC65" s="57">
        <f t="shared" si="54"/>
        <v>0</v>
      </c>
      <c r="BD65" s="58">
        <f t="shared" si="54"/>
        <v>0</v>
      </c>
      <c r="BE65" s="59"/>
      <c r="BF65" s="60"/>
      <c r="BG65" s="61"/>
      <c r="BH65" s="59"/>
      <c r="BI65" s="60"/>
      <c r="BJ65" s="61"/>
      <c r="BK65" s="59"/>
      <c r="BL65" s="60"/>
      <c r="BM65" s="61"/>
      <c r="BN65" s="56"/>
      <c r="BO65" s="57"/>
      <c r="BP65" s="58"/>
      <c r="BQ65" s="56">
        <f t="shared" si="55"/>
        <v>0</v>
      </c>
      <c r="BR65" s="57">
        <f t="shared" si="55"/>
        <v>0</v>
      </c>
      <c r="BS65" s="58">
        <f t="shared" si="55"/>
        <v>0</v>
      </c>
      <c r="BT65" s="59"/>
      <c r="BU65" s="60"/>
      <c r="BV65" s="61"/>
      <c r="BW65" s="62"/>
      <c r="BX65" s="68"/>
      <c r="BY65" s="63"/>
      <c r="BZ65" s="64">
        <f t="shared" si="58"/>
        <v>0</v>
      </c>
      <c r="CA65" s="65">
        <f t="shared" si="58"/>
        <v>0</v>
      </c>
      <c r="CB65" s="66">
        <f t="shared" si="58"/>
        <v>0</v>
      </c>
    </row>
    <row r="66" spans="1:80" ht="147.75" thickBot="1">
      <c r="A66" s="54">
        <v>57</v>
      </c>
      <c r="B66" s="185" t="s">
        <v>132</v>
      </c>
      <c r="C66" s="56">
        <f t="shared" si="59"/>
        <v>0</v>
      </c>
      <c r="D66" s="57">
        <f t="shared" si="59"/>
        <v>0</v>
      </c>
      <c r="E66" s="58">
        <f t="shared" si="59"/>
        <v>0</v>
      </c>
      <c r="F66" s="59"/>
      <c r="G66" s="60"/>
      <c r="H66" s="61"/>
      <c r="I66" s="59"/>
      <c r="J66" s="60"/>
      <c r="K66" s="61"/>
      <c r="L66" s="59"/>
      <c r="M66" s="60"/>
      <c r="N66" s="61"/>
      <c r="O66" s="59"/>
      <c r="P66" s="60"/>
      <c r="Q66" s="61"/>
      <c r="R66" s="59"/>
      <c r="S66" s="60"/>
      <c r="T66" s="61"/>
      <c r="U66" s="59"/>
      <c r="V66" s="60"/>
      <c r="W66" s="61"/>
      <c r="X66" s="59"/>
      <c r="Y66" s="60"/>
      <c r="Z66" s="61"/>
      <c r="AA66" s="59"/>
      <c r="AB66" s="60"/>
      <c r="AC66" s="61"/>
      <c r="AD66" s="59"/>
      <c r="AE66" s="60"/>
      <c r="AF66" s="61"/>
      <c r="AG66" s="59"/>
      <c r="AH66" s="60"/>
      <c r="AI66" s="61"/>
      <c r="AJ66" s="56">
        <f t="shared" si="60"/>
        <v>0</v>
      </c>
      <c r="AK66" s="57">
        <f t="shared" si="60"/>
        <v>0</v>
      </c>
      <c r="AL66" s="58">
        <f t="shared" si="60"/>
        <v>0</v>
      </c>
      <c r="AM66" s="59"/>
      <c r="AN66" s="60"/>
      <c r="AO66" s="61"/>
      <c r="AP66" s="59"/>
      <c r="AQ66" s="60"/>
      <c r="AR66" s="61"/>
      <c r="AS66" s="59"/>
      <c r="AT66" s="60"/>
      <c r="AU66" s="61"/>
      <c r="AV66" s="59"/>
      <c r="AW66" s="60"/>
      <c r="AX66" s="61"/>
      <c r="AY66" s="59"/>
      <c r="AZ66" s="60"/>
      <c r="BA66" s="61"/>
      <c r="BB66" s="56">
        <f t="shared" si="54"/>
        <v>0</v>
      </c>
      <c r="BC66" s="57">
        <f t="shared" si="54"/>
        <v>0</v>
      </c>
      <c r="BD66" s="58">
        <f t="shared" si="54"/>
        <v>0</v>
      </c>
      <c r="BE66" s="59"/>
      <c r="BF66" s="60"/>
      <c r="BG66" s="61"/>
      <c r="BH66" s="59"/>
      <c r="BI66" s="60"/>
      <c r="BJ66" s="61"/>
      <c r="BK66" s="59"/>
      <c r="BL66" s="60"/>
      <c r="BM66" s="61"/>
      <c r="BN66" s="56"/>
      <c r="BO66" s="57"/>
      <c r="BP66" s="58"/>
      <c r="BQ66" s="56">
        <f t="shared" si="55"/>
        <v>0</v>
      </c>
      <c r="BR66" s="57">
        <f t="shared" si="55"/>
        <v>0</v>
      </c>
      <c r="BS66" s="58">
        <f t="shared" si="55"/>
        <v>0</v>
      </c>
      <c r="BT66" s="59"/>
      <c r="BU66" s="60"/>
      <c r="BV66" s="61"/>
      <c r="BW66" s="62"/>
      <c r="BX66" s="68"/>
      <c r="BY66" s="63"/>
      <c r="BZ66" s="64">
        <f t="shared" si="58"/>
        <v>0</v>
      </c>
      <c r="CA66" s="65">
        <f t="shared" si="58"/>
        <v>0</v>
      </c>
      <c r="CB66" s="66">
        <f t="shared" si="58"/>
        <v>0</v>
      </c>
    </row>
    <row r="67" spans="1:80" ht="39" thickBot="1">
      <c r="A67" s="54">
        <v>58</v>
      </c>
      <c r="B67" s="69" t="s">
        <v>133</v>
      </c>
      <c r="C67" s="70">
        <f t="shared" si="59"/>
        <v>0</v>
      </c>
      <c r="D67" s="71">
        <f t="shared" si="59"/>
        <v>0</v>
      </c>
      <c r="E67" s="72">
        <f t="shared" si="59"/>
        <v>0</v>
      </c>
      <c r="F67" s="73"/>
      <c r="G67" s="74"/>
      <c r="H67" s="75"/>
      <c r="I67" s="73"/>
      <c r="J67" s="74"/>
      <c r="K67" s="75"/>
      <c r="L67" s="73"/>
      <c r="M67" s="74"/>
      <c r="N67" s="75"/>
      <c r="O67" s="73"/>
      <c r="P67" s="74"/>
      <c r="Q67" s="75"/>
      <c r="R67" s="73"/>
      <c r="S67" s="74"/>
      <c r="T67" s="75"/>
      <c r="U67" s="73"/>
      <c r="V67" s="74"/>
      <c r="W67" s="75"/>
      <c r="X67" s="73"/>
      <c r="Y67" s="74"/>
      <c r="Z67" s="75"/>
      <c r="AA67" s="73"/>
      <c r="AB67" s="74"/>
      <c r="AC67" s="75"/>
      <c r="AD67" s="73"/>
      <c r="AE67" s="74"/>
      <c r="AF67" s="75"/>
      <c r="AG67" s="73"/>
      <c r="AH67" s="74"/>
      <c r="AI67" s="75"/>
      <c r="AJ67" s="70">
        <f t="shared" si="60"/>
        <v>17231</v>
      </c>
      <c r="AK67" s="71">
        <f t="shared" si="60"/>
        <v>0</v>
      </c>
      <c r="AL67" s="72">
        <f t="shared" si="60"/>
        <v>17231</v>
      </c>
      <c r="AM67" s="73">
        <v>7916</v>
      </c>
      <c r="AN67" s="47">
        <f>AO67-AM67</f>
        <v>0</v>
      </c>
      <c r="AO67" s="75">
        <v>7916</v>
      </c>
      <c r="AP67" s="73">
        <v>2763</v>
      </c>
      <c r="AQ67" s="47">
        <f>AR67-AP67</f>
        <v>0</v>
      </c>
      <c r="AR67" s="75">
        <v>2763</v>
      </c>
      <c r="AS67" s="73">
        <v>6552</v>
      </c>
      <c r="AT67" s="47">
        <f>AU67-AS67</f>
        <v>0</v>
      </c>
      <c r="AU67" s="75">
        <v>6552</v>
      </c>
      <c r="AV67" s="73"/>
      <c r="AW67" s="74"/>
      <c r="AX67" s="75"/>
      <c r="AY67" s="73"/>
      <c r="AZ67" s="74"/>
      <c r="BA67" s="75"/>
      <c r="BB67" s="70">
        <f t="shared" si="54"/>
        <v>21166</v>
      </c>
      <c r="BC67" s="71">
        <f t="shared" si="54"/>
        <v>-3934</v>
      </c>
      <c r="BD67" s="72">
        <f t="shared" si="54"/>
        <v>17232</v>
      </c>
      <c r="BE67" s="73">
        <v>8183</v>
      </c>
      <c r="BF67" s="47">
        <f>BG67-BE67</f>
        <v>-3934</v>
      </c>
      <c r="BG67" s="75">
        <f>8183-3934</f>
        <v>4249</v>
      </c>
      <c r="BH67" s="73"/>
      <c r="BI67" s="74"/>
      <c r="BJ67" s="75"/>
      <c r="BK67" s="73">
        <v>12983</v>
      </c>
      <c r="BL67" s="47">
        <f>BM67-BK67</f>
        <v>0</v>
      </c>
      <c r="BM67" s="75">
        <v>12983</v>
      </c>
      <c r="BN67" s="70">
        <v>5134</v>
      </c>
      <c r="BO67" s="44">
        <f>BP67-BN67</f>
        <v>-4066</v>
      </c>
      <c r="BP67" s="72">
        <f>5134-4066</f>
        <v>1068</v>
      </c>
      <c r="BQ67" s="70">
        <f t="shared" si="55"/>
        <v>30357</v>
      </c>
      <c r="BR67" s="71">
        <f t="shared" si="55"/>
        <v>0</v>
      </c>
      <c r="BS67" s="72">
        <f t="shared" si="55"/>
        <v>30357</v>
      </c>
      <c r="BT67" s="73">
        <v>10876</v>
      </c>
      <c r="BU67" s="47">
        <f>BV67-BT67</f>
        <v>0</v>
      </c>
      <c r="BV67" s="75">
        <v>10876</v>
      </c>
      <c r="BW67" s="76">
        <v>19481</v>
      </c>
      <c r="BX67" s="47">
        <f>BY67-BW67</f>
        <v>0</v>
      </c>
      <c r="BY67" s="78">
        <v>19481</v>
      </c>
      <c r="BZ67" s="79">
        <f t="shared" si="58"/>
        <v>73888</v>
      </c>
      <c r="CA67" s="80">
        <f t="shared" si="58"/>
        <v>-8000</v>
      </c>
      <c r="CB67" s="81">
        <f t="shared" si="58"/>
        <v>65888</v>
      </c>
    </row>
    <row r="68" spans="1:80" ht="72.75" thickBot="1">
      <c r="A68" s="54">
        <v>59</v>
      </c>
      <c r="B68" s="82" t="s">
        <v>134</v>
      </c>
      <c r="C68" s="83">
        <f t="shared" ref="C68:K68" si="61">SUM(C44:C67)</f>
        <v>0</v>
      </c>
      <c r="D68" s="84">
        <f t="shared" si="61"/>
        <v>0</v>
      </c>
      <c r="E68" s="85">
        <f t="shared" si="61"/>
        <v>0</v>
      </c>
      <c r="F68" s="89">
        <f t="shared" si="61"/>
        <v>0</v>
      </c>
      <c r="G68" s="90">
        <f t="shared" si="61"/>
        <v>0</v>
      </c>
      <c r="H68" s="91">
        <f t="shared" si="61"/>
        <v>0</v>
      </c>
      <c r="I68" s="89">
        <f t="shared" si="61"/>
        <v>0</v>
      </c>
      <c r="J68" s="90">
        <f t="shared" si="61"/>
        <v>0</v>
      </c>
      <c r="K68" s="91">
        <f t="shared" si="61"/>
        <v>0</v>
      </c>
      <c r="L68" s="89">
        <f t="shared" ref="L68:AI68" si="62">SUM(L44:L67)</f>
        <v>0</v>
      </c>
      <c r="M68" s="90">
        <f t="shared" si="62"/>
        <v>0</v>
      </c>
      <c r="N68" s="91">
        <f t="shared" si="62"/>
        <v>0</v>
      </c>
      <c r="O68" s="89">
        <f t="shared" si="62"/>
        <v>0</v>
      </c>
      <c r="P68" s="90">
        <f t="shared" si="62"/>
        <v>0</v>
      </c>
      <c r="Q68" s="91">
        <f t="shared" si="62"/>
        <v>0</v>
      </c>
      <c r="R68" s="89">
        <f t="shared" si="62"/>
        <v>0</v>
      </c>
      <c r="S68" s="90">
        <f t="shared" si="62"/>
        <v>0</v>
      </c>
      <c r="T68" s="91">
        <f t="shared" si="62"/>
        <v>0</v>
      </c>
      <c r="U68" s="89">
        <f t="shared" si="62"/>
        <v>0</v>
      </c>
      <c r="V68" s="90">
        <f t="shared" si="62"/>
        <v>0</v>
      </c>
      <c r="W68" s="91">
        <f t="shared" si="62"/>
        <v>0</v>
      </c>
      <c r="X68" s="89">
        <f t="shared" si="62"/>
        <v>0</v>
      </c>
      <c r="Y68" s="90">
        <f t="shared" si="62"/>
        <v>0</v>
      </c>
      <c r="Z68" s="91">
        <f t="shared" si="62"/>
        <v>0</v>
      </c>
      <c r="AA68" s="89">
        <f t="shared" si="62"/>
        <v>0</v>
      </c>
      <c r="AB68" s="90">
        <f t="shared" si="62"/>
        <v>0</v>
      </c>
      <c r="AC68" s="91">
        <f t="shared" si="62"/>
        <v>0</v>
      </c>
      <c r="AD68" s="89">
        <f t="shared" si="62"/>
        <v>0</v>
      </c>
      <c r="AE68" s="90">
        <f t="shared" si="62"/>
        <v>0</v>
      </c>
      <c r="AF68" s="91">
        <f t="shared" si="62"/>
        <v>0</v>
      </c>
      <c r="AG68" s="89">
        <f t="shared" si="62"/>
        <v>0</v>
      </c>
      <c r="AH68" s="90">
        <f t="shared" si="62"/>
        <v>0</v>
      </c>
      <c r="AI68" s="91">
        <f t="shared" si="62"/>
        <v>0</v>
      </c>
      <c r="AJ68" s="83">
        <f t="shared" si="60"/>
        <v>99067</v>
      </c>
      <c r="AK68" s="84">
        <f t="shared" si="60"/>
        <v>9639</v>
      </c>
      <c r="AL68" s="85">
        <f t="shared" si="60"/>
        <v>108706</v>
      </c>
      <c r="AM68" s="89">
        <f t="shared" ref="AM68:BA68" si="63">SUM(AM44:AM67)</f>
        <v>73032</v>
      </c>
      <c r="AN68" s="90">
        <f t="shared" si="63"/>
        <v>9409</v>
      </c>
      <c r="AO68" s="91">
        <f t="shared" si="63"/>
        <v>82441</v>
      </c>
      <c r="AP68" s="89">
        <f t="shared" si="63"/>
        <v>2763</v>
      </c>
      <c r="AQ68" s="90">
        <f t="shared" si="63"/>
        <v>50</v>
      </c>
      <c r="AR68" s="91">
        <f t="shared" si="63"/>
        <v>2813</v>
      </c>
      <c r="AS68" s="89">
        <f t="shared" si="63"/>
        <v>17672</v>
      </c>
      <c r="AT68" s="90">
        <f t="shared" si="63"/>
        <v>180</v>
      </c>
      <c r="AU68" s="91">
        <f t="shared" si="63"/>
        <v>17852</v>
      </c>
      <c r="AV68" s="89">
        <f t="shared" si="63"/>
        <v>1000</v>
      </c>
      <c r="AW68" s="90">
        <f t="shared" si="63"/>
        <v>0</v>
      </c>
      <c r="AX68" s="91">
        <f t="shared" si="63"/>
        <v>1000</v>
      </c>
      <c r="AY68" s="89">
        <f t="shared" si="63"/>
        <v>4600</v>
      </c>
      <c r="AZ68" s="90">
        <f t="shared" si="63"/>
        <v>0</v>
      </c>
      <c r="BA68" s="91">
        <f t="shared" si="63"/>
        <v>4600</v>
      </c>
      <c r="BB68" s="83">
        <f>BE68+BK68+BH68</f>
        <v>134447</v>
      </c>
      <c r="BC68" s="84">
        <f t="shared" ref="BC68:BD79" si="64">BF68+BL68+BI68</f>
        <v>680</v>
      </c>
      <c r="BD68" s="85">
        <f t="shared" si="64"/>
        <v>135127</v>
      </c>
      <c r="BE68" s="89">
        <f t="shared" ref="BE68:BJ68" si="65">SUM(BE44:BE67)</f>
        <v>121464</v>
      </c>
      <c r="BF68" s="90">
        <f t="shared" si="65"/>
        <v>563</v>
      </c>
      <c r="BG68" s="91">
        <f t="shared" si="65"/>
        <v>122027</v>
      </c>
      <c r="BH68" s="89">
        <f t="shared" si="65"/>
        <v>0</v>
      </c>
      <c r="BI68" s="90">
        <f t="shared" si="65"/>
        <v>0</v>
      </c>
      <c r="BJ68" s="91">
        <f t="shared" si="65"/>
        <v>0</v>
      </c>
      <c r="BK68" s="89">
        <f t="shared" ref="BK68:BP68" si="66">SUM(BK44:BK67)</f>
        <v>12983</v>
      </c>
      <c r="BL68" s="90">
        <f t="shared" si="66"/>
        <v>117</v>
      </c>
      <c r="BM68" s="91">
        <f t="shared" si="66"/>
        <v>13100</v>
      </c>
      <c r="BN68" s="83">
        <f t="shared" si="66"/>
        <v>5464</v>
      </c>
      <c r="BO68" s="84">
        <f t="shared" si="66"/>
        <v>790</v>
      </c>
      <c r="BP68" s="85">
        <f t="shared" si="66"/>
        <v>6254</v>
      </c>
      <c r="BQ68" s="83">
        <f t="shared" si="55"/>
        <v>35657</v>
      </c>
      <c r="BR68" s="84">
        <f>BU68+BX68</f>
        <v>200</v>
      </c>
      <c r="BS68" s="85">
        <f t="shared" si="55"/>
        <v>35857</v>
      </c>
      <c r="BT68" s="89">
        <f t="shared" ref="BT68:BY68" si="67">SUM(BT44:BT67)</f>
        <v>13376</v>
      </c>
      <c r="BU68" s="90">
        <f t="shared" si="67"/>
        <v>0</v>
      </c>
      <c r="BV68" s="91">
        <f t="shared" si="67"/>
        <v>13376</v>
      </c>
      <c r="BW68" s="86">
        <f t="shared" si="67"/>
        <v>22281</v>
      </c>
      <c r="BX68" s="87">
        <f t="shared" si="67"/>
        <v>200</v>
      </c>
      <c r="BY68" s="88">
        <f t="shared" si="67"/>
        <v>22481</v>
      </c>
      <c r="BZ68" s="89">
        <f t="shared" si="58"/>
        <v>274635</v>
      </c>
      <c r="CA68" s="90">
        <f>BR68+BO68+BC68+AK68+D68</f>
        <v>11309</v>
      </c>
      <c r="CB68" s="91">
        <f t="shared" si="58"/>
        <v>285944</v>
      </c>
    </row>
    <row r="69" spans="1:80" ht="51">
      <c r="A69" s="54">
        <v>60</v>
      </c>
      <c r="B69" s="92" t="s">
        <v>135</v>
      </c>
      <c r="C69" s="43">
        <f>F69+I69+L69+O69+R69+U69+X69+AA69+AG69+AD69</f>
        <v>0</v>
      </c>
      <c r="D69" s="44">
        <f>G69+J69+M69+P69+S69+V69+Y69+AB69+AH69+AE69</f>
        <v>0</v>
      </c>
      <c r="E69" s="45">
        <f>H69+K69+N69+Q69+T69+W69+Z69+AC69+AI69+AF69</f>
        <v>0</v>
      </c>
      <c r="F69" s="46"/>
      <c r="G69" s="47"/>
      <c r="H69" s="48"/>
      <c r="I69" s="46"/>
      <c r="J69" s="47"/>
      <c r="K69" s="48"/>
      <c r="L69" s="46"/>
      <c r="M69" s="47"/>
      <c r="N69" s="48"/>
      <c r="O69" s="46"/>
      <c r="P69" s="47"/>
      <c r="Q69" s="48"/>
      <c r="R69" s="46"/>
      <c r="S69" s="47"/>
      <c r="T69" s="48"/>
      <c r="U69" s="46"/>
      <c r="V69" s="47"/>
      <c r="W69" s="48"/>
      <c r="X69" s="46"/>
      <c r="Y69" s="47"/>
      <c r="Z69" s="48"/>
      <c r="AA69" s="46"/>
      <c r="AB69" s="47"/>
      <c r="AC69" s="48"/>
      <c r="AD69" s="46"/>
      <c r="AE69" s="47"/>
      <c r="AF69" s="48"/>
      <c r="AG69" s="46"/>
      <c r="AH69" s="47"/>
      <c r="AI69" s="48"/>
      <c r="AJ69" s="43">
        <f t="shared" si="60"/>
        <v>944</v>
      </c>
      <c r="AK69" s="44">
        <f t="shared" si="60"/>
        <v>0</v>
      </c>
      <c r="AL69" s="45">
        <f t="shared" si="60"/>
        <v>944</v>
      </c>
      <c r="AM69" s="46">
        <v>944</v>
      </c>
      <c r="AN69" s="47">
        <f>AO69-AM69</f>
        <v>0</v>
      </c>
      <c r="AO69" s="48">
        <v>944</v>
      </c>
      <c r="AP69" s="46"/>
      <c r="AQ69" s="47"/>
      <c r="AR69" s="48"/>
      <c r="AS69" s="46"/>
      <c r="AT69" s="47"/>
      <c r="AU69" s="48"/>
      <c r="AV69" s="46"/>
      <c r="AW69" s="47"/>
      <c r="AX69" s="48"/>
      <c r="AY69" s="46"/>
      <c r="AZ69" s="47"/>
      <c r="BA69" s="48"/>
      <c r="BB69" s="43">
        <f>BE69+BK69</f>
        <v>1458</v>
      </c>
      <c r="BC69" s="44">
        <f>BF69+BL69</f>
        <v>0</v>
      </c>
      <c r="BD69" s="45">
        <f>BG69+BM69</f>
        <v>1458</v>
      </c>
      <c r="BE69" s="46">
        <v>1458</v>
      </c>
      <c r="BF69" s="47">
        <f>BG69-BE69</f>
        <v>0</v>
      </c>
      <c r="BG69" s="48">
        <v>1458</v>
      </c>
      <c r="BH69" s="46"/>
      <c r="BI69" s="47"/>
      <c r="BJ69" s="48"/>
      <c r="BK69" s="46"/>
      <c r="BL69" s="47"/>
      <c r="BM69" s="48"/>
      <c r="BN69" s="43">
        <v>52</v>
      </c>
      <c r="BO69" s="44">
        <f>BP69-BN69</f>
        <v>0</v>
      </c>
      <c r="BP69" s="45">
        <v>52</v>
      </c>
      <c r="BQ69" s="43">
        <f t="shared" si="55"/>
        <v>731</v>
      </c>
      <c r="BR69" s="44">
        <f t="shared" si="55"/>
        <v>0</v>
      </c>
      <c r="BS69" s="45">
        <f t="shared" si="55"/>
        <v>731</v>
      </c>
      <c r="BT69" s="46"/>
      <c r="BU69" s="47"/>
      <c r="BV69" s="48"/>
      <c r="BW69" s="49">
        <v>731</v>
      </c>
      <c r="BX69" s="47">
        <f>BY69-BW69</f>
        <v>0</v>
      </c>
      <c r="BY69" s="50">
        <v>731</v>
      </c>
      <c r="BZ69" s="51">
        <f t="shared" si="58"/>
        <v>3185</v>
      </c>
      <c r="CA69" s="52">
        <f t="shared" si="58"/>
        <v>0</v>
      </c>
      <c r="CB69" s="53">
        <f t="shared" si="58"/>
        <v>3185</v>
      </c>
    </row>
    <row r="70" spans="1:80" ht="64.5" thickBot="1">
      <c r="A70" s="54">
        <v>61</v>
      </c>
      <c r="B70" s="69" t="s">
        <v>136</v>
      </c>
      <c r="C70" s="70">
        <f>F70+I70+L70+O70+R70+U70+X70+AA70+AG70</f>
        <v>0</v>
      </c>
      <c r="D70" s="71">
        <f>G70+J70+M70+P70+S70+V70+Y70+AB70+AH70</f>
        <v>0</v>
      </c>
      <c r="E70" s="72">
        <f>H70+K70+N70+Q70+T70+W70+Z70+AC70+AI70</f>
        <v>0</v>
      </c>
      <c r="F70" s="73">
        <f t="shared" ref="F70:AI70" si="68">+F69</f>
        <v>0</v>
      </c>
      <c r="G70" s="74">
        <f t="shared" si="68"/>
        <v>0</v>
      </c>
      <c r="H70" s="75">
        <f t="shared" si="68"/>
        <v>0</v>
      </c>
      <c r="I70" s="73">
        <f t="shared" si="68"/>
        <v>0</v>
      </c>
      <c r="J70" s="74">
        <f t="shared" si="68"/>
        <v>0</v>
      </c>
      <c r="K70" s="75">
        <f t="shared" si="68"/>
        <v>0</v>
      </c>
      <c r="L70" s="73">
        <f t="shared" si="68"/>
        <v>0</v>
      </c>
      <c r="M70" s="74">
        <f t="shared" si="68"/>
        <v>0</v>
      </c>
      <c r="N70" s="75">
        <f t="shared" si="68"/>
        <v>0</v>
      </c>
      <c r="O70" s="73">
        <f t="shared" si="68"/>
        <v>0</v>
      </c>
      <c r="P70" s="74">
        <f t="shared" si="68"/>
        <v>0</v>
      </c>
      <c r="Q70" s="75">
        <f t="shared" si="68"/>
        <v>0</v>
      </c>
      <c r="R70" s="73">
        <f t="shared" si="68"/>
        <v>0</v>
      </c>
      <c r="S70" s="74">
        <f t="shared" si="68"/>
        <v>0</v>
      </c>
      <c r="T70" s="75">
        <f t="shared" si="68"/>
        <v>0</v>
      </c>
      <c r="U70" s="73">
        <f t="shared" si="68"/>
        <v>0</v>
      </c>
      <c r="V70" s="74">
        <f t="shared" si="68"/>
        <v>0</v>
      </c>
      <c r="W70" s="75">
        <f t="shared" si="68"/>
        <v>0</v>
      </c>
      <c r="X70" s="73">
        <f t="shared" si="68"/>
        <v>0</v>
      </c>
      <c r="Y70" s="74">
        <f t="shared" si="68"/>
        <v>0</v>
      </c>
      <c r="Z70" s="75">
        <f t="shared" si="68"/>
        <v>0</v>
      </c>
      <c r="AA70" s="73">
        <f t="shared" si="68"/>
        <v>0</v>
      </c>
      <c r="AB70" s="74">
        <f t="shared" si="68"/>
        <v>0</v>
      </c>
      <c r="AC70" s="75">
        <f t="shared" si="68"/>
        <v>0</v>
      </c>
      <c r="AD70" s="73">
        <f t="shared" si="68"/>
        <v>0</v>
      </c>
      <c r="AE70" s="74">
        <f t="shared" si="68"/>
        <v>0</v>
      </c>
      <c r="AF70" s="75">
        <f t="shared" si="68"/>
        <v>0</v>
      </c>
      <c r="AG70" s="73">
        <f t="shared" si="68"/>
        <v>0</v>
      </c>
      <c r="AH70" s="74">
        <f t="shared" si="68"/>
        <v>0</v>
      </c>
      <c r="AI70" s="75">
        <f t="shared" si="68"/>
        <v>0</v>
      </c>
      <c r="AJ70" s="70">
        <f t="shared" si="60"/>
        <v>944</v>
      </c>
      <c r="AK70" s="71">
        <f t="shared" si="60"/>
        <v>0</v>
      </c>
      <c r="AL70" s="72">
        <f t="shared" si="60"/>
        <v>944</v>
      </c>
      <c r="AM70" s="73">
        <f t="shared" ref="AM70:BA70" si="69">+AM69</f>
        <v>944</v>
      </c>
      <c r="AN70" s="74">
        <f t="shared" si="69"/>
        <v>0</v>
      </c>
      <c r="AO70" s="75">
        <f t="shared" si="69"/>
        <v>944</v>
      </c>
      <c r="AP70" s="73">
        <f t="shared" si="69"/>
        <v>0</v>
      </c>
      <c r="AQ70" s="74">
        <f t="shared" si="69"/>
        <v>0</v>
      </c>
      <c r="AR70" s="75">
        <f t="shared" si="69"/>
        <v>0</v>
      </c>
      <c r="AS70" s="73">
        <f t="shared" si="69"/>
        <v>0</v>
      </c>
      <c r="AT70" s="74">
        <f t="shared" si="69"/>
        <v>0</v>
      </c>
      <c r="AU70" s="75">
        <f t="shared" si="69"/>
        <v>0</v>
      </c>
      <c r="AV70" s="73">
        <f t="shared" si="69"/>
        <v>0</v>
      </c>
      <c r="AW70" s="74">
        <f t="shared" si="69"/>
        <v>0</v>
      </c>
      <c r="AX70" s="75">
        <f t="shared" si="69"/>
        <v>0</v>
      </c>
      <c r="AY70" s="73">
        <f t="shared" si="69"/>
        <v>0</v>
      </c>
      <c r="AZ70" s="74">
        <f t="shared" si="69"/>
        <v>0</v>
      </c>
      <c r="BA70" s="75">
        <f t="shared" si="69"/>
        <v>0</v>
      </c>
      <c r="BB70" s="70">
        <f t="shared" ref="BB70:BD73" si="70">BE70+BK70+BH70</f>
        <v>1458</v>
      </c>
      <c r="BC70" s="71">
        <f t="shared" si="70"/>
        <v>0</v>
      </c>
      <c r="BD70" s="72">
        <f t="shared" si="70"/>
        <v>1458</v>
      </c>
      <c r="BE70" s="73">
        <f t="shared" ref="BE70:BP70" si="71">+BE69</f>
        <v>1458</v>
      </c>
      <c r="BF70" s="74">
        <f t="shared" si="71"/>
        <v>0</v>
      </c>
      <c r="BG70" s="75">
        <f t="shared" si="71"/>
        <v>1458</v>
      </c>
      <c r="BH70" s="73"/>
      <c r="BI70" s="74"/>
      <c r="BJ70" s="75"/>
      <c r="BK70" s="73">
        <f t="shared" si="71"/>
        <v>0</v>
      </c>
      <c r="BL70" s="74">
        <f t="shared" si="71"/>
        <v>0</v>
      </c>
      <c r="BM70" s="75">
        <f t="shared" si="71"/>
        <v>0</v>
      </c>
      <c r="BN70" s="70">
        <f t="shared" si="71"/>
        <v>52</v>
      </c>
      <c r="BO70" s="71">
        <f t="shared" si="71"/>
        <v>0</v>
      </c>
      <c r="BP70" s="72">
        <f t="shared" si="71"/>
        <v>52</v>
      </c>
      <c r="BQ70" s="70">
        <f t="shared" si="55"/>
        <v>731</v>
      </c>
      <c r="BR70" s="71">
        <f t="shared" si="55"/>
        <v>0</v>
      </c>
      <c r="BS70" s="72">
        <f t="shared" si="55"/>
        <v>731</v>
      </c>
      <c r="BT70" s="73">
        <f t="shared" ref="BT70:BY70" si="72">+BT69</f>
        <v>0</v>
      </c>
      <c r="BU70" s="74">
        <f t="shared" si="72"/>
        <v>0</v>
      </c>
      <c r="BV70" s="75">
        <f t="shared" si="72"/>
        <v>0</v>
      </c>
      <c r="BW70" s="76">
        <f t="shared" si="72"/>
        <v>731</v>
      </c>
      <c r="BX70" s="77">
        <f t="shared" si="72"/>
        <v>0</v>
      </c>
      <c r="BY70" s="78">
        <f t="shared" si="72"/>
        <v>731</v>
      </c>
      <c r="BZ70" s="79">
        <f t="shared" si="58"/>
        <v>3185</v>
      </c>
      <c r="CA70" s="80">
        <f t="shared" si="58"/>
        <v>0</v>
      </c>
      <c r="CB70" s="81">
        <f t="shared" si="58"/>
        <v>3185</v>
      </c>
    </row>
    <row r="71" spans="1:80" ht="64.5" thickBot="1">
      <c r="A71" s="54">
        <v>62</v>
      </c>
      <c r="B71" s="145" t="s">
        <v>137</v>
      </c>
      <c r="C71" s="146">
        <f t="shared" ref="C71:AI71" si="73">C68+C70</f>
        <v>0</v>
      </c>
      <c r="D71" s="147">
        <f t="shared" si="73"/>
        <v>0</v>
      </c>
      <c r="E71" s="148">
        <f t="shared" si="73"/>
        <v>0</v>
      </c>
      <c r="F71" s="146">
        <f t="shared" si="73"/>
        <v>0</v>
      </c>
      <c r="G71" s="147">
        <f t="shared" si="73"/>
        <v>0</v>
      </c>
      <c r="H71" s="148">
        <f t="shared" si="73"/>
        <v>0</v>
      </c>
      <c r="I71" s="146">
        <f t="shared" si="73"/>
        <v>0</v>
      </c>
      <c r="J71" s="147">
        <f t="shared" si="73"/>
        <v>0</v>
      </c>
      <c r="K71" s="148">
        <f t="shared" si="73"/>
        <v>0</v>
      </c>
      <c r="L71" s="146">
        <f t="shared" si="73"/>
        <v>0</v>
      </c>
      <c r="M71" s="147">
        <f t="shared" si="73"/>
        <v>0</v>
      </c>
      <c r="N71" s="148">
        <f t="shared" si="73"/>
        <v>0</v>
      </c>
      <c r="O71" s="146">
        <f t="shared" si="73"/>
        <v>0</v>
      </c>
      <c r="P71" s="147">
        <f t="shared" si="73"/>
        <v>0</v>
      </c>
      <c r="Q71" s="148">
        <f t="shared" si="73"/>
        <v>0</v>
      </c>
      <c r="R71" s="146">
        <f t="shared" si="73"/>
        <v>0</v>
      </c>
      <c r="S71" s="147">
        <f t="shared" si="73"/>
        <v>0</v>
      </c>
      <c r="T71" s="148">
        <f t="shared" si="73"/>
        <v>0</v>
      </c>
      <c r="U71" s="146">
        <f t="shared" si="73"/>
        <v>0</v>
      </c>
      <c r="V71" s="147">
        <f t="shared" si="73"/>
        <v>0</v>
      </c>
      <c r="W71" s="148">
        <f t="shared" si="73"/>
        <v>0</v>
      </c>
      <c r="X71" s="146">
        <f t="shared" si="73"/>
        <v>0</v>
      </c>
      <c r="Y71" s="147">
        <f t="shared" si="73"/>
        <v>0</v>
      </c>
      <c r="Z71" s="148">
        <f t="shared" si="73"/>
        <v>0</v>
      </c>
      <c r="AA71" s="146">
        <f t="shared" si="73"/>
        <v>0</v>
      </c>
      <c r="AB71" s="147">
        <f t="shared" si="73"/>
        <v>0</v>
      </c>
      <c r="AC71" s="148">
        <f t="shared" si="73"/>
        <v>0</v>
      </c>
      <c r="AD71" s="146">
        <f t="shared" si="73"/>
        <v>0</v>
      </c>
      <c r="AE71" s="147">
        <f t="shared" si="73"/>
        <v>0</v>
      </c>
      <c r="AF71" s="148">
        <f t="shared" si="73"/>
        <v>0</v>
      </c>
      <c r="AG71" s="146">
        <f t="shared" si="73"/>
        <v>0</v>
      </c>
      <c r="AH71" s="147">
        <f t="shared" si="73"/>
        <v>0</v>
      </c>
      <c r="AI71" s="148">
        <f t="shared" si="73"/>
        <v>0</v>
      </c>
      <c r="AJ71" s="101">
        <f t="shared" si="60"/>
        <v>100011</v>
      </c>
      <c r="AK71" s="102">
        <f t="shared" si="60"/>
        <v>9639</v>
      </c>
      <c r="AL71" s="103">
        <f t="shared" si="60"/>
        <v>109650</v>
      </c>
      <c r="AM71" s="146">
        <f t="shared" ref="AM71:BA71" si="74">AM68+AM70</f>
        <v>73976</v>
      </c>
      <c r="AN71" s="147">
        <f t="shared" si="74"/>
        <v>9409</v>
      </c>
      <c r="AO71" s="148">
        <f t="shared" si="74"/>
        <v>83385</v>
      </c>
      <c r="AP71" s="146">
        <f t="shared" si="74"/>
        <v>2763</v>
      </c>
      <c r="AQ71" s="147">
        <f t="shared" si="74"/>
        <v>50</v>
      </c>
      <c r="AR71" s="148">
        <f t="shared" si="74"/>
        <v>2813</v>
      </c>
      <c r="AS71" s="146">
        <f t="shared" si="74"/>
        <v>17672</v>
      </c>
      <c r="AT71" s="147">
        <f t="shared" si="74"/>
        <v>180</v>
      </c>
      <c r="AU71" s="148">
        <f t="shared" si="74"/>
        <v>17852</v>
      </c>
      <c r="AV71" s="146">
        <f t="shared" si="74"/>
        <v>1000</v>
      </c>
      <c r="AW71" s="147">
        <f t="shared" si="74"/>
        <v>0</v>
      </c>
      <c r="AX71" s="148">
        <f t="shared" si="74"/>
        <v>1000</v>
      </c>
      <c r="AY71" s="146">
        <f t="shared" si="74"/>
        <v>4600</v>
      </c>
      <c r="AZ71" s="147">
        <f t="shared" si="74"/>
        <v>0</v>
      </c>
      <c r="BA71" s="148">
        <f t="shared" si="74"/>
        <v>4600</v>
      </c>
      <c r="BB71" s="149">
        <f t="shared" si="70"/>
        <v>135905</v>
      </c>
      <c r="BC71" s="150">
        <f t="shared" si="70"/>
        <v>680</v>
      </c>
      <c r="BD71" s="151">
        <f t="shared" si="70"/>
        <v>136585</v>
      </c>
      <c r="BE71" s="146">
        <f t="shared" ref="BE71:BP71" si="75">BE68+BE70</f>
        <v>122922</v>
      </c>
      <c r="BF71" s="147">
        <f t="shared" si="75"/>
        <v>563</v>
      </c>
      <c r="BG71" s="148">
        <f t="shared" si="75"/>
        <v>123485</v>
      </c>
      <c r="BH71" s="146">
        <f t="shared" si="75"/>
        <v>0</v>
      </c>
      <c r="BI71" s="147">
        <f t="shared" si="75"/>
        <v>0</v>
      </c>
      <c r="BJ71" s="148">
        <f t="shared" si="75"/>
        <v>0</v>
      </c>
      <c r="BK71" s="146">
        <f t="shared" si="75"/>
        <v>12983</v>
      </c>
      <c r="BL71" s="147">
        <f t="shared" si="75"/>
        <v>117</v>
      </c>
      <c r="BM71" s="148">
        <f t="shared" si="75"/>
        <v>13100</v>
      </c>
      <c r="BN71" s="146">
        <f t="shared" si="75"/>
        <v>5516</v>
      </c>
      <c r="BO71" s="147">
        <f t="shared" si="75"/>
        <v>790</v>
      </c>
      <c r="BP71" s="148">
        <f t="shared" si="75"/>
        <v>6306</v>
      </c>
      <c r="BQ71" s="149">
        <f t="shared" si="55"/>
        <v>36388</v>
      </c>
      <c r="BR71" s="150">
        <f t="shared" si="55"/>
        <v>200</v>
      </c>
      <c r="BS71" s="151">
        <f t="shared" si="55"/>
        <v>36588</v>
      </c>
      <c r="BT71" s="146">
        <f t="shared" ref="BT71:BY71" si="76">BT68+BT70</f>
        <v>13376</v>
      </c>
      <c r="BU71" s="147">
        <f t="shared" si="76"/>
        <v>0</v>
      </c>
      <c r="BV71" s="148">
        <f t="shared" si="76"/>
        <v>13376</v>
      </c>
      <c r="BW71" s="146">
        <f t="shared" si="76"/>
        <v>23012</v>
      </c>
      <c r="BX71" s="147">
        <f t="shared" si="76"/>
        <v>200</v>
      </c>
      <c r="BY71" s="148">
        <f t="shared" si="76"/>
        <v>23212</v>
      </c>
      <c r="BZ71" s="149">
        <f t="shared" si="58"/>
        <v>277820</v>
      </c>
      <c r="CA71" s="150">
        <f t="shared" si="58"/>
        <v>11309</v>
      </c>
      <c r="CB71" s="151">
        <f t="shared" si="58"/>
        <v>289129</v>
      </c>
    </row>
    <row r="72" spans="1:80" ht="25.5">
      <c r="A72" s="54">
        <v>63</v>
      </c>
      <c r="B72" s="92" t="s">
        <v>138</v>
      </c>
      <c r="C72" s="43">
        <f t="shared" ref="C72:E73" si="77">F72+I72+L72+O72+R72+U72+X72+AA72+AG72+AD72</f>
        <v>0</v>
      </c>
      <c r="D72" s="44">
        <f t="shared" si="77"/>
        <v>0</v>
      </c>
      <c r="E72" s="45">
        <f t="shared" si="77"/>
        <v>0</v>
      </c>
      <c r="F72" s="46"/>
      <c r="G72" s="47"/>
      <c r="H72" s="48"/>
      <c r="I72" s="46"/>
      <c r="J72" s="47"/>
      <c r="K72" s="48"/>
      <c r="L72" s="46"/>
      <c r="M72" s="47"/>
      <c r="N72" s="48"/>
      <c r="O72" s="46"/>
      <c r="P72" s="47"/>
      <c r="Q72" s="48"/>
      <c r="R72" s="46"/>
      <c r="S72" s="47"/>
      <c r="T72" s="48"/>
      <c r="U72" s="46"/>
      <c r="V72" s="47"/>
      <c r="W72" s="48"/>
      <c r="X72" s="46"/>
      <c r="Y72" s="47"/>
      <c r="Z72" s="48"/>
      <c r="AA72" s="46"/>
      <c r="AB72" s="47"/>
      <c r="AC72" s="48"/>
      <c r="AD72" s="46"/>
      <c r="AE72" s="47"/>
      <c r="AF72" s="48"/>
      <c r="AG72" s="46"/>
      <c r="AH72" s="47"/>
      <c r="AI72" s="48"/>
      <c r="AJ72" s="43">
        <f t="shared" si="60"/>
        <v>0</v>
      </c>
      <c r="AK72" s="44">
        <f t="shared" si="60"/>
        <v>0</v>
      </c>
      <c r="AL72" s="45">
        <f t="shared" si="60"/>
        <v>0</v>
      </c>
      <c r="AM72" s="46"/>
      <c r="AN72" s="47"/>
      <c r="AO72" s="48"/>
      <c r="AP72" s="46"/>
      <c r="AQ72" s="47"/>
      <c r="AR72" s="48"/>
      <c r="AS72" s="46"/>
      <c r="AT72" s="47"/>
      <c r="AU72" s="48"/>
      <c r="AV72" s="46"/>
      <c r="AW72" s="47"/>
      <c r="AX72" s="48"/>
      <c r="AY72" s="46"/>
      <c r="AZ72" s="47"/>
      <c r="BA72" s="48"/>
      <c r="BB72" s="43">
        <f t="shared" si="70"/>
        <v>0</v>
      </c>
      <c r="BC72" s="44">
        <f t="shared" si="70"/>
        <v>0</v>
      </c>
      <c r="BD72" s="45">
        <f t="shared" si="70"/>
        <v>0</v>
      </c>
      <c r="BE72" s="46"/>
      <c r="BF72" s="47"/>
      <c r="BG72" s="48"/>
      <c r="BH72" s="46"/>
      <c r="BI72" s="47"/>
      <c r="BJ72" s="48"/>
      <c r="BK72" s="46"/>
      <c r="BL72" s="47"/>
      <c r="BM72" s="48"/>
      <c r="BN72" s="43"/>
      <c r="BO72" s="44"/>
      <c r="BP72" s="45"/>
      <c r="BQ72" s="43">
        <f t="shared" si="55"/>
        <v>0</v>
      </c>
      <c r="BR72" s="44">
        <f t="shared" si="55"/>
        <v>0</v>
      </c>
      <c r="BS72" s="45">
        <f t="shared" si="55"/>
        <v>0</v>
      </c>
      <c r="BT72" s="46"/>
      <c r="BU72" s="47"/>
      <c r="BV72" s="48"/>
      <c r="BW72" s="49"/>
      <c r="BX72" s="93"/>
      <c r="BY72" s="50"/>
      <c r="BZ72" s="51">
        <f t="shared" si="58"/>
        <v>0</v>
      </c>
      <c r="CA72" s="52">
        <f t="shared" si="58"/>
        <v>0</v>
      </c>
      <c r="CB72" s="53">
        <f t="shared" si="58"/>
        <v>0</v>
      </c>
    </row>
    <row r="73" spans="1:80" ht="39" thickBot="1">
      <c r="A73" s="54">
        <v>64</v>
      </c>
      <c r="B73" s="69" t="s">
        <v>139</v>
      </c>
      <c r="C73" s="70">
        <f t="shared" si="77"/>
        <v>0</v>
      </c>
      <c r="D73" s="71">
        <f t="shared" si="77"/>
        <v>0</v>
      </c>
      <c r="E73" s="72">
        <f t="shared" si="77"/>
        <v>0</v>
      </c>
      <c r="F73" s="73"/>
      <c r="G73" s="74"/>
      <c r="H73" s="75"/>
      <c r="I73" s="73"/>
      <c r="J73" s="74"/>
      <c r="K73" s="75"/>
      <c r="L73" s="73"/>
      <c r="M73" s="74"/>
      <c r="N73" s="75"/>
      <c r="O73" s="73"/>
      <c r="P73" s="74"/>
      <c r="Q73" s="75"/>
      <c r="R73" s="73"/>
      <c r="S73" s="74"/>
      <c r="T73" s="75"/>
      <c r="U73" s="73"/>
      <c r="V73" s="74"/>
      <c r="W73" s="75"/>
      <c r="X73" s="73"/>
      <c r="Y73" s="74"/>
      <c r="Z73" s="75"/>
      <c r="AA73" s="73"/>
      <c r="AB73" s="74"/>
      <c r="AC73" s="75"/>
      <c r="AD73" s="73"/>
      <c r="AE73" s="74"/>
      <c r="AF73" s="75"/>
      <c r="AG73" s="73"/>
      <c r="AH73" s="74"/>
      <c r="AI73" s="75"/>
      <c r="AJ73" s="70">
        <f t="shared" si="60"/>
        <v>0</v>
      </c>
      <c r="AK73" s="71">
        <f t="shared" si="60"/>
        <v>0</v>
      </c>
      <c r="AL73" s="72">
        <f t="shared" si="60"/>
        <v>0</v>
      </c>
      <c r="AM73" s="73"/>
      <c r="AN73" s="74"/>
      <c r="AO73" s="75"/>
      <c r="AP73" s="73"/>
      <c r="AQ73" s="74"/>
      <c r="AR73" s="75"/>
      <c r="AS73" s="73"/>
      <c r="AT73" s="74"/>
      <c r="AU73" s="75"/>
      <c r="AV73" s="73"/>
      <c r="AW73" s="74"/>
      <c r="AX73" s="75"/>
      <c r="AY73" s="73"/>
      <c r="AZ73" s="74"/>
      <c r="BA73" s="75"/>
      <c r="BB73" s="70">
        <f t="shared" si="70"/>
        <v>0</v>
      </c>
      <c r="BC73" s="71">
        <f t="shared" si="70"/>
        <v>0</v>
      </c>
      <c r="BD73" s="72">
        <f t="shared" si="70"/>
        <v>0</v>
      </c>
      <c r="BE73" s="73"/>
      <c r="BF73" s="74"/>
      <c r="BG73" s="75"/>
      <c r="BH73" s="73"/>
      <c r="BI73" s="74"/>
      <c r="BJ73" s="75"/>
      <c r="BK73" s="73"/>
      <c r="BL73" s="74"/>
      <c r="BM73" s="75"/>
      <c r="BN73" s="70"/>
      <c r="BO73" s="71"/>
      <c r="BP73" s="72"/>
      <c r="BQ73" s="70">
        <f t="shared" si="55"/>
        <v>0</v>
      </c>
      <c r="BR73" s="71">
        <f t="shared" si="55"/>
        <v>0</v>
      </c>
      <c r="BS73" s="72">
        <f t="shared" si="55"/>
        <v>0</v>
      </c>
      <c r="BT73" s="73"/>
      <c r="BU73" s="74"/>
      <c r="BV73" s="75"/>
      <c r="BW73" s="76"/>
      <c r="BX73" s="77"/>
      <c r="BY73" s="78"/>
      <c r="BZ73" s="79">
        <f t="shared" si="58"/>
        <v>0</v>
      </c>
      <c r="CA73" s="80">
        <f t="shared" si="58"/>
        <v>0</v>
      </c>
      <c r="CB73" s="81">
        <f t="shared" si="58"/>
        <v>0</v>
      </c>
    </row>
    <row r="74" spans="1:80" ht="64.5" thickBot="1">
      <c r="A74" s="54">
        <v>65</v>
      </c>
      <c r="B74" s="145" t="s">
        <v>140</v>
      </c>
      <c r="C74" s="146">
        <f t="shared" ref="C74:BA74" si="78">SUM(C72:C73)</f>
        <v>0</v>
      </c>
      <c r="D74" s="147">
        <f t="shared" si="78"/>
        <v>0</v>
      </c>
      <c r="E74" s="148">
        <f t="shared" si="78"/>
        <v>0</v>
      </c>
      <c r="F74" s="146">
        <f t="shared" si="78"/>
        <v>0</v>
      </c>
      <c r="G74" s="147">
        <f t="shared" si="78"/>
        <v>0</v>
      </c>
      <c r="H74" s="148">
        <f t="shared" si="78"/>
        <v>0</v>
      </c>
      <c r="I74" s="146">
        <f t="shared" si="78"/>
        <v>0</v>
      </c>
      <c r="J74" s="147">
        <f t="shared" si="78"/>
        <v>0</v>
      </c>
      <c r="K74" s="148">
        <f t="shared" si="78"/>
        <v>0</v>
      </c>
      <c r="L74" s="146">
        <f t="shared" si="78"/>
        <v>0</v>
      </c>
      <c r="M74" s="147">
        <f t="shared" si="78"/>
        <v>0</v>
      </c>
      <c r="N74" s="148">
        <f t="shared" si="78"/>
        <v>0</v>
      </c>
      <c r="O74" s="146">
        <f t="shared" si="78"/>
        <v>0</v>
      </c>
      <c r="P74" s="147">
        <f t="shared" si="78"/>
        <v>0</v>
      </c>
      <c r="Q74" s="148">
        <f t="shared" si="78"/>
        <v>0</v>
      </c>
      <c r="R74" s="146">
        <f t="shared" si="78"/>
        <v>0</v>
      </c>
      <c r="S74" s="147">
        <f t="shared" si="78"/>
        <v>0</v>
      </c>
      <c r="T74" s="148">
        <f t="shared" si="78"/>
        <v>0</v>
      </c>
      <c r="U74" s="146">
        <f t="shared" si="78"/>
        <v>0</v>
      </c>
      <c r="V74" s="147">
        <f t="shared" si="78"/>
        <v>0</v>
      </c>
      <c r="W74" s="148">
        <f t="shared" si="78"/>
        <v>0</v>
      </c>
      <c r="X74" s="146">
        <f t="shared" si="78"/>
        <v>0</v>
      </c>
      <c r="Y74" s="147">
        <f t="shared" si="78"/>
        <v>0</v>
      </c>
      <c r="Z74" s="148">
        <f t="shared" si="78"/>
        <v>0</v>
      </c>
      <c r="AA74" s="146">
        <f t="shared" si="78"/>
        <v>0</v>
      </c>
      <c r="AB74" s="147">
        <f t="shared" si="78"/>
        <v>0</v>
      </c>
      <c r="AC74" s="148">
        <f t="shared" si="78"/>
        <v>0</v>
      </c>
      <c r="AD74" s="146">
        <f t="shared" si="78"/>
        <v>0</v>
      </c>
      <c r="AE74" s="147">
        <f t="shared" si="78"/>
        <v>0</v>
      </c>
      <c r="AF74" s="148">
        <f t="shared" si="78"/>
        <v>0</v>
      </c>
      <c r="AG74" s="146">
        <f t="shared" si="78"/>
        <v>0</v>
      </c>
      <c r="AH74" s="147">
        <f t="shared" si="78"/>
        <v>0</v>
      </c>
      <c r="AI74" s="148">
        <f t="shared" si="78"/>
        <v>0</v>
      </c>
      <c r="AJ74" s="146">
        <f t="shared" si="78"/>
        <v>0</v>
      </c>
      <c r="AK74" s="147">
        <f t="shared" si="78"/>
        <v>0</v>
      </c>
      <c r="AL74" s="148">
        <f t="shared" si="78"/>
        <v>0</v>
      </c>
      <c r="AM74" s="146">
        <f t="shared" si="78"/>
        <v>0</v>
      </c>
      <c r="AN74" s="147">
        <f t="shared" si="78"/>
        <v>0</v>
      </c>
      <c r="AO74" s="148">
        <f t="shared" si="78"/>
        <v>0</v>
      </c>
      <c r="AP74" s="146">
        <f t="shared" si="78"/>
        <v>0</v>
      </c>
      <c r="AQ74" s="147">
        <f t="shared" si="78"/>
        <v>0</v>
      </c>
      <c r="AR74" s="148">
        <f t="shared" si="78"/>
        <v>0</v>
      </c>
      <c r="AS74" s="146">
        <f t="shared" si="78"/>
        <v>0</v>
      </c>
      <c r="AT74" s="147">
        <f t="shared" si="78"/>
        <v>0</v>
      </c>
      <c r="AU74" s="148">
        <f t="shared" si="78"/>
        <v>0</v>
      </c>
      <c r="AV74" s="146">
        <f t="shared" si="78"/>
        <v>0</v>
      </c>
      <c r="AW74" s="147">
        <f t="shared" si="78"/>
        <v>0</v>
      </c>
      <c r="AX74" s="148">
        <f t="shared" si="78"/>
        <v>0</v>
      </c>
      <c r="AY74" s="146">
        <f t="shared" si="78"/>
        <v>0</v>
      </c>
      <c r="AZ74" s="147">
        <f t="shared" si="78"/>
        <v>0</v>
      </c>
      <c r="BA74" s="148">
        <f t="shared" si="78"/>
        <v>0</v>
      </c>
      <c r="BB74" s="149">
        <f>BE74+BK74</f>
        <v>0</v>
      </c>
      <c r="BC74" s="150">
        <f>BF74+BL74</f>
        <v>0</v>
      </c>
      <c r="BD74" s="151">
        <f>BG74+BM74</f>
        <v>0</v>
      </c>
      <c r="BE74" s="146">
        <f t="shared" ref="BE74:BP74" si="79">SUM(BE72:BE73)</f>
        <v>0</v>
      </c>
      <c r="BF74" s="147">
        <f t="shared" si="79"/>
        <v>0</v>
      </c>
      <c r="BG74" s="148">
        <f t="shared" si="79"/>
        <v>0</v>
      </c>
      <c r="BH74" s="146">
        <f t="shared" si="79"/>
        <v>0</v>
      </c>
      <c r="BI74" s="147">
        <f t="shared" si="79"/>
        <v>0</v>
      </c>
      <c r="BJ74" s="148">
        <f t="shared" si="79"/>
        <v>0</v>
      </c>
      <c r="BK74" s="146">
        <f t="shared" si="79"/>
        <v>0</v>
      </c>
      <c r="BL74" s="147">
        <f t="shared" si="79"/>
        <v>0</v>
      </c>
      <c r="BM74" s="148">
        <f t="shared" si="79"/>
        <v>0</v>
      </c>
      <c r="BN74" s="146">
        <f t="shared" si="79"/>
        <v>0</v>
      </c>
      <c r="BO74" s="147">
        <f t="shared" si="79"/>
        <v>0</v>
      </c>
      <c r="BP74" s="148">
        <f t="shared" si="79"/>
        <v>0</v>
      </c>
      <c r="BQ74" s="149">
        <f t="shared" si="55"/>
        <v>0</v>
      </c>
      <c r="BR74" s="150">
        <f t="shared" si="55"/>
        <v>0</v>
      </c>
      <c r="BS74" s="151">
        <f t="shared" si="55"/>
        <v>0</v>
      </c>
      <c r="BT74" s="146">
        <f t="shared" ref="BT74:BY74" si="80">SUM(BT72:BT73)</f>
        <v>0</v>
      </c>
      <c r="BU74" s="147">
        <f t="shared" si="80"/>
        <v>0</v>
      </c>
      <c r="BV74" s="148">
        <f t="shared" si="80"/>
        <v>0</v>
      </c>
      <c r="BW74" s="146">
        <f t="shared" si="80"/>
        <v>0</v>
      </c>
      <c r="BX74" s="147">
        <f t="shared" si="80"/>
        <v>0</v>
      </c>
      <c r="BY74" s="148">
        <f t="shared" si="80"/>
        <v>0</v>
      </c>
      <c r="BZ74" s="149">
        <f t="shared" si="58"/>
        <v>0</v>
      </c>
      <c r="CA74" s="150">
        <f t="shared" si="58"/>
        <v>0</v>
      </c>
      <c r="CB74" s="151">
        <f t="shared" si="58"/>
        <v>0</v>
      </c>
    </row>
    <row r="75" spans="1:80" ht="64.5" thickBot="1">
      <c r="A75" s="152">
        <v>66</v>
      </c>
      <c r="B75" s="153" t="s">
        <v>141</v>
      </c>
      <c r="C75" s="154">
        <f>F75+I75+L75+O75+R75+U75+X75+AA75+AG75+AD75</f>
        <v>0</v>
      </c>
      <c r="D75" s="155">
        <f>G75+J75+M75+P75+S75+V75+Y75+AB75+AH75+AE75</f>
        <v>0</v>
      </c>
      <c r="E75" s="156">
        <f>H75+K75+N75+Q75+T75+W75+Z75+AC75+AI75+AF75</f>
        <v>0</v>
      </c>
      <c r="F75" s="157"/>
      <c r="G75" s="158"/>
      <c r="H75" s="159"/>
      <c r="I75" s="157"/>
      <c r="J75" s="158"/>
      <c r="K75" s="159"/>
      <c r="L75" s="157"/>
      <c r="M75" s="158"/>
      <c r="N75" s="159"/>
      <c r="O75" s="157"/>
      <c r="P75" s="158"/>
      <c r="Q75" s="159"/>
      <c r="R75" s="157"/>
      <c r="S75" s="158"/>
      <c r="T75" s="159"/>
      <c r="U75" s="157"/>
      <c r="V75" s="158"/>
      <c r="W75" s="159"/>
      <c r="X75" s="157"/>
      <c r="Y75" s="158"/>
      <c r="Z75" s="159"/>
      <c r="AA75" s="157"/>
      <c r="AB75" s="158"/>
      <c r="AC75" s="159"/>
      <c r="AD75" s="157"/>
      <c r="AE75" s="158"/>
      <c r="AF75" s="159"/>
      <c r="AG75" s="157"/>
      <c r="AH75" s="158"/>
      <c r="AI75" s="159"/>
      <c r="AJ75" s="154">
        <f>AM75+AS75+AY75+AV75+AP75</f>
        <v>0</v>
      </c>
      <c r="AK75" s="155">
        <f>AN75+AT75+AZ75+AW75+AQ75</f>
        <v>0</v>
      </c>
      <c r="AL75" s="156">
        <f>AO75+AU75+BA75+AX75+AR75</f>
        <v>0</v>
      </c>
      <c r="AM75" s="157"/>
      <c r="AN75" s="158"/>
      <c r="AO75" s="159"/>
      <c r="AP75" s="157"/>
      <c r="AQ75" s="158"/>
      <c r="AR75" s="159"/>
      <c r="AS75" s="157"/>
      <c r="AT75" s="158"/>
      <c r="AU75" s="159"/>
      <c r="AV75" s="157"/>
      <c r="AW75" s="158"/>
      <c r="AX75" s="159"/>
      <c r="AY75" s="157"/>
      <c r="AZ75" s="158"/>
      <c r="BA75" s="159"/>
      <c r="BB75" s="154">
        <f t="shared" ref="BB75:BD76" si="81">BE75+BK75+BH75</f>
        <v>0</v>
      </c>
      <c r="BC75" s="155">
        <f t="shared" si="81"/>
        <v>0</v>
      </c>
      <c r="BD75" s="156">
        <f t="shared" si="81"/>
        <v>0</v>
      </c>
      <c r="BE75" s="157"/>
      <c r="BF75" s="158"/>
      <c r="BG75" s="159"/>
      <c r="BH75" s="157"/>
      <c r="BI75" s="158"/>
      <c r="BJ75" s="159"/>
      <c r="BK75" s="157"/>
      <c r="BL75" s="158"/>
      <c r="BM75" s="159"/>
      <c r="BN75" s="157"/>
      <c r="BO75" s="158"/>
      <c r="BP75" s="159"/>
      <c r="BQ75" s="160"/>
      <c r="BR75" s="161"/>
      <c r="BS75" s="162"/>
      <c r="BT75" s="157"/>
      <c r="BU75" s="158"/>
      <c r="BV75" s="159"/>
      <c r="BW75" s="157"/>
      <c r="BX75" s="158"/>
      <c r="BY75" s="159"/>
      <c r="BZ75" s="160"/>
      <c r="CA75" s="161"/>
      <c r="CB75" s="162"/>
    </row>
    <row r="76" spans="1:80" ht="64.5" thickBot="1">
      <c r="A76" s="54">
        <v>67</v>
      </c>
      <c r="B76" s="119" t="s">
        <v>142</v>
      </c>
      <c r="C76" s="146">
        <f t="shared" ref="C76:BA76" si="82">+C71+C74</f>
        <v>0</v>
      </c>
      <c r="D76" s="147">
        <f t="shared" si="82"/>
        <v>0</v>
      </c>
      <c r="E76" s="148">
        <f t="shared" si="82"/>
        <v>0</v>
      </c>
      <c r="F76" s="120">
        <f t="shared" si="82"/>
        <v>0</v>
      </c>
      <c r="G76" s="121">
        <f t="shared" si="82"/>
        <v>0</v>
      </c>
      <c r="H76" s="122">
        <f t="shared" si="82"/>
        <v>0</v>
      </c>
      <c r="I76" s="120">
        <f t="shared" si="82"/>
        <v>0</v>
      </c>
      <c r="J76" s="121">
        <f t="shared" si="82"/>
        <v>0</v>
      </c>
      <c r="K76" s="122">
        <f t="shared" si="82"/>
        <v>0</v>
      </c>
      <c r="L76" s="120">
        <f t="shared" si="82"/>
        <v>0</v>
      </c>
      <c r="M76" s="121">
        <f t="shared" si="82"/>
        <v>0</v>
      </c>
      <c r="N76" s="122">
        <f t="shared" si="82"/>
        <v>0</v>
      </c>
      <c r="O76" s="120">
        <f t="shared" si="82"/>
        <v>0</v>
      </c>
      <c r="P76" s="121">
        <f t="shared" si="82"/>
        <v>0</v>
      </c>
      <c r="Q76" s="122">
        <f t="shared" si="82"/>
        <v>0</v>
      </c>
      <c r="R76" s="120">
        <f t="shared" si="82"/>
        <v>0</v>
      </c>
      <c r="S76" s="121">
        <f t="shared" si="82"/>
        <v>0</v>
      </c>
      <c r="T76" s="122">
        <f t="shared" si="82"/>
        <v>0</v>
      </c>
      <c r="U76" s="120">
        <f t="shared" si="82"/>
        <v>0</v>
      </c>
      <c r="V76" s="121">
        <f t="shared" si="82"/>
        <v>0</v>
      </c>
      <c r="W76" s="122">
        <f t="shared" si="82"/>
        <v>0</v>
      </c>
      <c r="X76" s="120">
        <f t="shared" si="82"/>
        <v>0</v>
      </c>
      <c r="Y76" s="121">
        <f t="shared" si="82"/>
        <v>0</v>
      </c>
      <c r="Z76" s="122">
        <f t="shared" si="82"/>
        <v>0</v>
      </c>
      <c r="AA76" s="120">
        <f t="shared" si="82"/>
        <v>0</v>
      </c>
      <c r="AB76" s="121">
        <f t="shared" si="82"/>
        <v>0</v>
      </c>
      <c r="AC76" s="122">
        <f t="shared" si="82"/>
        <v>0</v>
      </c>
      <c r="AD76" s="120">
        <f t="shared" si="82"/>
        <v>0</v>
      </c>
      <c r="AE76" s="121">
        <f t="shared" si="82"/>
        <v>0</v>
      </c>
      <c r="AF76" s="122">
        <f t="shared" si="82"/>
        <v>0</v>
      </c>
      <c r="AG76" s="120">
        <f t="shared" si="82"/>
        <v>0</v>
      </c>
      <c r="AH76" s="121">
        <f t="shared" si="82"/>
        <v>0</v>
      </c>
      <c r="AI76" s="122">
        <f t="shared" si="82"/>
        <v>0</v>
      </c>
      <c r="AJ76" s="120">
        <f t="shared" si="82"/>
        <v>100011</v>
      </c>
      <c r="AK76" s="121">
        <f t="shared" si="82"/>
        <v>9639</v>
      </c>
      <c r="AL76" s="122">
        <f t="shared" si="82"/>
        <v>109650</v>
      </c>
      <c r="AM76" s="120">
        <f t="shared" si="82"/>
        <v>73976</v>
      </c>
      <c r="AN76" s="121">
        <f t="shared" si="82"/>
        <v>9409</v>
      </c>
      <c r="AO76" s="122">
        <f t="shared" si="82"/>
        <v>83385</v>
      </c>
      <c r="AP76" s="120">
        <f t="shared" si="82"/>
        <v>2763</v>
      </c>
      <c r="AQ76" s="120">
        <f t="shared" si="82"/>
        <v>50</v>
      </c>
      <c r="AR76" s="122">
        <f t="shared" si="82"/>
        <v>2813</v>
      </c>
      <c r="AS76" s="120">
        <f t="shared" si="82"/>
        <v>17672</v>
      </c>
      <c r="AT76" s="121">
        <f t="shared" si="82"/>
        <v>180</v>
      </c>
      <c r="AU76" s="122">
        <f t="shared" si="82"/>
        <v>17852</v>
      </c>
      <c r="AV76" s="120">
        <f t="shared" si="82"/>
        <v>1000</v>
      </c>
      <c r="AW76" s="121">
        <f t="shared" si="82"/>
        <v>0</v>
      </c>
      <c r="AX76" s="122">
        <f t="shared" si="82"/>
        <v>1000</v>
      </c>
      <c r="AY76" s="120">
        <f t="shared" si="82"/>
        <v>4600</v>
      </c>
      <c r="AZ76" s="121">
        <f t="shared" si="82"/>
        <v>0</v>
      </c>
      <c r="BA76" s="122">
        <f t="shared" si="82"/>
        <v>4600</v>
      </c>
      <c r="BB76" s="149">
        <f t="shared" si="81"/>
        <v>135905</v>
      </c>
      <c r="BC76" s="150">
        <f t="shared" si="81"/>
        <v>680</v>
      </c>
      <c r="BD76" s="151">
        <f t="shared" si="81"/>
        <v>136585</v>
      </c>
      <c r="BE76" s="120">
        <f t="shared" ref="BE76:BJ76" si="83">+BE71+BE74+BE75</f>
        <v>122922</v>
      </c>
      <c r="BF76" s="121">
        <f t="shared" si="83"/>
        <v>563</v>
      </c>
      <c r="BG76" s="122">
        <f t="shared" si="83"/>
        <v>123485</v>
      </c>
      <c r="BH76" s="120">
        <f t="shared" si="83"/>
        <v>0</v>
      </c>
      <c r="BI76" s="121">
        <f t="shared" si="83"/>
        <v>0</v>
      </c>
      <c r="BJ76" s="122">
        <f t="shared" si="83"/>
        <v>0</v>
      </c>
      <c r="BK76" s="120">
        <f>+BK71+BK74</f>
        <v>12983</v>
      </c>
      <c r="BL76" s="121">
        <f>+BL71+BL74</f>
        <v>117</v>
      </c>
      <c r="BM76" s="122">
        <f t="shared" ref="BM76:BU76" si="84">+BM71+BM74</f>
        <v>13100</v>
      </c>
      <c r="BN76" s="120">
        <f>+BN71+BN74</f>
        <v>5516</v>
      </c>
      <c r="BO76" s="121">
        <f>+BO71+BO74</f>
        <v>790</v>
      </c>
      <c r="BP76" s="122">
        <f t="shared" si="84"/>
        <v>6306</v>
      </c>
      <c r="BQ76" s="120">
        <f t="shared" si="84"/>
        <v>36388</v>
      </c>
      <c r="BR76" s="121">
        <f t="shared" si="84"/>
        <v>200</v>
      </c>
      <c r="BS76" s="122">
        <f t="shared" si="84"/>
        <v>36588</v>
      </c>
      <c r="BT76" s="120">
        <f t="shared" si="84"/>
        <v>13376</v>
      </c>
      <c r="BU76" s="121">
        <f t="shared" si="84"/>
        <v>0</v>
      </c>
      <c r="BV76" s="122">
        <f>+BV71+BV74</f>
        <v>13376</v>
      </c>
      <c r="BW76" s="120">
        <f>+BW71+BW74</f>
        <v>23012</v>
      </c>
      <c r="BX76" s="121">
        <f>+BX71+BX74</f>
        <v>200</v>
      </c>
      <c r="BY76" s="122">
        <f>+BY71+BY74</f>
        <v>23212</v>
      </c>
      <c r="BZ76" s="149">
        <f t="shared" ref="BZ76:CB79" si="85">BQ76+BN76+BB76+AJ76+C76</f>
        <v>277820</v>
      </c>
      <c r="CA76" s="150">
        <f>BR76+BO76+BC76+AK76+D76</f>
        <v>11309</v>
      </c>
      <c r="CB76" s="151">
        <f t="shared" si="85"/>
        <v>289129</v>
      </c>
    </row>
    <row r="77" spans="1:80" ht="25.5">
      <c r="A77" s="54">
        <v>68</v>
      </c>
      <c r="B77" s="186" t="s">
        <v>143</v>
      </c>
      <c r="C77" s="187">
        <f t="shared" ref="C77:AI77" si="86">C76-C42</f>
        <v>0</v>
      </c>
      <c r="D77" s="188">
        <f t="shared" si="86"/>
        <v>0</v>
      </c>
      <c r="E77" s="189">
        <f t="shared" si="86"/>
        <v>0</v>
      </c>
      <c r="F77" s="190">
        <f t="shared" si="86"/>
        <v>0</v>
      </c>
      <c r="G77" s="191">
        <f t="shared" si="86"/>
        <v>0</v>
      </c>
      <c r="H77" s="192">
        <f t="shared" si="86"/>
        <v>0</v>
      </c>
      <c r="I77" s="190">
        <f t="shared" si="86"/>
        <v>0</v>
      </c>
      <c r="J77" s="191">
        <f t="shared" si="86"/>
        <v>0</v>
      </c>
      <c r="K77" s="192">
        <f t="shared" si="86"/>
        <v>0</v>
      </c>
      <c r="L77" s="190">
        <f t="shared" si="86"/>
        <v>0</v>
      </c>
      <c r="M77" s="191">
        <f t="shared" si="86"/>
        <v>0</v>
      </c>
      <c r="N77" s="192">
        <f t="shared" si="86"/>
        <v>0</v>
      </c>
      <c r="O77" s="190">
        <f t="shared" si="86"/>
        <v>0</v>
      </c>
      <c r="P77" s="191">
        <f t="shared" si="86"/>
        <v>0</v>
      </c>
      <c r="Q77" s="192">
        <f t="shared" si="86"/>
        <v>0</v>
      </c>
      <c r="R77" s="190">
        <f t="shared" si="86"/>
        <v>0</v>
      </c>
      <c r="S77" s="191">
        <f t="shared" si="86"/>
        <v>0</v>
      </c>
      <c r="T77" s="192">
        <f t="shared" si="86"/>
        <v>0</v>
      </c>
      <c r="U77" s="190">
        <f t="shared" si="86"/>
        <v>0</v>
      </c>
      <c r="V77" s="191">
        <f t="shared" si="86"/>
        <v>0</v>
      </c>
      <c r="W77" s="192">
        <f t="shared" si="86"/>
        <v>0</v>
      </c>
      <c r="X77" s="190">
        <f t="shared" si="86"/>
        <v>0</v>
      </c>
      <c r="Y77" s="191">
        <f t="shared" si="86"/>
        <v>0</v>
      </c>
      <c r="Z77" s="192">
        <f t="shared" si="86"/>
        <v>0</v>
      </c>
      <c r="AA77" s="190">
        <f t="shared" si="86"/>
        <v>0</v>
      </c>
      <c r="AB77" s="191">
        <f t="shared" si="86"/>
        <v>0</v>
      </c>
      <c r="AC77" s="192">
        <f t="shared" si="86"/>
        <v>0</v>
      </c>
      <c r="AD77" s="190">
        <f t="shared" si="86"/>
        <v>0</v>
      </c>
      <c r="AE77" s="191">
        <f t="shared" si="86"/>
        <v>0</v>
      </c>
      <c r="AF77" s="192">
        <f t="shared" si="86"/>
        <v>0</v>
      </c>
      <c r="AG77" s="190">
        <f t="shared" si="86"/>
        <v>0</v>
      </c>
      <c r="AH77" s="191">
        <f t="shared" si="86"/>
        <v>0</v>
      </c>
      <c r="AI77" s="192">
        <f t="shared" si="86"/>
        <v>0</v>
      </c>
      <c r="AJ77" s="193">
        <f>AM77+AS77+AY77+AV77</f>
        <v>0</v>
      </c>
      <c r="AK77" s="194">
        <f>AN77+AT77+AW77+AZ77+AO77</f>
        <v>0</v>
      </c>
      <c r="AL77" s="195">
        <f>AR77+AU77+AX77+BA77+AQ77</f>
        <v>0</v>
      </c>
      <c r="AM77" s="190">
        <f>AM76-AM42</f>
        <v>0</v>
      </c>
      <c r="AN77" s="191">
        <f>AN76-AN42</f>
        <v>0</v>
      </c>
      <c r="AO77" s="192">
        <f>AO76-AO42</f>
        <v>0</v>
      </c>
      <c r="AP77" s="190">
        <f t="shared" ref="AP77:BA77" si="87">AP76-AP42</f>
        <v>0</v>
      </c>
      <c r="AQ77" s="47">
        <f>AR77-AP77</f>
        <v>0</v>
      </c>
      <c r="AR77" s="192">
        <f t="shared" si="87"/>
        <v>0</v>
      </c>
      <c r="AS77" s="190">
        <f t="shared" si="87"/>
        <v>0</v>
      </c>
      <c r="AT77" s="191">
        <f t="shared" si="87"/>
        <v>0</v>
      </c>
      <c r="AU77" s="192">
        <f t="shared" si="87"/>
        <v>0</v>
      </c>
      <c r="AV77" s="190">
        <f t="shared" si="87"/>
        <v>-430</v>
      </c>
      <c r="AW77" s="191">
        <f t="shared" si="87"/>
        <v>0</v>
      </c>
      <c r="AX77" s="192">
        <f t="shared" si="87"/>
        <v>-430</v>
      </c>
      <c r="AY77" s="190">
        <f t="shared" si="87"/>
        <v>430</v>
      </c>
      <c r="AZ77" s="191">
        <f t="shared" si="87"/>
        <v>0</v>
      </c>
      <c r="BA77" s="192">
        <f t="shared" si="87"/>
        <v>430</v>
      </c>
      <c r="BB77" s="193">
        <f>BE77+BK77+BH77</f>
        <v>0</v>
      </c>
      <c r="BC77" s="194">
        <f>BF77+BL77</f>
        <v>0</v>
      </c>
      <c r="BD77" s="195">
        <f>BG77+BM77</f>
        <v>0</v>
      </c>
      <c r="BE77" s="190">
        <f t="shared" ref="BE77:BP77" si="88">BE76-BE42</f>
        <v>0</v>
      </c>
      <c r="BF77" s="191">
        <f t="shared" si="88"/>
        <v>0</v>
      </c>
      <c r="BG77" s="192">
        <f t="shared" si="88"/>
        <v>0</v>
      </c>
      <c r="BH77" s="190">
        <f t="shared" si="88"/>
        <v>0</v>
      </c>
      <c r="BI77" s="191">
        <f t="shared" si="88"/>
        <v>0</v>
      </c>
      <c r="BJ77" s="192">
        <f t="shared" si="88"/>
        <v>0</v>
      </c>
      <c r="BK77" s="190">
        <f t="shared" si="88"/>
        <v>0</v>
      </c>
      <c r="BL77" s="191">
        <f t="shared" si="88"/>
        <v>0</v>
      </c>
      <c r="BM77" s="192">
        <f t="shared" si="88"/>
        <v>0</v>
      </c>
      <c r="BN77" s="187">
        <f t="shared" si="88"/>
        <v>0</v>
      </c>
      <c r="BO77" s="188">
        <f t="shared" si="88"/>
        <v>0</v>
      </c>
      <c r="BP77" s="189">
        <f t="shared" si="88"/>
        <v>0</v>
      </c>
      <c r="BQ77" s="193">
        <f t="shared" si="55"/>
        <v>0</v>
      </c>
      <c r="BR77" s="194">
        <f t="shared" si="55"/>
        <v>0</v>
      </c>
      <c r="BS77" s="195">
        <f t="shared" si="55"/>
        <v>0</v>
      </c>
      <c r="BT77" s="190">
        <f t="shared" ref="BT77:BY77" si="89">BT76-BT42</f>
        <v>0</v>
      </c>
      <c r="BU77" s="191">
        <f t="shared" si="89"/>
        <v>0</v>
      </c>
      <c r="BV77" s="192">
        <f t="shared" si="89"/>
        <v>0</v>
      </c>
      <c r="BW77" s="190">
        <f t="shared" si="89"/>
        <v>0</v>
      </c>
      <c r="BX77" s="191">
        <f t="shared" si="89"/>
        <v>0</v>
      </c>
      <c r="BY77" s="192">
        <f t="shared" si="89"/>
        <v>0</v>
      </c>
      <c r="BZ77" s="51">
        <f t="shared" si="85"/>
        <v>0</v>
      </c>
      <c r="CA77" s="52">
        <f t="shared" si="85"/>
        <v>0</v>
      </c>
      <c r="CB77" s="53">
        <f t="shared" si="85"/>
        <v>0</v>
      </c>
    </row>
    <row r="78" spans="1:80" ht="25.5">
      <c r="A78" s="54">
        <v>69</v>
      </c>
      <c r="B78" s="196" t="s">
        <v>144</v>
      </c>
      <c r="C78" s="56">
        <f>F78+I78+L78+O78+R78+U78+X78+AA78+AG78+AD78</f>
        <v>0</v>
      </c>
      <c r="D78" s="57">
        <f>G78+J78+M78+P78+S78+V78+Y78+AB78+AH78+AE78</f>
        <v>0</v>
      </c>
      <c r="E78" s="58">
        <f>H78+K78+N78+Q78+T78+W78+Z78+AC78+AI78+AF78</f>
        <v>0</v>
      </c>
      <c r="F78" s="197"/>
      <c r="G78" s="198"/>
      <c r="H78" s="199"/>
      <c r="I78" s="197"/>
      <c r="J78" s="198"/>
      <c r="K78" s="199"/>
      <c r="L78" s="197"/>
      <c r="M78" s="198"/>
      <c r="N78" s="199"/>
      <c r="O78" s="197"/>
      <c r="P78" s="198"/>
      <c r="Q78" s="199"/>
      <c r="R78" s="197">
        <v>0</v>
      </c>
      <c r="S78" s="198">
        <v>0</v>
      </c>
      <c r="T78" s="199">
        <v>0</v>
      </c>
      <c r="U78" s="197"/>
      <c r="V78" s="198"/>
      <c r="W78" s="199"/>
      <c r="X78" s="197"/>
      <c r="Y78" s="198"/>
      <c r="Z78" s="199"/>
      <c r="AA78" s="197"/>
      <c r="AB78" s="198"/>
      <c r="AC78" s="199"/>
      <c r="AD78" s="197"/>
      <c r="AE78" s="198"/>
      <c r="AF78" s="199"/>
      <c r="AG78" s="197"/>
      <c r="AH78" s="198"/>
      <c r="AI78" s="199"/>
      <c r="AJ78" s="56">
        <f>AM78+AS78+AV78+AY78+AP78</f>
        <v>32</v>
      </c>
      <c r="AK78" s="57">
        <f>AN78+AT78+AW78+AZ78+AQ78</f>
        <v>32</v>
      </c>
      <c r="AL78" s="58">
        <f>AR78+AU78+AX78+BA78+AO78</f>
        <v>32</v>
      </c>
      <c r="AM78" s="197">
        <v>26</v>
      </c>
      <c r="AN78" s="198">
        <v>26</v>
      </c>
      <c r="AO78" s="199">
        <v>26</v>
      </c>
      <c r="AP78" s="197">
        <v>1</v>
      </c>
      <c r="AQ78" s="198">
        <v>1</v>
      </c>
      <c r="AR78" s="199">
        <v>1</v>
      </c>
      <c r="AS78" s="197">
        <v>5</v>
      </c>
      <c r="AT78" s="198">
        <v>5</v>
      </c>
      <c r="AU78" s="199">
        <v>5</v>
      </c>
      <c r="AV78" s="197"/>
      <c r="AW78" s="198"/>
      <c r="AX78" s="199"/>
      <c r="AY78" s="197"/>
      <c r="AZ78" s="198"/>
      <c r="BA78" s="199"/>
      <c r="BB78" s="56">
        <f t="shared" ref="BB78:BD79" si="90">BE78+BK78</f>
        <v>31</v>
      </c>
      <c r="BC78" s="57">
        <f t="shared" si="90"/>
        <v>31</v>
      </c>
      <c r="BD78" s="200">
        <f t="shared" si="90"/>
        <v>31</v>
      </c>
      <c r="BE78" s="201">
        <v>26</v>
      </c>
      <c r="BF78" s="202">
        <v>26</v>
      </c>
      <c r="BG78" s="203">
        <v>26</v>
      </c>
      <c r="BH78" s="201"/>
      <c r="BI78" s="202"/>
      <c r="BJ78" s="203"/>
      <c r="BK78" s="201">
        <v>5</v>
      </c>
      <c r="BL78" s="202">
        <v>5</v>
      </c>
      <c r="BM78" s="203">
        <v>5</v>
      </c>
      <c r="BN78" s="204">
        <v>2</v>
      </c>
      <c r="BO78" s="205">
        <v>2</v>
      </c>
      <c r="BP78" s="206">
        <v>2</v>
      </c>
      <c r="BQ78" s="56">
        <f t="shared" si="55"/>
        <v>7</v>
      </c>
      <c r="BR78" s="57">
        <f t="shared" si="55"/>
        <v>7</v>
      </c>
      <c r="BS78" s="58">
        <f t="shared" si="55"/>
        <v>7</v>
      </c>
      <c r="BT78" s="201">
        <v>2</v>
      </c>
      <c r="BU78" s="202">
        <v>2</v>
      </c>
      <c r="BV78" s="203">
        <v>2</v>
      </c>
      <c r="BW78" s="201">
        <v>5</v>
      </c>
      <c r="BX78" s="202">
        <v>5</v>
      </c>
      <c r="BY78" s="203">
        <v>5</v>
      </c>
      <c r="BZ78" s="64">
        <f t="shared" si="85"/>
        <v>72</v>
      </c>
      <c r="CA78" s="65">
        <f t="shared" si="85"/>
        <v>72</v>
      </c>
      <c r="CB78" s="66">
        <f t="shared" si="85"/>
        <v>72</v>
      </c>
    </row>
    <row r="79" spans="1:80" ht="77.25" thickBot="1">
      <c r="A79" s="54">
        <v>70</v>
      </c>
      <c r="B79" s="207" t="s">
        <v>145</v>
      </c>
      <c r="C79" s="208"/>
      <c r="D79" s="209"/>
      <c r="E79" s="210"/>
      <c r="F79" s="211"/>
      <c r="G79" s="212"/>
      <c r="H79" s="213"/>
      <c r="I79" s="211"/>
      <c r="J79" s="212"/>
      <c r="K79" s="213"/>
      <c r="L79" s="211"/>
      <c r="M79" s="212"/>
      <c r="N79" s="213"/>
      <c r="O79" s="211"/>
      <c r="P79" s="212"/>
      <c r="Q79" s="213"/>
      <c r="R79" s="211"/>
      <c r="S79" s="212"/>
      <c r="T79" s="213"/>
      <c r="U79" s="211"/>
      <c r="V79" s="212"/>
      <c r="W79" s="213"/>
      <c r="X79" s="211"/>
      <c r="Y79" s="212"/>
      <c r="Z79" s="213"/>
      <c r="AA79" s="211"/>
      <c r="AB79" s="212"/>
      <c r="AC79" s="213"/>
      <c r="AD79" s="211"/>
      <c r="AE79" s="212"/>
      <c r="AF79" s="213"/>
      <c r="AG79" s="211"/>
      <c r="AH79" s="212"/>
      <c r="AI79" s="213"/>
      <c r="AJ79" s="214">
        <f>AM79+AS79+AY79+AV79</f>
        <v>0</v>
      </c>
      <c r="AK79" s="215">
        <f>AN79+AT79+AW79+AZ79+AO79</f>
        <v>0</v>
      </c>
      <c r="AL79" s="216">
        <f>AR79+AU79+AX79+BA79</f>
        <v>0</v>
      </c>
      <c r="AM79" s="211"/>
      <c r="AN79" s="212"/>
      <c r="AO79" s="213"/>
      <c r="AP79" s="211"/>
      <c r="AQ79" s="212"/>
      <c r="AR79" s="213"/>
      <c r="AS79" s="211"/>
      <c r="AT79" s="212"/>
      <c r="AU79" s="213"/>
      <c r="AV79" s="211"/>
      <c r="AW79" s="212"/>
      <c r="AX79" s="213"/>
      <c r="AY79" s="211"/>
      <c r="AZ79" s="212"/>
      <c r="BA79" s="213"/>
      <c r="BB79" s="214">
        <f t="shared" si="90"/>
        <v>0</v>
      </c>
      <c r="BC79" s="215">
        <f t="shared" si="90"/>
        <v>0</v>
      </c>
      <c r="BD79" s="216">
        <f t="shared" si="90"/>
        <v>0</v>
      </c>
      <c r="BE79" s="211"/>
      <c r="BF79" s="212"/>
      <c r="BG79" s="213"/>
      <c r="BH79" s="211"/>
      <c r="BI79" s="212"/>
      <c r="BJ79" s="213"/>
      <c r="BK79" s="211"/>
      <c r="BL79" s="212"/>
      <c r="BM79" s="213"/>
      <c r="BN79" s="208"/>
      <c r="BO79" s="209"/>
      <c r="BP79" s="210"/>
      <c r="BQ79" s="214">
        <f t="shared" si="55"/>
        <v>0</v>
      </c>
      <c r="BR79" s="215">
        <f t="shared" si="55"/>
        <v>0</v>
      </c>
      <c r="BS79" s="216">
        <f t="shared" si="55"/>
        <v>0</v>
      </c>
      <c r="BT79" s="211"/>
      <c r="BU79" s="212"/>
      <c r="BV79" s="213"/>
      <c r="BW79" s="211"/>
      <c r="BX79" s="212"/>
      <c r="BY79" s="213"/>
      <c r="BZ79" s="217">
        <f t="shared" si="85"/>
        <v>0</v>
      </c>
      <c r="CA79" s="218">
        <f t="shared" si="85"/>
        <v>0</v>
      </c>
      <c r="CB79" s="219">
        <f t="shared" si="85"/>
        <v>0</v>
      </c>
    </row>
  </sheetData>
  <mergeCells count="52">
    <mergeCell ref="BW5:BY5"/>
    <mergeCell ref="BZ5:CB5"/>
    <mergeCell ref="A7:B7"/>
    <mergeCell ref="A8:B8"/>
    <mergeCell ref="A43:B43"/>
    <mergeCell ref="BE5:BG5"/>
    <mergeCell ref="BH5:BJ5"/>
    <mergeCell ref="BK5:BM5"/>
    <mergeCell ref="BN5:BP5"/>
    <mergeCell ref="BQ5:BS5"/>
    <mergeCell ref="BT5:BV5"/>
    <mergeCell ref="AG5:AI5"/>
    <mergeCell ref="AJ5:AL5"/>
    <mergeCell ref="AM5:AO5"/>
    <mergeCell ref="AP5:AR5"/>
    <mergeCell ref="AS5:AU5"/>
    <mergeCell ref="AV5:AX5"/>
    <mergeCell ref="O5:Q5"/>
    <mergeCell ref="R5:T5"/>
    <mergeCell ref="U5:W5"/>
    <mergeCell ref="X5:Z5"/>
    <mergeCell ref="AA5:AC5"/>
    <mergeCell ref="AD5:AF5"/>
    <mergeCell ref="BE4:BG4"/>
    <mergeCell ref="BK4:BM4"/>
    <mergeCell ref="BN4:BP4"/>
    <mergeCell ref="BT4:BV4"/>
    <mergeCell ref="BW4:BY4"/>
    <mergeCell ref="BZ4:CB4"/>
    <mergeCell ref="AJ4:AL4"/>
    <mergeCell ref="AM4:AR4"/>
    <mergeCell ref="AS4:AU4"/>
    <mergeCell ref="AV4:AX4"/>
    <mergeCell ref="AY4:BA4"/>
    <mergeCell ref="BB4:BD5"/>
    <mergeCell ref="AY5:BA5"/>
    <mergeCell ref="R4:T4"/>
    <mergeCell ref="U4:W4"/>
    <mergeCell ref="X4:Z4"/>
    <mergeCell ref="AA4:AC4"/>
    <mergeCell ref="AD4:AF4"/>
    <mergeCell ref="AG4:AI4"/>
    <mergeCell ref="A4:B6"/>
    <mergeCell ref="C4:E4"/>
    <mergeCell ref="F4:H4"/>
    <mergeCell ref="I4:K4"/>
    <mergeCell ref="L4:N4"/>
    <mergeCell ref="O4:Q4"/>
    <mergeCell ref="C5:E5"/>
    <mergeCell ref="F5:H5"/>
    <mergeCell ref="I5:K5"/>
    <mergeCell ref="L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2013-08-26T10:55:08Z</dcterms:created>
  <dcterms:modified xsi:type="dcterms:W3CDTF">2013-08-26T11:08:51Z</dcterms:modified>
</cp:coreProperties>
</file>