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8. évi beszámoló Hivatal\"/>
    </mc:Choice>
  </mc:AlternateContent>
  <bookViews>
    <workbookView xWindow="480" yWindow="135" windowWidth="15195" windowHeight="11760"/>
  </bookViews>
  <sheets>
    <sheet name="Munka1" sheetId="1" r:id="rId1"/>
    <sheet name="Munka2" sheetId="2" r:id="rId2"/>
  </sheets>
  <definedNames>
    <definedName name="_xlnm.Print_Area" localSheetId="0">Munka1!$A$1:$I$105</definedName>
  </definedNames>
  <calcPr calcId="162913"/>
</workbook>
</file>

<file path=xl/calcChain.xml><?xml version="1.0" encoding="utf-8"?>
<calcChain xmlns="http://schemas.openxmlformats.org/spreadsheetml/2006/main">
  <c r="G61" i="1" l="1"/>
  <c r="G17" i="2" l="1"/>
  <c r="F17" i="2"/>
  <c r="F8" i="2"/>
  <c r="F9" i="2"/>
  <c r="F10" i="2"/>
  <c r="F11" i="2"/>
  <c r="F12" i="2"/>
  <c r="F13" i="2"/>
  <c r="F14" i="2"/>
  <c r="F15" i="2"/>
  <c r="F16" i="2"/>
  <c r="F5" i="2"/>
  <c r="D17" i="2"/>
  <c r="B17" i="2"/>
  <c r="I47" i="1"/>
  <c r="I45" i="1"/>
  <c r="I44" i="1"/>
  <c r="H46" i="1" l="1"/>
  <c r="G50" i="1"/>
  <c r="G46" i="1"/>
  <c r="I35" i="1"/>
  <c r="I41" i="1"/>
  <c r="I42" i="1"/>
  <c r="I32" i="1"/>
  <c r="I33" i="1"/>
  <c r="I12" i="1"/>
  <c r="I13" i="1"/>
  <c r="H13" i="1"/>
  <c r="H16" i="1" s="1"/>
  <c r="H33" i="1"/>
  <c r="F46" i="1"/>
  <c r="F50" i="1" s="1"/>
  <c r="G41" i="1"/>
  <c r="F41" i="1"/>
  <c r="G33" i="1"/>
  <c r="F33" i="1"/>
  <c r="G21" i="1"/>
  <c r="G36" i="1" s="1"/>
  <c r="G42" i="1" s="1"/>
  <c r="F21" i="1"/>
  <c r="G16" i="1"/>
  <c r="F13" i="1"/>
  <c r="F16" i="1" s="1"/>
  <c r="F36" i="1" s="1"/>
  <c r="F42" i="1" s="1"/>
  <c r="G62" i="1" l="1"/>
  <c r="G63" i="1"/>
  <c r="G64" i="1"/>
  <c r="G65" i="1"/>
  <c r="G66" i="1"/>
  <c r="F67" i="1"/>
  <c r="E67" i="1"/>
  <c r="E57" i="1"/>
  <c r="E60" i="1" s="1"/>
  <c r="D67" i="1"/>
  <c r="G67" i="1" l="1"/>
  <c r="I49" i="1"/>
  <c r="I48" i="1"/>
  <c r="I7" i="1"/>
  <c r="I8" i="1"/>
  <c r="I9" i="1"/>
  <c r="I10" i="1"/>
  <c r="I16" i="1"/>
  <c r="I17" i="1"/>
  <c r="I18" i="1"/>
  <c r="I20" i="1"/>
  <c r="I22" i="1"/>
  <c r="I23" i="1"/>
  <c r="I24" i="1"/>
  <c r="I25" i="1"/>
  <c r="I26" i="1"/>
  <c r="I27" i="1"/>
  <c r="I28" i="1"/>
  <c r="I29" i="1"/>
  <c r="I30" i="1"/>
  <c r="I38" i="1"/>
  <c r="I6" i="1"/>
  <c r="H21" i="1"/>
  <c r="I21" i="1" s="1"/>
  <c r="I31" i="1" l="1"/>
  <c r="H36" i="1" l="1"/>
  <c r="I15" i="1"/>
  <c r="I36" i="1" l="1"/>
  <c r="I19" i="1"/>
  <c r="I39" i="1" l="1"/>
  <c r="H41" i="1"/>
  <c r="H42" i="1" s="1"/>
  <c r="H50" i="1" l="1"/>
  <c r="I50" i="1" s="1"/>
  <c r="I46" i="1"/>
  <c r="I40" i="1"/>
</calcChain>
</file>

<file path=xl/sharedStrings.xml><?xml version="1.0" encoding="utf-8"?>
<sst xmlns="http://schemas.openxmlformats.org/spreadsheetml/2006/main" count="95" uniqueCount="92">
  <si>
    <t>Személyi juttatások összesen</t>
  </si>
  <si>
    <t>Dologi kiadások összesen</t>
  </si>
  <si>
    <t>KIADÁSOK MINSÖSSZESEN</t>
  </si>
  <si>
    <t>Megnevezés</t>
  </si>
  <si>
    <t>Saját bevételek összesen</t>
  </si>
  <si>
    <t>Finanszírozandó</t>
  </si>
  <si>
    <t>Török Csilla sk.</t>
  </si>
  <si>
    <t>Intézmény finanszírozás</t>
  </si>
  <si>
    <t>BEVÉTELEK MINDÖSSZESEN</t>
  </si>
  <si>
    <t>Megbízási díj</t>
  </si>
  <si>
    <t>Egészségügyi hozzájárulás</t>
  </si>
  <si>
    <t>Balatonszentgyörgyi Közös Önkormányzati Hivatal</t>
  </si>
  <si>
    <t>Törvény szerinti illetmények, munkabérek</t>
  </si>
  <si>
    <t>Béren kívüli juttatások</t>
  </si>
  <si>
    <t>Közlekedési költségtérítés</t>
  </si>
  <si>
    <t>Egyéb költségtérítés</t>
  </si>
  <si>
    <t>Külsős személyi juttatások</t>
  </si>
  <si>
    <t>Foglalkoztatottak egyéb személyi juttatásai</t>
  </si>
  <si>
    <t>Szociális hozzájárulási adó</t>
  </si>
  <si>
    <t>Munkáltató által fizetett személyi jövedelemadó</t>
  </si>
  <si>
    <t>Egyéb külső személyi juttatások</t>
  </si>
  <si>
    <t>Munkaadót terhelő járulékok és szociális hj.adó</t>
  </si>
  <si>
    <t>Szakmai anyagok beszerzése</t>
  </si>
  <si>
    <t>Üzemeltetési anyagok beszerzése</t>
  </si>
  <si>
    <t>Informatikai szolgáltatások igénybevétele</t>
  </si>
  <si>
    <t xml:space="preserve">Egyéb kommunikációs szolgáltatások </t>
  </si>
  <si>
    <t>Közüzemi díjak</t>
  </si>
  <si>
    <t>Karbantartási, kisjavítási szolgáltatások</t>
  </si>
  <si>
    <t>Szakmai tevékenységet segítő szolgáltatások</t>
  </si>
  <si>
    <t>Egyéb szolgálatások</t>
  </si>
  <si>
    <t>Kiküldetések kiadásai</t>
  </si>
  <si>
    <t>Működési célú előzetesen felszámított ÁFA</t>
  </si>
  <si>
    <t>Egyéb működési célú támogatások ÁHT-n belülre</t>
  </si>
  <si>
    <t>MŰKÖDÉSI KIADÁSOK ÖSSZESEN</t>
  </si>
  <si>
    <t>Immateriális javak beszerzése</t>
  </si>
  <si>
    <t>Informatikai eszközök beszerzése</t>
  </si>
  <si>
    <t>Egyéb tárgyi eszközök beszerzése</t>
  </si>
  <si>
    <t>FELHALMOZÁSI KIADÁSOK ÖSSZESEN</t>
  </si>
  <si>
    <t>Szolgáltatások ellenértéke</t>
  </si>
  <si>
    <t>Előző évi pénzmaradvány</t>
  </si>
  <si>
    <t>Állami támogatás</t>
  </si>
  <si>
    <t>Egyéb működési célú támogatások ÁHT-n kívülre</t>
  </si>
  <si>
    <t>Jutalom</t>
  </si>
  <si>
    <t>Beruházási célú előzetesen felszámított ÁFA</t>
  </si>
  <si>
    <t>Adatok forintban!</t>
  </si>
  <si>
    <t>Eredeti előirányzat</t>
  </si>
  <si>
    <t>Módosított előirányzat</t>
  </si>
  <si>
    <t>Egyéb működési célú támogatások ÁHT-n belülről</t>
  </si>
  <si>
    <t>Egyéb dologi kiadás</t>
  </si>
  <si>
    <t>Teljesítés              %</t>
  </si>
  <si>
    <t>címzetes főjegyző</t>
  </si>
  <si>
    <t>Finanszírozás elszámolás</t>
  </si>
  <si>
    <t>Finanszírozott</t>
  </si>
  <si>
    <t>Különbözet</t>
  </si>
  <si>
    <t>Összes kiadás</t>
  </si>
  <si>
    <t>Saját bevétel</t>
  </si>
  <si>
    <t>Bérkompenzáció</t>
  </si>
  <si>
    <t>Balatonszentgyörgy</t>
  </si>
  <si>
    <t>Főnyed</t>
  </si>
  <si>
    <t>Hollád</t>
  </si>
  <si>
    <t>Szegerdő</t>
  </si>
  <si>
    <t>Tikos</t>
  </si>
  <si>
    <t>Vörs</t>
  </si>
  <si>
    <t>Összesen</t>
  </si>
  <si>
    <t>Álami támogatáson felüli finanszírozás</t>
  </si>
  <si>
    <t>Adatok ezer forintban!</t>
  </si>
  <si>
    <t>Előző évi maradvány</t>
  </si>
  <si>
    <t xml:space="preserve"> </t>
  </si>
  <si>
    <t>Céljuttás, projektprémium</t>
  </si>
  <si>
    <t>Táppénz hozzájárulás</t>
  </si>
  <si>
    <t>Egyéb működési bevételek</t>
  </si>
  <si>
    <t>hónap</t>
  </si>
  <si>
    <t>Nagy Judit</t>
  </si>
  <si>
    <t>Somogyi Judit</t>
  </si>
  <si>
    <t>december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</si>
  <si>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</si>
  <si>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</si>
  <si>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</si>
  <si>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</si>
  <si>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</si>
  <si>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</si>
  <si>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</si>
  <si>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</si>
  <si>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</si>
  <si>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</si>
  <si>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</si>
  <si>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szocho</t>
  </si>
  <si>
    <t>Létszám 2018.01.01. (fő)</t>
  </si>
  <si>
    <t>Balatonszentgyörgy, 2019. május 14.</t>
  </si>
  <si>
    <t>2018. évi költségvetési beszámoló</t>
  </si>
  <si>
    <t>Tény          2018.12.31.</t>
  </si>
  <si>
    <t>A különbözet összege a 2019. évi elemi költségvetésben maradvány igénybevétele előirányzaton tervezésre került, a 2019. évi finanszírozás ennek figyelembe vételével került meghatározásra.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</si>
</sst>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0" fillId="0" borderId="4" xfId="0" applyNumberFormat="1" applyBorder="1" applyAlignment="1"/>
    <xf numFmtId="3" fontId="0" fillId="0" borderId="5" xfId="0" applyNumberFormat="1" applyBorder="1" applyAlignment="1"/>
    <xf numFmtId="3" fontId="4" fillId="0" borderId="5" xfId="0" applyNumberFormat="1" applyFont="1" applyBorder="1" applyAlignment="1"/>
    <xf numFmtId="3" fontId="1" fillId="0" borderId="6" xfId="0" applyNumberFormat="1" applyFont="1" applyBorder="1" applyAlignment="1"/>
    <xf numFmtId="3" fontId="2" fillId="0" borderId="7" xfId="0" applyNumberFormat="1" applyFont="1" applyBorder="1" applyAlignment="1"/>
    <xf numFmtId="3" fontId="2" fillId="0" borderId="5" xfId="0" applyNumberFormat="1" applyFont="1" applyBorder="1" applyAlignment="1"/>
    <xf numFmtId="3" fontId="0" fillId="0" borderId="8" xfId="0" applyNumberFormat="1" applyBorder="1" applyAlignment="1"/>
    <xf numFmtId="3" fontId="1" fillId="0" borderId="7" xfId="0" applyNumberFormat="1" applyFont="1" applyBorder="1" applyAlignment="1"/>
    <xf numFmtId="3" fontId="1" fillId="0" borderId="3" xfId="0" applyNumberFormat="1" applyFont="1" applyBorder="1" applyAlignment="1"/>
    <xf numFmtId="3" fontId="1" fillId="0" borderId="9" xfId="0" applyNumberFormat="1" applyFont="1" applyBorder="1" applyAlignment="1"/>
    <xf numFmtId="3" fontId="1" fillId="0" borderId="5" xfId="0" applyNumberFormat="1" applyFont="1" applyBorder="1" applyAlignment="1"/>
    <xf numFmtId="3" fontId="0" fillId="0" borderId="29" xfId="0" applyNumberFormat="1" applyBorder="1" applyAlignment="1"/>
    <xf numFmtId="3" fontId="0" fillId="0" borderId="0" xfId="0" applyNumberFormat="1"/>
    <xf numFmtId="3" fontId="1" fillId="0" borderId="3" xfId="0" applyNumberFormat="1" applyFont="1" applyBorder="1" applyAlignment="1">
      <alignment horizontal="center" vertical="center" wrapText="1"/>
    </xf>
    <xf numFmtId="3" fontId="0" fillId="0" borderId="7" xfId="0" applyNumberFormat="1" applyBorder="1"/>
    <xf numFmtId="3" fontId="0" fillId="0" borderId="5" xfId="0" applyNumberFormat="1" applyBorder="1"/>
    <xf numFmtId="3" fontId="1" fillId="0" borderId="3" xfId="0" applyNumberFormat="1" applyFont="1" applyBorder="1"/>
    <xf numFmtId="3" fontId="0" fillId="0" borderId="29" xfId="0" applyNumberFormat="1" applyBorder="1"/>
    <xf numFmtId="10" fontId="0" fillId="0" borderId="7" xfId="0" applyNumberFormat="1" applyBorder="1"/>
    <xf numFmtId="10" fontId="0" fillId="0" borderId="5" xfId="0" applyNumberFormat="1" applyBorder="1"/>
    <xf numFmtId="10" fontId="1" fillId="0" borderId="3" xfId="0" applyNumberFormat="1" applyFont="1" applyBorder="1"/>
    <xf numFmtId="10" fontId="1" fillId="0" borderId="9" xfId="0" applyNumberFormat="1" applyFont="1" applyBorder="1"/>
    <xf numFmtId="3" fontId="0" fillId="0" borderId="0" xfId="0" applyNumberFormat="1" applyBorder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0" fillId="0" borderId="0" xfId="0" applyBorder="1" applyAlignment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1" fillId="0" borderId="0" xfId="0" applyNumberFormat="1" applyFon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/>
    <xf numFmtId="3" fontId="2" fillId="0" borderId="1" xfId="0" applyNumberFormat="1" applyFont="1" applyBorder="1" applyAlignment="1"/>
    <xf numFmtId="0" fontId="0" fillId="0" borderId="1" xfId="0" applyBorder="1" applyAlignment="1"/>
    <xf numFmtId="0" fontId="2" fillId="0" borderId="1" xfId="0" applyFont="1" applyFill="1" applyBorder="1" applyAlignment="1"/>
    <xf numFmtId="3" fontId="2" fillId="0" borderId="30" xfId="0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left" wrapText="1"/>
    </xf>
    <xf numFmtId="3" fontId="2" fillId="0" borderId="30" xfId="0" applyNumberFormat="1" applyFont="1" applyBorder="1" applyAlignment="1"/>
    <xf numFmtId="0" fontId="1" fillId="0" borderId="2" xfId="0" applyFont="1" applyBorder="1" applyAlignment="1"/>
    <xf numFmtId="3" fontId="1" fillId="0" borderId="2" xfId="0" applyNumberFormat="1" applyFont="1" applyBorder="1" applyAlignment="1"/>
    <xf numFmtId="3" fontId="1" fillId="0" borderId="31" xfId="0" applyNumberFormat="1" applyFont="1" applyBorder="1" applyAlignment="1"/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23" xfId="0" applyFont="1" applyBorder="1" applyAlignment="1">
      <alignment horizontal="righ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4" fillId="0" borderId="12" xfId="0" applyFont="1" applyBorder="1" applyAlignment="1">
      <alignment horizontal="left" indent="3"/>
    </xf>
    <xf numFmtId="0" fontId="4" fillId="0" borderId="20" xfId="0" applyFont="1" applyBorder="1" applyAlignment="1">
      <alignment horizontal="left" indent="3"/>
    </xf>
    <xf numFmtId="0" fontId="4" fillId="0" borderId="25" xfId="0" applyFont="1" applyBorder="1" applyAlignment="1">
      <alignment horizontal="left" indent="3"/>
    </xf>
    <xf numFmtId="0" fontId="2" fillId="0" borderId="16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5" xfId="0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23" xfId="0" applyFont="1" applyBorder="1" applyAlignment="1">
      <alignment horizontal="right"/>
    </xf>
    <xf numFmtId="0" fontId="2" fillId="0" borderId="2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2" xfId="0" applyFont="1" applyBorder="1" applyAlignment="1"/>
    <xf numFmtId="0" fontId="2" fillId="0" borderId="20" xfId="0" applyFont="1" applyBorder="1" applyAlignment="1"/>
    <xf numFmtId="0" fontId="2" fillId="0" borderId="25" xfId="0" applyFont="1" applyBorder="1" applyAlignment="1"/>
    <xf numFmtId="3" fontId="0" fillId="0" borderId="32" xfId="0" applyNumberFormat="1" applyBorder="1"/>
    <xf numFmtId="10" fontId="0" fillId="0" borderId="32" xfId="0" applyNumberFormat="1" applyBorder="1"/>
    <xf numFmtId="10" fontId="0" fillId="0" borderId="6" xfId="0" applyNumberFormat="1" applyBorder="1"/>
    <xf numFmtId="10" fontId="1" fillId="0" borderId="6" xfId="0" applyNumberFormat="1" applyFont="1" applyBorder="1"/>
    <xf numFmtId="3" fontId="0" fillId="0" borderId="24" xfId="0" applyNumberFormat="1" applyBorder="1" applyAlignment="1"/>
    <xf numFmtId="3" fontId="0" fillId="0" borderId="33" xfId="0" applyNumberFormat="1" applyBorder="1" applyAlignment="1"/>
    <xf numFmtId="3" fontId="0" fillId="0" borderId="33" xfId="0" applyNumberFormat="1" applyBorder="1"/>
    <xf numFmtId="10" fontId="0" fillId="0" borderId="33" xfId="0" applyNumberFormat="1" applyBorder="1"/>
    <xf numFmtId="3" fontId="0" fillId="0" borderId="4" xfId="0" applyNumberFormat="1" applyBorder="1"/>
    <xf numFmtId="10" fontId="0" fillId="0" borderId="4" xfId="0" applyNumberFormat="1" applyBorder="1"/>
    <xf numFmtId="3" fontId="2" fillId="0" borderId="29" xfId="0" applyNumberFormat="1" applyFont="1" applyBorder="1" applyAlignment="1"/>
    <xf numFmtId="10" fontId="2" fillId="0" borderId="8" xfId="0" applyNumberFormat="1" applyFont="1" applyBorder="1"/>
    <xf numFmtId="3" fontId="2" fillId="0" borderId="5" xfId="0" applyNumberFormat="1" applyFont="1" applyBorder="1"/>
    <xf numFmtId="10" fontId="2" fillId="0" borderId="5" xfId="0" applyNumberFormat="1" applyFont="1" applyBorder="1"/>
    <xf numFmtId="10" fontId="2" fillId="0" borderId="29" xfId="0" applyNumberFormat="1" applyFont="1" applyBorder="1"/>
    <xf numFmtId="10" fontId="1" fillId="0" borderId="29" xfId="0" applyNumberFormat="1" applyFont="1" applyBorder="1"/>
    <xf numFmtId="0" fontId="2" fillId="0" borderId="0" xfId="0" applyFont="1"/>
    <xf numFmtId="0" fontId="2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zoomScaleNormal="100" workbookViewId="0">
      <selection activeCell="A76" sqref="A76:E76"/>
    </sheetView>
  </sheetViews>
  <sheetFormatPr defaultRowHeight="12.75" x14ac:dyDescent="0.2"/>
  <cols>
    <col min="1" max="1" width="7" customWidth="1"/>
    <col min="2" max="2" width="9" customWidth="1"/>
    <col min="3" max="3" width="5.85546875" customWidth="1"/>
    <col min="4" max="4" width="10.42578125" customWidth="1"/>
    <col min="5" max="5" width="13.42578125" customWidth="1"/>
    <col min="6" max="6" width="12.28515625" customWidth="1"/>
    <col min="7" max="7" width="12" customWidth="1"/>
    <col min="8" max="8" width="11.28515625" style="18" customWidth="1"/>
    <col min="9" max="9" width="9.7109375" customWidth="1"/>
  </cols>
  <sheetData>
    <row r="1" spans="1:9" x14ac:dyDescent="0.2">
      <c r="A1" s="58" t="s">
        <v>11</v>
      </c>
      <c r="B1" s="58"/>
      <c r="C1" s="58"/>
      <c r="D1" s="58"/>
      <c r="E1" s="58"/>
      <c r="F1" s="58"/>
      <c r="G1" s="58"/>
      <c r="H1" s="58"/>
      <c r="I1" s="58"/>
    </row>
    <row r="2" spans="1:9" x14ac:dyDescent="0.2">
      <c r="A2" s="58" t="s">
        <v>89</v>
      </c>
      <c r="B2" s="58"/>
      <c r="C2" s="58"/>
      <c r="D2" s="58"/>
      <c r="E2" s="58"/>
      <c r="F2" s="58"/>
      <c r="G2" s="58"/>
      <c r="H2" s="58"/>
      <c r="I2" s="58"/>
    </row>
    <row r="4" spans="1:9" ht="13.5" thickBot="1" x14ac:dyDescent="0.25">
      <c r="F4" s="85" t="s">
        <v>44</v>
      </c>
      <c r="G4" s="85"/>
      <c r="H4" s="85"/>
      <c r="I4" s="85"/>
    </row>
    <row r="5" spans="1:9" s="4" customFormat="1" ht="27.75" customHeight="1" thickTop="1" thickBot="1" x14ac:dyDescent="0.25">
      <c r="A5" s="92" t="s">
        <v>3</v>
      </c>
      <c r="B5" s="93"/>
      <c r="C5" s="93"/>
      <c r="D5" s="93"/>
      <c r="E5" s="94"/>
      <c r="F5" s="5" t="s">
        <v>45</v>
      </c>
      <c r="G5" s="5" t="s">
        <v>46</v>
      </c>
      <c r="H5" s="19" t="s">
        <v>90</v>
      </c>
      <c r="I5" s="5" t="s">
        <v>49</v>
      </c>
    </row>
    <row r="6" spans="1:9" ht="13.5" thickTop="1" x14ac:dyDescent="0.2">
      <c r="A6" s="102" t="s">
        <v>12</v>
      </c>
      <c r="B6" s="77"/>
      <c r="C6" s="77"/>
      <c r="D6" s="77"/>
      <c r="E6" s="78"/>
      <c r="F6" s="6">
        <v>39100000</v>
      </c>
      <c r="G6" s="6">
        <v>34900000</v>
      </c>
      <c r="H6" s="20">
        <v>34354609</v>
      </c>
      <c r="I6" s="24">
        <f>H6/G6</f>
        <v>0.98437275071633235</v>
      </c>
    </row>
    <row r="7" spans="1:9" x14ac:dyDescent="0.2">
      <c r="A7" s="79" t="s">
        <v>42</v>
      </c>
      <c r="B7" s="80"/>
      <c r="C7" s="80"/>
      <c r="D7" s="80"/>
      <c r="E7" s="81"/>
      <c r="F7" s="7">
        <v>0</v>
      </c>
      <c r="G7" s="7">
        <v>595000</v>
      </c>
      <c r="H7" s="21">
        <v>595000</v>
      </c>
      <c r="I7" s="25">
        <f t="shared" ref="I7:I45" si="0">H7/G7</f>
        <v>1</v>
      </c>
    </row>
    <row r="8" spans="1:9" x14ac:dyDescent="0.2">
      <c r="A8" s="79" t="s">
        <v>68</v>
      </c>
      <c r="B8" s="86"/>
      <c r="C8" s="86"/>
      <c r="D8" s="86"/>
      <c r="E8" s="87"/>
      <c r="F8" s="7">
        <v>0</v>
      </c>
      <c r="G8" s="7">
        <v>3900000</v>
      </c>
      <c r="H8" s="21">
        <v>3900000</v>
      </c>
      <c r="I8" s="25">
        <f t="shared" si="0"/>
        <v>1</v>
      </c>
    </row>
    <row r="9" spans="1:9" x14ac:dyDescent="0.2">
      <c r="A9" s="79" t="s">
        <v>13</v>
      </c>
      <c r="B9" s="80"/>
      <c r="C9" s="80"/>
      <c r="D9" s="80"/>
      <c r="E9" s="81"/>
      <c r="F9" s="7">
        <v>1800000</v>
      </c>
      <c r="G9" s="7">
        <v>1800000</v>
      </c>
      <c r="H9" s="21">
        <v>1790547</v>
      </c>
      <c r="I9" s="25">
        <f t="shared" si="0"/>
        <v>0.99474833333333335</v>
      </c>
    </row>
    <row r="10" spans="1:9" x14ac:dyDescent="0.2">
      <c r="A10" s="79" t="s">
        <v>14</v>
      </c>
      <c r="B10" s="80"/>
      <c r="C10" s="80"/>
      <c r="D10" s="80"/>
      <c r="E10" s="81"/>
      <c r="F10" s="7">
        <v>200000</v>
      </c>
      <c r="G10" s="7">
        <v>165000</v>
      </c>
      <c r="H10" s="21">
        <v>134330</v>
      </c>
      <c r="I10" s="25">
        <f t="shared" si="0"/>
        <v>0.81412121212121213</v>
      </c>
    </row>
    <row r="11" spans="1:9" x14ac:dyDescent="0.2">
      <c r="A11" s="79" t="s">
        <v>15</v>
      </c>
      <c r="B11" s="80"/>
      <c r="C11" s="80"/>
      <c r="D11" s="80"/>
      <c r="E11" s="81"/>
      <c r="F11" s="7">
        <v>275000</v>
      </c>
      <c r="G11" s="7">
        <v>0</v>
      </c>
      <c r="H11" s="21">
        <v>0</v>
      </c>
      <c r="I11" s="25"/>
    </row>
    <row r="12" spans="1:9" x14ac:dyDescent="0.2">
      <c r="A12" s="79" t="s">
        <v>17</v>
      </c>
      <c r="B12" s="86"/>
      <c r="C12" s="86"/>
      <c r="D12" s="86"/>
      <c r="E12" s="87"/>
      <c r="F12" s="7">
        <v>200000</v>
      </c>
      <c r="G12" s="7">
        <v>810000</v>
      </c>
      <c r="H12" s="7">
        <v>669272</v>
      </c>
      <c r="I12" s="25">
        <f t="shared" si="0"/>
        <v>0.82626172839506173</v>
      </c>
    </row>
    <row r="13" spans="1:9" x14ac:dyDescent="0.2">
      <c r="A13" s="79" t="s">
        <v>16</v>
      </c>
      <c r="B13" s="80"/>
      <c r="C13" s="80"/>
      <c r="D13" s="80"/>
      <c r="E13" s="81"/>
      <c r="F13" s="7">
        <f>SUM(F14:F15)</f>
        <v>0</v>
      </c>
      <c r="G13" s="7">
        <v>1285000</v>
      </c>
      <c r="H13" s="21">
        <f>SUM(H14:H15)</f>
        <v>1284679</v>
      </c>
      <c r="I13" s="25">
        <f t="shared" si="0"/>
        <v>0.99975019455252923</v>
      </c>
    </row>
    <row r="14" spans="1:9" x14ac:dyDescent="0.2">
      <c r="A14" s="73" t="s">
        <v>9</v>
      </c>
      <c r="B14" s="74"/>
      <c r="C14" s="74"/>
      <c r="D14" s="74"/>
      <c r="E14" s="75"/>
      <c r="F14" s="8">
        <v>0</v>
      </c>
      <c r="G14" s="8">
        <v>0</v>
      </c>
      <c r="H14" s="21">
        <v>0</v>
      </c>
      <c r="I14" s="25"/>
    </row>
    <row r="15" spans="1:9" x14ac:dyDescent="0.2">
      <c r="A15" s="73" t="s">
        <v>20</v>
      </c>
      <c r="B15" s="74"/>
      <c r="C15" s="74"/>
      <c r="D15" s="74"/>
      <c r="E15" s="75"/>
      <c r="F15" s="8">
        <v>0</v>
      </c>
      <c r="G15" s="8">
        <v>1285000</v>
      </c>
      <c r="H15" s="118">
        <v>1284679</v>
      </c>
      <c r="I15" s="119">
        <f t="shared" si="0"/>
        <v>0.99975019455252923</v>
      </c>
    </row>
    <row r="16" spans="1:9" ht="13.5" thickBot="1" x14ac:dyDescent="0.25">
      <c r="A16" s="70" t="s">
        <v>0</v>
      </c>
      <c r="B16" s="71"/>
      <c r="C16" s="71"/>
      <c r="D16" s="71"/>
      <c r="E16" s="72"/>
      <c r="F16" s="9">
        <f>SUM(F6:F13)</f>
        <v>41575000</v>
      </c>
      <c r="G16" s="9">
        <f>SUM(G6:G13)</f>
        <v>43455000</v>
      </c>
      <c r="H16" s="9">
        <f>SUM(H6:H13)</f>
        <v>42728437</v>
      </c>
      <c r="I16" s="110">
        <f t="shared" si="0"/>
        <v>0.98328010585663328</v>
      </c>
    </row>
    <row r="17" spans="1:9" ht="13.5" thickTop="1" x14ac:dyDescent="0.2">
      <c r="A17" s="76" t="s">
        <v>18</v>
      </c>
      <c r="B17" s="103"/>
      <c r="C17" s="103"/>
      <c r="D17" s="103"/>
      <c r="E17" s="104"/>
      <c r="F17" s="10">
        <v>7735000</v>
      </c>
      <c r="G17" s="10">
        <v>7958000</v>
      </c>
      <c r="H17" s="108">
        <v>7953890</v>
      </c>
      <c r="I17" s="109">
        <f t="shared" si="0"/>
        <v>0.99948353857753203</v>
      </c>
    </row>
    <row r="18" spans="1:9" x14ac:dyDescent="0.2">
      <c r="A18" s="79" t="s">
        <v>10</v>
      </c>
      <c r="B18" s="86"/>
      <c r="C18" s="86"/>
      <c r="D18" s="86"/>
      <c r="E18" s="87"/>
      <c r="F18" s="11">
        <v>379000</v>
      </c>
      <c r="G18" s="11">
        <v>383000</v>
      </c>
      <c r="H18" s="21">
        <v>382863</v>
      </c>
      <c r="I18" s="25">
        <f t="shared" si="0"/>
        <v>0.99964229765013057</v>
      </c>
    </row>
    <row r="19" spans="1:9" x14ac:dyDescent="0.2">
      <c r="A19" s="105" t="s">
        <v>69</v>
      </c>
      <c r="B19" s="106"/>
      <c r="C19" s="106"/>
      <c r="D19" s="106"/>
      <c r="E19" s="107"/>
      <c r="F19" s="11">
        <v>0</v>
      </c>
      <c r="G19" s="11">
        <v>195000</v>
      </c>
      <c r="H19" s="118">
        <v>194292</v>
      </c>
      <c r="I19" s="119">
        <f t="shared" si="0"/>
        <v>0.99636923076923078</v>
      </c>
    </row>
    <row r="20" spans="1:9" x14ac:dyDescent="0.2">
      <c r="A20" s="79" t="s">
        <v>19</v>
      </c>
      <c r="B20" s="80"/>
      <c r="C20" s="80"/>
      <c r="D20" s="80"/>
      <c r="E20" s="81"/>
      <c r="F20" s="7">
        <v>374000</v>
      </c>
      <c r="G20" s="7">
        <v>382000</v>
      </c>
      <c r="H20" s="21">
        <v>381574</v>
      </c>
      <c r="I20" s="25">
        <f t="shared" si="0"/>
        <v>0.99888481675392671</v>
      </c>
    </row>
    <row r="21" spans="1:9" ht="13.5" thickBot="1" x14ac:dyDescent="0.25">
      <c r="A21" s="70" t="s">
        <v>21</v>
      </c>
      <c r="B21" s="71"/>
      <c r="C21" s="71"/>
      <c r="D21" s="71"/>
      <c r="E21" s="72"/>
      <c r="F21" s="9">
        <f>SUM(F17:F20)</f>
        <v>8488000</v>
      </c>
      <c r="G21" s="9">
        <f>SUM(G17:G20)</f>
        <v>8918000</v>
      </c>
      <c r="H21" s="9">
        <f>SUM(H17:H20)</f>
        <v>8912619</v>
      </c>
      <c r="I21" s="110">
        <f t="shared" si="0"/>
        <v>0.99939661359049115</v>
      </c>
    </row>
    <row r="22" spans="1:9" ht="13.5" thickTop="1" x14ac:dyDescent="0.2">
      <c r="A22" s="76" t="s">
        <v>22</v>
      </c>
      <c r="B22" s="77"/>
      <c r="C22" s="77"/>
      <c r="D22" s="77"/>
      <c r="E22" s="78"/>
      <c r="F22" s="12">
        <v>106000</v>
      </c>
      <c r="G22" s="12">
        <v>106000</v>
      </c>
      <c r="H22" s="108">
        <v>89360</v>
      </c>
      <c r="I22" s="109">
        <f t="shared" si="0"/>
        <v>0.84301886792452829</v>
      </c>
    </row>
    <row r="23" spans="1:9" x14ac:dyDescent="0.2">
      <c r="A23" s="79" t="s">
        <v>23</v>
      </c>
      <c r="B23" s="80"/>
      <c r="C23" s="80"/>
      <c r="D23" s="80"/>
      <c r="E23" s="81"/>
      <c r="F23" s="7">
        <v>1256000</v>
      </c>
      <c r="G23" s="7">
        <v>2095000</v>
      </c>
      <c r="H23" s="21">
        <v>2040551</v>
      </c>
      <c r="I23" s="25">
        <f t="shared" si="0"/>
        <v>0.9740100238663485</v>
      </c>
    </row>
    <row r="24" spans="1:9" x14ac:dyDescent="0.2">
      <c r="A24" s="79" t="s">
        <v>24</v>
      </c>
      <c r="B24" s="80"/>
      <c r="C24" s="80"/>
      <c r="D24" s="80"/>
      <c r="E24" s="81"/>
      <c r="F24" s="7">
        <v>1000000</v>
      </c>
      <c r="G24" s="7">
        <v>735000</v>
      </c>
      <c r="H24" s="21">
        <v>732980</v>
      </c>
      <c r="I24" s="25">
        <f t="shared" si="0"/>
        <v>0.99725170068027214</v>
      </c>
    </row>
    <row r="25" spans="1:9" x14ac:dyDescent="0.2">
      <c r="A25" s="79" t="s">
        <v>25</v>
      </c>
      <c r="B25" s="80"/>
      <c r="C25" s="80"/>
      <c r="D25" s="80"/>
      <c r="E25" s="81"/>
      <c r="F25" s="7">
        <v>450000</v>
      </c>
      <c r="G25" s="7">
        <v>390000</v>
      </c>
      <c r="H25" s="21">
        <v>386353</v>
      </c>
      <c r="I25" s="25">
        <f t="shared" si="0"/>
        <v>0.99064871794871789</v>
      </c>
    </row>
    <row r="26" spans="1:9" x14ac:dyDescent="0.2">
      <c r="A26" s="79" t="s">
        <v>26</v>
      </c>
      <c r="B26" s="80"/>
      <c r="C26" s="80"/>
      <c r="D26" s="80"/>
      <c r="E26" s="81"/>
      <c r="F26" s="7">
        <v>2000000</v>
      </c>
      <c r="G26" s="7">
        <v>2000000</v>
      </c>
      <c r="H26" s="21">
        <v>1799716</v>
      </c>
      <c r="I26" s="25">
        <f t="shared" si="0"/>
        <v>0.89985800000000005</v>
      </c>
    </row>
    <row r="27" spans="1:9" x14ac:dyDescent="0.2">
      <c r="A27" s="79" t="s">
        <v>27</v>
      </c>
      <c r="B27" s="80"/>
      <c r="C27" s="80"/>
      <c r="D27" s="80"/>
      <c r="E27" s="81"/>
      <c r="F27" s="7">
        <v>140000</v>
      </c>
      <c r="G27" s="7">
        <v>156000</v>
      </c>
      <c r="H27" s="21">
        <v>152700</v>
      </c>
      <c r="I27" s="25">
        <f t="shared" si="0"/>
        <v>0.97884615384615381</v>
      </c>
    </row>
    <row r="28" spans="1:9" x14ac:dyDescent="0.2">
      <c r="A28" s="79" t="s">
        <v>28</v>
      </c>
      <c r="B28" s="80"/>
      <c r="C28" s="80"/>
      <c r="D28" s="80"/>
      <c r="E28" s="81"/>
      <c r="F28" s="7">
        <v>650000</v>
      </c>
      <c r="G28" s="7">
        <v>1050000</v>
      </c>
      <c r="H28" s="21">
        <v>1007717</v>
      </c>
      <c r="I28" s="25">
        <f t="shared" si="0"/>
        <v>0.95973047619047624</v>
      </c>
    </row>
    <row r="29" spans="1:9" x14ac:dyDescent="0.2">
      <c r="A29" s="79" t="s">
        <v>29</v>
      </c>
      <c r="B29" s="80"/>
      <c r="C29" s="80"/>
      <c r="D29" s="80"/>
      <c r="E29" s="81"/>
      <c r="F29" s="7">
        <v>1700000</v>
      </c>
      <c r="G29" s="7">
        <v>2500000</v>
      </c>
      <c r="H29" s="21">
        <v>2261192</v>
      </c>
      <c r="I29" s="25">
        <f t="shared" si="0"/>
        <v>0.90447679999999997</v>
      </c>
    </row>
    <row r="30" spans="1:9" x14ac:dyDescent="0.2">
      <c r="A30" s="79" t="s">
        <v>30</v>
      </c>
      <c r="B30" s="80"/>
      <c r="C30" s="80"/>
      <c r="D30" s="80"/>
      <c r="E30" s="81"/>
      <c r="F30" s="7">
        <v>3000000</v>
      </c>
      <c r="G30" s="7">
        <v>1677000</v>
      </c>
      <c r="H30" s="21">
        <v>1612696</v>
      </c>
      <c r="I30" s="25">
        <f t="shared" si="0"/>
        <v>0.9616553369111509</v>
      </c>
    </row>
    <row r="31" spans="1:9" x14ac:dyDescent="0.2">
      <c r="A31" s="79" t="s">
        <v>31</v>
      </c>
      <c r="B31" s="80"/>
      <c r="C31" s="80"/>
      <c r="D31" s="80"/>
      <c r="E31" s="81"/>
      <c r="F31" s="7">
        <v>1390000</v>
      </c>
      <c r="G31" s="7">
        <v>1595000</v>
      </c>
      <c r="H31" s="118">
        <v>1541668</v>
      </c>
      <c r="I31" s="119">
        <f t="shared" si="0"/>
        <v>0.96656300940438866</v>
      </c>
    </row>
    <row r="32" spans="1:9" x14ac:dyDescent="0.2">
      <c r="A32" s="79" t="s">
        <v>48</v>
      </c>
      <c r="B32" s="86"/>
      <c r="C32" s="86"/>
      <c r="D32" s="86"/>
      <c r="E32" s="87"/>
      <c r="F32" s="17">
        <v>1000</v>
      </c>
      <c r="G32" s="17">
        <v>1000</v>
      </c>
      <c r="H32" s="120">
        <v>9</v>
      </c>
      <c r="I32" s="122">
        <f t="shared" si="0"/>
        <v>8.9999999999999993E-3</v>
      </c>
    </row>
    <row r="33" spans="1:9" ht="13.5" thickBot="1" x14ac:dyDescent="0.25">
      <c r="A33" s="70" t="s">
        <v>1</v>
      </c>
      <c r="B33" s="71"/>
      <c r="C33" s="71"/>
      <c r="D33" s="71"/>
      <c r="E33" s="72"/>
      <c r="F33" s="9">
        <f>F22+F23+F24+F25+F26+F27+F28+F29+F30+F31+F32</f>
        <v>11693000</v>
      </c>
      <c r="G33" s="9">
        <f>G22+G23+G24+G25+G26+G27+G28+G29+G30+G31+G32</f>
        <v>12305000</v>
      </c>
      <c r="H33" s="9">
        <f>H22+H23+H24+H25+H26+H27+H28+H29+H30+H31+H32</f>
        <v>11624942</v>
      </c>
      <c r="I33" s="111">
        <f t="shared" si="0"/>
        <v>0.9447331978870378</v>
      </c>
    </row>
    <row r="34" spans="1:9" ht="14.25" thickTop="1" thickBot="1" x14ac:dyDescent="0.25">
      <c r="A34" s="82" t="s">
        <v>32</v>
      </c>
      <c r="B34" s="83"/>
      <c r="C34" s="83"/>
      <c r="D34" s="83"/>
      <c r="E34" s="88"/>
      <c r="F34" s="13">
        <v>0</v>
      </c>
      <c r="G34" s="13">
        <v>0</v>
      </c>
      <c r="H34" s="14">
        <v>0</v>
      </c>
      <c r="I34" s="26"/>
    </row>
    <row r="35" spans="1:9" ht="14.25" thickTop="1" thickBot="1" x14ac:dyDescent="0.25">
      <c r="A35" s="82" t="s">
        <v>41</v>
      </c>
      <c r="B35" s="83"/>
      <c r="C35" s="83"/>
      <c r="D35" s="83"/>
      <c r="E35" s="88"/>
      <c r="F35" s="14">
        <v>0</v>
      </c>
      <c r="G35" s="14">
        <v>5000</v>
      </c>
      <c r="H35" s="22">
        <v>3901</v>
      </c>
      <c r="I35" s="26">
        <f t="shared" si="0"/>
        <v>0.7802</v>
      </c>
    </row>
    <row r="36" spans="1:9" ht="14.25" thickTop="1" thickBot="1" x14ac:dyDescent="0.25">
      <c r="A36" s="82" t="s">
        <v>33</v>
      </c>
      <c r="B36" s="83"/>
      <c r="C36" s="83"/>
      <c r="D36" s="83"/>
      <c r="E36" s="88"/>
      <c r="F36" s="15">
        <f>F16+F21+F33+F34+F35</f>
        <v>61756000</v>
      </c>
      <c r="G36" s="15">
        <f>G16+G21+G33+G34+G35</f>
        <v>64683000</v>
      </c>
      <c r="H36" s="15">
        <f>H16+H21+H33+H34+H35</f>
        <v>63269899</v>
      </c>
      <c r="I36" s="26">
        <f t="shared" si="0"/>
        <v>0.97815344062582132</v>
      </c>
    </row>
    <row r="37" spans="1:9" ht="13.5" thickTop="1" x14ac:dyDescent="0.2">
      <c r="A37" s="76" t="s">
        <v>34</v>
      </c>
      <c r="B37" s="77"/>
      <c r="C37" s="77"/>
      <c r="D37" s="77"/>
      <c r="E37" s="78"/>
      <c r="F37" s="7">
        <v>0</v>
      </c>
      <c r="G37" s="7">
        <v>0</v>
      </c>
      <c r="H37" s="108">
        <v>0</v>
      </c>
      <c r="I37" s="109"/>
    </row>
    <row r="38" spans="1:9" x14ac:dyDescent="0.2">
      <c r="A38" s="79" t="s">
        <v>35</v>
      </c>
      <c r="B38" s="80"/>
      <c r="C38" s="80"/>
      <c r="D38" s="80"/>
      <c r="E38" s="81"/>
      <c r="F38" s="7">
        <v>300000</v>
      </c>
      <c r="G38" s="7">
        <v>618000</v>
      </c>
      <c r="H38" s="21">
        <v>616240</v>
      </c>
      <c r="I38" s="25">
        <f t="shared" si="0"/>
        <v>0.9971521035598705</v>
      </c>
    </row>
    <row r="39" spans="1:9" x14ac:dyDescent="0.2">
      <c r="A39" s="79" t="s">
        <v>36</v>
      </c>
      <c r="B39" s="80"/>
      <c r="C39" s="80"/>
      <c r="D39" s="80"/>
      <c r="E39" s="81"/>
      <c r="F39" s="7">
        <v>1200000</v>
      </c>
      <c r="G39" s="7">
        <v>750000</v>
      </c>
      <c r="H39" s="118">
        <v>70866</v>
      </c>
      <c r="I39" s="119">
        <f t="shared" si="0"/>
        <v>9.4488000000000003E-2</v>
      </c>
    </row>
    <row r="40" spans="1:9" x14ac:dyDescent="0.2">
      <c r="A40" s="79" t="s">
        <v>43</v>
      </c>
      <c r="B40" s="86"/>
      <c r="C40" s="86"/>
      <c r="D40" s="86"/>
      <c r="E40" s="87"/>
      <c r="F40" s="7">
        <v>405000</v>
      </c>
      <c r="G40" s="7">
        <v>377000</v>
      </c>
      <c r="H40" s="11">
        <v>185518</v>
      </c>
      <c r="I40" s="121">
        <f t="shared" si="0"/>
        <v>0.49209018567639257</v>
      </c>
    </row>
    <row r="41" spans="1:9" ht="13.5" thickBot="1" x14ac:dyDescent="0.25">
      <c r="A41" s="70" t="s">
        <v>37</v>
      </c>
      <c r="B41" s="71"/>
      <c r="C41" s="71"/>
      <c r="D41" s="71"/>
      <c r="E41" s="72"/>
      <c r="F41" s="16">
        <f>F37+F38+F39+F40</f>
        <v>1905000</v>
      </c>
      <c r="G41" s="16">
        <f>G37+G38+G39+G40</f>
        <v>1745000</v>
      </c>
      <c r="H41" s="16">
        <f>H37+H38+H39+H40</f>
        <v>872624</v>
      </c>
      <c r="I41" s="123">
        <f t="shared" si="0"/>
        <v>0.50007106017191982</v>
      </c>
    </row>
    <row r="42" spans="1:9" ht="14.25" thickTop="1" thickBot="1" x14ac:dyDescent="0.25">
      <c r="A42" s="82" t="s">
        <v>2</v>
      </c>
      <c r="B42" s="83"/>
      <c r="C42" s="83"/>
      <c r="D42" s="83"/>
      <c r="E42" s="88"/>
      <c r="F42" s="14">
        <f>F36+F41</f>
        <v>63661000</v>
      </c>
      <c r="G42" s="14">
        <f>G36+G41</f>
        <v>66428000</v>
      </c>
      <c r="H42" s="14">
        <f>H36+H41</f>
        <v>64142523</v>
      </c>
      <c r="I42" s="26">
        <f t="shared" si="0"/>
        <v>0.96559467393267895</v>
      </c>
    </row>
    <row r="43" spans="1:9" ht="14.25" thickTop="1" thickBot="1" x14ac:dyDescent="0.25">
      <c r="A43" s="77"/>
      <c r="B43" s="77"/>
      <c r="C43" s="77"/>
      <c r="D43" s="77"/>
      <c r="E43" s="77"/>
      <c r="F43" s="112"/>
      <c r="G43" s="113"/>
      <c r="H43" s="114"/>
      <c r="I43" s="115"/>
    </row>
    <row r="44" spans="1:9" ht="13.5" thickTop="1" x14ac:dyDescent="0.2">
      <c r="A44" s="102" t="s">
        <v>38</v>
      </c>
      <c r="B44" s="77"/>
      <c r="C44" s="77"/>
      <c r="D44" s="77"/>
      <c r="E44" s="77"/>
      <c r="F44" s="6">
        <v>40000</v>
      </c>
      <c r="G44" s="6">
        <v>19000</v>
      </c>
      <c r="H44" s="116">
        <v>0</v>
      </c>
      <c r="I44" s="117">
        <f t="shared" si="0"/>
        <v>0</v>
      </c>
    </row>
    <row r="45" spans="1:9" x14ac:dyDescent="0.2">
      <c r="A45" s="79" t="s">
        <v>70</v>
      </c>
      <c r="B45" s="80"/>
      <c r="C45" s="80"/>
      <c r="D45" s="80"/>
      <c r="E45" s="80"/>
      <c r="F45" s="7">
        <v>943</v>
      </c>
      <c r="G45" s="17">
        <v>21943</v>
      </c>
      <c r="H45" s="23">
        <v>21490</v>
      </c>
      <c r="I45" s="25">
        <f t="shared" si="0"/>
        <v>0.97935560315362535</v>
      </c>
    </row>
    <row r="46" spans="1:9" ht="13.5" thickBot="1" x14ac:dyDescent="0.25">
      <c r="A46" s="89" t="s">
        <v>4</v>
      </c>
      <c r="B46" s="90"/>
      <c r="C46" s="90"/>
      <c r="D46" s="90"/>
      <c r="E46" s="91"/>
      <c r="F46" s="9">
        <f>F44+F45</f>
        <v>40943</v>
      </c>
      <c r="G46" s="9">
        <f>G44+G45</f>
        <v>40943</v>
      </c>
      <c r="H46" s="9">
        <f>H44+H45</f>
        <v>21490</v>
      </c>
      <c r="I46" s="27">
        <f t="shared" ref="I46:I50" si="1">H46/G46</f>
        <v>0.52487604718755343</v>
      </c>
    </row>
    <row r="47" spans="1:9" ht="14.25" thickTop="1" thickBot="1" x14ac:dyDescent="0.25">
      <c r="A47" s="82" t="s">
        <v>47</v>
      </c>
      <c r="B47" s="83"/>
      <c r="C47" s="83"/>
      <c r="D47" s="83"/>
      <c r="E47" s="83"/>
      <c r="F47" s="14">
        <v>0</v>
      </c>
      <c r="G47" s="14">
        <v>2767000</v>
      </c>
      <c r="H47" s="22">
        <v>2881330</v>
      </c>
      <c r="I47" s="26">
        <f t="shared" si="1"/>
        <v>1.0413191181785326</v>
      </c>
    </row>
    <row r="48" spans="1:9" ht="14.25" thickTop="1" thickBot="1" x14ac:dyDescent="0.25">
      <c r="A48" s="82" t="s">
        <v>39</v>
      </c>
      <c r="B48" s="83"/>
      <c r="C48" s="83"/>
      <c r="D48" s="83"/>
      <c r="E48" s="83"/>
      <c r="F48" s="14">
        <v>844057</v>
      </c>
      <c r="G48" s="14">
        <v>844057</v>
      </c>
      <c r="H48" s="22">
        <v>844057</v>
      </c>
      <c r="I48" s="26">
        <f t="shared" si="1"/>
        <v>1</v>
      </c>
    </row>
    <row r="49" spans="1:9" ht="14.25" thickTop="1" thickBot="1" x14ac:dyDescent="0.25">
      <c r="A49" s="82" t="s">
        <v>7</v>
      </c>
      <c r="B49" s="83"/>
      <c r="C49" s="83"/>
      <c r="D49" s="83"/>
      <c r="E49" s="83"/>
      <c r="F49" s="14">
        <v>62776000</v>
      </c>
      <c r="G49" s="14">
        <v>62776000</v>
      </c>
      <c r="H49" s="22">
        <v>62776000</v>
      </c>
      <c r="I49" s="26">
        <f t="shared" si="1"/>
        <v>1</v>
      </c>
    </row>
    <row r="50" spans="1:9" ht="14.25" thickTop="1" thickBot="1" x14ac:dyDescent="0.25">
      <c r="A50" s="82" t="s">
        <v>8</v>
      </c>
      <c r="B50" s="83"/>
      <c r="C50" s="83"/>
      <c r="D50" s="83"/>
      <c r="E50" s="83"/>
      <c r="F50" s="14">
        <f>F46+F49+F47+F48</f>
        <v>63661000</v>
      </c>
      <c r="G50" s="14">
        <f>G46+G49+G47+G48</f>
        <v>66428000</v>
      </c>
      <c r="H50" s="14">
        <f>H46+H49+H47+H48</f>
        <v>66522877</v>
      </c>
      <c r="I50" s="26">
        <f t="shared" si="1"/>
        <v>1.0014282682001565</v>
      </c>
    </row>
    <row r="51" spans="1:9" ht="13.5" thickTop="1" x14ac:dyDescent="0.2">
      <c r="A51" s="1"/>
      <c r="B51" s="1"/>
      <c r="C51" s="1"/>
      <c r="D51" s="1"/>
      <c r="E51" s="1"/>
      <c r="F51" s="2"/>
      <c r="G51" s="2"/>
    </row>
    <row r="52" spans="1:9" ht="13.5" thickBot="1" x14ac:dyDescent="0.25">
      <c r="A52" s="1"/>
      <c r="B52" s="1"/>
      <c r="C52" s="1"/>
      <c r="D52" s="1"/>
      <c r="E52" s="1"/>
      <c r="F52" s="69" t="s">
        <v>65</v>
      </c>
      <c r="G52" s="69"/>
    </row>
    <row r="53" spans="1:9" s="55" customFormat="1" ht="26.25" thickTop="1" x14ac:dyDescent="0.2">
      <c r="A53" s="59" t="s">
        <v>51</v>
      </c>
      <c r="B53" s="60"/>
      <c r="C53" s="60"/>
      <c r="D53" s="60"/>
      <c r="E53" s="52" t="s">
        <v>5</v>
      </c>
      <c r="F53" s="52" t="s">
        <v>52</v>
      </c>
      <c r="G53" s="53" t="s">
        <v>53</v>
      </c>
      <c r="H53" s="54"/>
    </row>
    <row r="54" spans="1:9" x14ac:dyDescent="0.2">
      <c r="A54" s="61" t="s">
        <v>54</v>
      </c>
      <c r="B54" s="62"/>
      <c r="C54" s="62"/>
      <c r="D54" s="36"/>
      <c r="E54" s="37">
        <v>64143</v>
      </c>
      <c r="F54" s="38"/>
      <c r="G54" s="46"/>
    </row>
    <row r="55" spans="1:9" x14ac:dyDescent="0.2">
      <c r="A55" s="61" t="s">
        <v>55</v>
      </c>
      <c r="B55" s="62"/>
      <c r="C55" s="62"/>
      <c r="D55" s="36"/>
      <c r="E55" s="37">
        <v>-2903</v>
      </c>
      <c r="F55" s="38"/>
      <c r="G55" s="46"/>
    </row>
    <row r="56" spans="1:9" s="33" customFormat="1" x14ac:dyDescent="0.2">
      <c r="A56" s="67" t="s">
        <v>66</v>
      </c>
      <c r="B56" s="68"/>
      <c r="C56" s="68"/>
      <c r="D56" s="56"/>
      <c r="E56" s="57">
        <v>-844</v>
      </c>
      <c r="F56" s="41"/>
      <c r="G56" s="47"/>
      <c r="H56" s="32"/>
    </row>
    <row r="57" spans="1:9" x14ac:dyDescent="0.2">
      <c r="A57" s="63" t="s">
        <v>5</v>
      </c>
      <c r="B57" s="64"/>
      <c r="C57" s="64"/>
      <c r="D57" s="36"/>
      <c r="E57" s="37">
        <f>SUM(E54:E56)</f>
        <v>60396</v>
      </c>
      <c r="F57" s="38"/>
      <c r="G57" s="46"/>
    </row>
    <row r="58" spans="1:9" x14ac:dyDescent="0.2">
      <c r="A58" s="61" t="s">
        <v>40</v>
      </c>
      <c r="B58" s="62"/>
      <c r="C58" s="62"/>
      <c r="D58" s="36"/>
      <c r="E58" s="37">
        <v>42640</v>
      </c>
      <c r="F58" s="38"/>
      <c r="G58" s="46"/>
    </row>
    <row r="59" spans="1:9" x14ac:dyDescent="0.2">
      <c r="A59" s="61" t="s">
        <v>56</v>
      </c>
      <c r="B59" s="62"/>
      <c r="C59" s="62"/>
      <c r="D59" s="36"/>
      <c r="E59" s="37">
        <v>123</v>
      </c>
      <c r="F59" s="38"/>
      <c r="G59" s="46"/>
    </row>
    <row r="60" spans="1:9" s="33" customFormat="1" ht="43.5" customHeight="1" x14ac:dyDescent="0.2">
      <c r="A60" s="65" t="s">
        <v>64</v>
      </c>
      <c r="B60" s="66"/>
      <c r="C60" s="66"/>
      <c r="D60" s="39" t="s">
        <v>87</v>
      </c>
      <c r="E60" s="40">
        <f>E57-E58-E59</f>
        <v>17633</v>
      </c>
      <c r="F60" s="41"/>
      <c r="G60" s="47"/>
      <c r="H60" s="32"/>
    </row>
    <row r="61" spans="1:9" x14ac:dyDescent="0.2">
      <c r="A61" s="61" t="s">
        <v>57</v>
      </c>
      <c r="B61" s="62"/>
      <c r="C61" s="62"/>
      <c r="D61" s="42">
        <v>1700</v>
      </c>
      <c r="E61" s="37">
        <v>10262</v>
      </c>
      <c r="F61" s="43">
        <v>11206</v>
      </c>
      <c r="G61" s="48">
        <f t="shared" ref="G61:G66" si="2">E61-F61</f>
        <v>-944</v>
      </c>
      <c r="H61" s="28"/>
    </row>
    <row r="62" spans="1:9" x14ac:dyDescent="0.2">
      <c r="A62" s="61" t="s">
        <v>58</v>
      </c>
      <c r="B62" s="62"/>
      <c r="C62" s="62"/>
      <c r="D62" s="44">
        <v>83</v>
      </c>
      <c r="E62" s="37">
        <v>501</v>
      </c>
      <c r="F62" s="43">
        <v>606</v>
      </c>
      <c r="G62" s="48">
        <f t="shared" si="2"/>
        <v>-105</v>
      </c>
      <c r="H62" s="28"/>
    </row>
    <row r="63" spans="1:9" x14ac:dyDescent="0.2">
      <c r="A63" s="61" t="s">
        <v>59</v>
      </c>
      <c r="B63" s="62"/>
      <c r="C63" s="62"/>
      <c r="D63" s="42">
        <v>264</v>
      </c>
      <c r="E63" s="37">
        <v>1594</v>
      </c>
      <c r="F63" s="43">
        <v>1978</v>
      </c>
      <c r="G63" s="48">
        <f t="shared" si="2"/>
        <v>-384</v>
      </c>
      <c r="H63" s="28"/>
    </row>
    <row r="64" spans="1:9" x14ac:dyDescent="0.2">
      <c r="A64" s="61" t="s">
        <v>60</v>
      </c>
      <c r="B64" s="62"/>
      <c r="C64" s="62"/>
      <c r="D64" s="45">
        <v>225</v>
      </c>
      <c r="E64" s="37">
        <v>1358</v>
      </c>
      <c r="F64" s="43">
        <v>1567</v>
      </c>
      <c r="G64" s="48">
        <f t="shared" si="2"/>
        <v>-209</v>
      </c>
      <c r="H64" s="28"/>
    </row>
    <row r="65" spans="1:9" x14ac:dyDescent="0.2">
      <c r="A65" s="61" t="s">
        <v>61</v>
      </c>
      <c r="B65" s="62"/>
      <c r="C65" s="62"/>
      <c r="D65" s="45">
        <v>138</v>
      </c>
      <c r="E65" s="37">
        <v>833</v>
      </c>
      <c r="F65" s="43">
        <v>931</v>
      </c>
      <c r="G65" s="48">
        <f t="shared" si="2"/>
        <v>-98</v>
      </c>
      <c r="H65" s="28"/>
    </row>
    <row r="66" spans="1:9" x14ac:dyDescent="0.2">
      <c r="A66" s="61" t="s">
        <v>62</v>
      </c>
      <c r="B66" s="62"/>
      <c r="C66" s="62"/>
      <c r="D66" s="45">
        <v>511</v>
      </c>
      <c r="E66" s="37">
        <v>3085</v>
      </c>
      <c r="F66" s="43">
        <v>3725</v>
      </c>
      <c r="G66" s="48">
        <f t="shared" si="2"/>
        <v>-640</v>
      </c>
      <c r="H66" s="28"/>
    </row>
    <row r="67" spans="1:9" s="35" customFormat="1" ht="13.5" thickBot="1" x14ac:dyDescent="0.25">
      <c r="A67" s="89" t="s">
        <v>63</v>
      </c>
      <c r="B67" s="90"/>
      <c r="C67" s="90"/>
      <c r="D67" s="49">
        <f>SUM(D61:D66)</f>
        <v>2921</v>
      </c>
      <c r="E67" s="49">
        <f>SUM(E61:E66)</f>
        <v>17633</v>
      </c>
      <c r="F67" s="50">
        <f>SUM(F61:F66)</f>
        <v>20013</v>
      </c>
      <c r="G67" s="51">
        <f>SUM(G61:G66)</f>
        <v>-2380</v>
      </c>
      <c r="H67" s="34"/>
    </row>
    <row r="68" spans="1:9" ht="13.5" thickTop="1" x14ac:dyDescent="0.2">
      <c r="A68" s="31"/>
      <c r="B68" s="31"/>
      <c r="C68" s="31"/>
      <c r="D68" s="30"/>
      <c r="E68" s="30"/>
      <c r="F68" s="29"/>
      <c r="G68" s="29"/>
      <c r="H68" s="28"/>
    </row>
    <row r="69" spans="1:9" x14ac:dyDescent="0.2">
      <c r="A69" s="99"/>
      <c r="B69" s="84"/>
      <c r="C69" s="84"/>
      <c r="D69" s="84"/>
      <c r="E69" s="84"/>
      <c r="F69" s="100"/>
      <c r="G69" s="100"/>
    </row>
    <row r="70" spans="1:9" ht="25.5" customHeight="1" x14ac:dyDescent="0.2">
      <c r="A70" s="125" t="s">
        <v>91</v>
      </c>
      <c r="B70" s="101"/>
      <c r="C70" s="101"/>
      <c r="D70" s="101"/>
      <c r="E70" s="101"/>
      <c r="F70" s="101"/>
      <c r="G70" s="101"/>
      <c r="H70" s="101"/>
      <c r="I70" s="101"/>
    </row>
    <row r="71" spans="1:9" x14ac:dyDescent="0.2">
      <c r="A71" s="84"/>
      <c r="B71" s="84"/>
      <c r="C71" s="84"/>
      <c r="D71" s="84"/>
      <c r="E71" s="84"/>
      <c r="F71" s="95"/>
      <c r="G71" s="95"/>
    </row>
    <row r="72" spans="1:9" x14ac:dyDescent="0.2">
      <c r="A72" s="84"/>
      <c r="B72" s="84"/>
      <c r="C72" s="84"/>
      <c r="D72" s="84"/>
      <c r="E72" s="84"/>
      <c r="F72" s="95"/>
      <c r="G72" s="95"/>
    </row>
    <row r="73" spans="1:9" x14ac:dyDescent="0.2">
      <c r="A73" s="98" t="s">
        <v>88</v>
      </c>
      <c r="B73" s="84"/>
      <c r="C73" s="84"/>
      <c r="D73" s="84"/>
      <c r="E73" s="84"/>
      <c r="F73" s="95"/>
      <c r="G73" s="95"/>
    </row>
    <row r="74" spans="1:9" x14ac:dyDescent="0.2">
      <c r="A74" s="84" t="s">
        <v>67</v>
      </c>
      <c r="B74" s="84"/>
      <c r="C74" s="84"/>
      <c r="D74" s="84"/>
      <c r="E74" s="84"/>
      <c r="F74" s="95"/>
      <c r="G74" s="95"/>
    </row>
    <row r="75" spans="1:9" x14ac:dyDescent="0.2">
      <c r="A75" s="84"/>
      <c r="B75" s="84"/>
      <c r="C75" s="84"/>
      <c r="D75" s="84"/>
      <c r="E75" s="84"/>
      <c r="F75" s="96" t="s">
        <v>6</v>
      </c>
      <c r="G75" s="96"/>
    </row>
    <row r="76" spans="1:9" x14ac:dyDescent="0.2">
      <c r="A76" s="84"/>
      <c r="B76" s="84"/>
      <c r="C76" s="84"/>
      <c r="D76" s="84"/>
      <c r="E76" s="84"/>
      <c r="F76" s="97" t="s">
        <v>50</v>
      </c>
      <c r="G76" s="96"/>
    </row>
    <row r="77" spans="1:9" x14ac:dyDescent="0.2">
      <c r="A77" s="84"/>
      <c r="B77" s="84"/>
      <c r="C77" s="84"/>
      <c r="D77" s="84"/>
      <c r="E77" s="84"/>
      <c r="F77" s="95"/>
      <c r="G77" s="95"/>
    </row>
    <row r="78" spans="1:9" x14ac:dyDescent="0.2">
      <c r="A78" s="84"/>
      <c r="B78" s="84"/>
      <c r="C78" s="84"/>
      <c r="D78" s="84"/>
      <c r="E78" s="84"/>
      <c r="F78" s="95"/>
      <c r="G78" s="95"/>
    </row>
    <row r="79" spans="1:9" x14ac:dyDescent="0.2">
      <c r="A79" s="84"/>
      <c r="B79" s="84"/>
      <c r="C79" s="84"/>
      <c r="D79" s="84"/>
      <c r="E79" s="84"/>
      <c r="F79" s="95"/>
      <c r="G79" s="95"/>
    </row>
    <row r="80" spans="1:9" x14ac:dyDescent="0.2">
      <c r="A80" s="84"/>
      <c r="B80" s="84"/>
      <c r="C80" s="84"/>
      <c r="D80" s="84"/>
      <c r="E80" s="84"/>
      <c r="F80" s="95"/>
      <c r="G80" s="95"/>
    </row>
    <row r="81" spans="1:7" x14ac:dyDescent="0.2">
      <c r="A81" s="84"/>
      <c r="B81" s="84"/>
      <c r="C81" s="84"/>
      <c r="D81" s="84"/>
      <c r="E81" s="84"/>
      <c r="F81" s="95"/>
      <c r="G81" s="95"/>
    </row>
    <row r="82" spans="1:7" x14ac:dyDescent="0.2">
      <c r="A82" s="84"/>
      <c r="B82" s="84"/>
      <c r="C82" s="84"/>
      <c r="D82" s="84"/>
      <c r="E82" s="84"/>
      <c r="F82" s="95"/>
      <c r="G82" s="95"/>
    </row>
    <row r="83" spans="1:7" x14ac:dyDescent="0.2">
      <c r="A83" s="84"/>
      <c r="B83" s="84"/>
      <c r="C83" s="84"/>
      <c r="D83" s="84"/>
      <c r="E83" s="84"/>
      <c r="F83" s="95"/>
      <c r="G83" s="95"/>
    </row>
    <row r="84" spans="1:7" x14ac:dyDescent="0.2">
      <c r="A84" s="84"/>
      <c r="B84" s="84"/>
      <c r="C84" s="84"/>
      <c r="D84" s="84"/>
      <c r="E84" s="84"/>
      <c r="F84" s="95"/>
      <c r="G84" s="95"/>
    </row>
    <row r="85" spans="1:7" x14ac:dyDescent="0.2">
      <c r="A85" s="84"/>
      <c r="B85" s="84"/>
      <c r="C85" s="84"/>
      <c r="D85" s="84"/>
      <c r="E85" s="84"/>
      <c r="F85" s="95"/>
      <c r="G85" s="95"/>
    </row>
    <row r="86" spans="1:7" x14ac:dyDescent="0.2">
      <c r="A86" s="84"/>
      <c r="B86" s="84"/>
      <c r="C86" s="84"/>
      <c r="D86" s="84"/>
      <c r="E86" s="84"/>
      <c r="F86" s="95"/>
      <c r="G86" s="95"/>
    </row>
    <row r="87" spans="1:7" x14ac:dyDescent="0.2">
      <c r="A87" s="84"/>
      <c r="B87" s="84"/>
      <c r="C87" s="84"/>
      <c r="D87" s="84"/>
      <c r="E87" s="84"/>
      <c r="F87" s="95"/>
      <c r="G87" s="95"/>
    </row>
    <row r="88" spans="1:7" x14ac:dyDescent="0.2">
      <c r="A88" s="84"/>
      <c r="B88" s="84"/>
      <c r="C88" s="84"/>
      <c r="D88" s="84"/>
      <c r="E88" s="84"/>
      <c r="F88" s="95"/>
      <c r="G88" s="95"/>
    </row>
    <row r="89" spans="1:7" x14ac:dyDescent="0.2">
      <c r="A89" s="84"/>
      <c r="B89" s="84"/>
      <c r="C89" s="84"/>
      <c r="D89" s="84"/>
      <c r="E89" s="84"/>
      <c r="F89" s="95"/>
      <c r="G89" s="95"/>
    </row>
    <row r="90" spans="1:7" x14ac:dyDescent="0.2">
      <c r="A90" s="84"/>
      <c r="B90" s="84"/>
      <c r="C90" s="84"/>
      <c r="D90" s="84"/>
      <c r="E90" s="84"/>
      <c r="F90" s="95"/>
      <c r="G90" s="95"/>
    </row>
    <row r="91" spans="1:7" x14ac:dyDescent="0.2">
      <c r="A91" s="84"/>
      <c r="B91" s="84"/>
      <c r="C91" s="84"/>
      <c r="D91" s="84"/>
      <c r="E91" s="84"/>
      <c r="F91" s="95"/>
      <c r="G91" s="95"/>
    </row>
    <row r="92" spans="1:7" x14ac:dyDescent="0.2">
      <c r="A92" s="84"/>
      <c r="B92" s="84"/>
      <c r="C92" s="84"/>
      <c r="D92" s="84"/>
      <c r="E92" s="84"/>
      <c r="F92" s="95"/>
      <c r="G92" s="95"/>
    </row>
    <row r="93" spans="1:7" x14ac:dyDescent="0.2">
      <c r="A93" s="84"/>
      <c r="B93" s="84"/>
      <c r="C93" s="84"/>
      <c r="D93" s="84"/>
      <c r="E93" s="84"/>
      <c r="F93" s="95"/>
      <c r="G93" s="95"/>
    </row>
    <row r="94" spans="1:7" x14ac:dyDescent="0.2">
      <c r="A94" s="84"/>
      <c r="B94" s="84"/>
      <c r="C94" s="84"/>
      <c r="D94" s="84"/>
      <c r="E94" s="84"/>
      <c r="F94" s="95"/>
      <c r="G94" s="95"/>
    </row>
    <row r="95" spans="1:7" x14ac:dyDescent="0.2">
      <c r="A95" s="84"/>
      <c r="B95" s="84"/>
      <c r="C95" s="84"/>
      <c r="D95" s="84"/>
      <c r="E95" s="84"/>
      <c r="F95" s="95"/>
      <c r="G95" s="95"/>
    </row>
    <row r="96" spans="1:7" x14ac:dyDescent="0.2">
      <c r="A96" s="3"/>
      <c r="B96" s="3"/>
      <c r="C96" s="3"/>
      <c r="D96" s="3"/>
      <c r="E96" s="3"/>
      <c r="F96" s="3"/>
      <c r="G96" s="3"/>
    </row>
    <row r="97" spans="1:7" x14ac:dyDescent="0.2">
      <c r="A97" s="3"/>
      <c r="B97" s="3"/>
      <c r="C97" s="3"/>
      <c r="D97" s="3"/>
      <c r="E97" s="3"/>
      <c r="F97" s="3"/>
      <c r="G97" s="3"/>
    </row>
    <row r="98" spans="1:7" x14ac:dyDescent="0.2">
      <c r="A98" s="3"/>
      <c r="B98" s="3"/>
      <c r="C98" s="3"/>
      <c r="D98" s="3"/>
      <c r="E98" s="3"/>
      <c r="F98" s="3"/>
      <c r="G98" s="3"/>
    </row>
    <row r="99" spans="1:7" x14ac:dyDescent="0.2">
      <c r="A99" s="3"/>
      <c r="B99" s="3"/>
      <c r="C99" s="3"/>
      <c r="D99" s="3"/>
      <c r="E99" s="3"/>
      <c r="F99" s="3"/>
      <c r="G99" s="3"/>
    </row>
    <row r="100" spans="1:7" x14ac:dyDescent="0.2">
      <c r="A100" s="3"/>
      <c r="B100" s="3"/>
      <c r="C100" s="3"/>
      <c r="D100" s="3"/>
      <c r="E100" s="3"/>
      <c r="F100" s="3"/>
      <c r="G100" s="3"/>
    </row>
    <row r="101" spans="1:7" x14ac:dyDescent="0.2">
      <c r="A101" s="3"/>
      <c r="B101" s="3"/>
      <c r="C101" s="3"/>
      <c r="D101" s="3"/>
      <c r="E101" s="3"/>
      <c r="F101" s="3"/>
      <c r="G101" s="3"/>
    </row>
    <row r="102" spans="1:7" x14ac:dyDescent="0.2">
      <c r="A102" s="3"/>
      <c r="B102" s="3"/>
      <c r="C102" s="3"/>
      <c r="D102" s="3"/>
      <c r="E102" s="3"/>
      <c r="F102" s="3"/>
      <c r="G102" s="3"/>
    </row>
    <row r="103" spans="1:7" x14ac:dyDescent="0.2">
      <c r="A103" s="3"/>
      <c r="B103" s="3"/>
      <c r="C103" s="3"/>
      <c r="D103" s="3"/>
      <c r="E103" s="3"/>
      <c r="F103" s="3"/>
      <c r="G103" s="3"/>
    </row>
    <row r="104" spans="1:7" x14ac:dyDescent="0.2">
      <c r="A104" s="3"/>
      <c r="B104" s="3"/>
      <c r="C104" s="3"/>
      <c r="D104" s="3"/>
      <c r="E104" s="3"/>
      <c r="F104" s="3"/>
      <c r="G104" s="3"/>
    </row>
    <row r="105" spans="1:7" x14ac:dyDescent="0.2">
      <c r="A105" s="3"/>
      <c r="B105" s="3"/>
      <c r="C105" s="3"/>
      <c r="D105" s="3"/>
      <c r="E105" s="3"/>
      <c r="F105" s="3"/>
      <c r="G105" s="3"/>
    </row>
    <row r="106" spans="1:7" x14ac:dyDescent="0.2">
      <c r="A106" s="3"/>
      <c r="B106" s="3"/>
      <c r="C106" s="3"/>
      <c r="D106" s="3"/>
      <c r="E106" s="3"/>
      <c r="F106" s="3"/>
      <c r="G106" s="3"/>
    </row>
    <row r="107" spans="1:7" x14ac:dyDescent="0.2">
      <c r="A107" s="3"/>
      <c r="B107" s="3"/>
      <c r="C107" s="3"/>
      <c r="D107" s="3"/>
      <c r="E107" s="3"/>
      <c r="F107" s="3"/>
      <c r="G107" s="3"/>
    </row>
    <row r="108" spans="1:7" x14ac:dyDescent="0.2">
      <c r="A108" s="3"/>
      <c r="B108" s="3"/>
      <c r="C108" s="3"/>
      <c r="D108" s="3"/>
      <c r="E108" s="3"/>
      <c r="F108" s="3"/>
      <c r="G108" s="3"/>
    </row>
    <row r="109" spans="1:7" x14ac:dyDescent="0.2">
      <c r="A109" s="3"/>
      <c r="B109" s="3"/>
      <c r="C109" s="3"/>
      <c r="D109" s="3"/>
      <c r="E109" s="3"/>
      <c r="F109" s="3"/>
      <c r="G109" s="3"/>
    </row>
    <row r="110" spans="1:7" x14ac:dyDescent="0.2">
      <c r="A110" s="3"/>
      <c r="B110" s="3"/>
      <c r="C110" s="3"/>
      <c r="D110" s="3"/>
      <c r="E110" s="3"/>
      <c r="F110" s="3"/>
      <c r="G110" s="3"/>
    </row>
    <row r="111" spans="1:7" x14ac:dyDescent="0.2">
      <c r="A111" s="3"/>
      <c r="B111" s="3"/>
      <c r="C111" s="3"/>
      <c r="D111" s="3"/>
      <c r="E111" s="3"/>
      <c r="F111" s="3"/>
      <c r="G111" s="3"/>
    </row>
    <row r="112" spans="1:7" x14ac:dyDescent="0.2">
      <c r="A112" s="3"/>
      <c r="B112" s="3"/>
      <c r="C112" s="3"/>
      <c r="D112" s="3"/>
      <c r="E112" s="3"/>
      <c r="F112" s="3"/>
      <c r="G112" s="3"/>
    </row>
  </sheetData>
  <mergeCells count="118">
    <mergeCell ref="A67:C67"/>
    <mergeCell ref="A62:C62"/>
    <mergeCell ref="A64:C64"/>
    <mergeCell ref="A45:E45"/>
    <mergeCell ref="A44:E44"/>
    <mergeCell ref="A66:C66"/>
    <mergeCell ref="A6:E6"/>
    <mergeCell ref="A63:C63"/>
    <mergeCell ref="A61:C61"/>
    <mergeCell ref="A24:E24"/>
    <mergeCell ref="A19:E19"/>
    <mergeCell ref="A17:E17"/>
    <mergeCell ref="A12:E12"/>
    <mergeCell ref="A27:E27"/>
    <mergeCell ref="A40:E40"/>
    <mergeCell ref="A34:E34"/>
    <mergeCell ref="A9:E9"/>
    <mergeCell ref="A16:E16"/>
    <mergeCell ref="A11:E11"/>
    <mergeCell ref="A65:C65"/>
    <mergeCell ref="A72:E72"/>
    <mergeCell ref="F72:G72"/>
    <mergeCell ref="A73:E73"/>
    <mergeCell ref="F73:G73"/>
    <mergeCell ref="A71:E71"/>
    <mergeCell ref="F71:G71"/>
    <mergeCell ref="A69:E69"/>
    <mergeCell ref="F69:G69"/>
    <mergeCell ref="A70:I70"/>
    <mergeCell ref="A77:E77"/>
    <mergeCell ref="F77:G77"/>
    <mergeCell ref="A78:E78"/>
    <mergeCell ref="F78:G78"/>
    <mergeCell ref="A74:E74"/>
    <mergeCell ref="F74:G74"/>
    <mergeCell ref="A75:E75"/>
    <mergeCell ref="A76:E76"/>
    <mergeCell ref="F75:G75"/>
    <mergeCell ref="F76:G76"/>
    <mergeCell ref="A83:E83"/>
    <mergeCell ref="F83:G83"/>
    <mergeCell ref="A84:E84"/>
    <mergeCell ref="F84:G84"/>
    <mergeCell ref="A81:E81"/>
    <mergeCell ref="F81:G81"/>
    <mergeCell ref="A82:E82"/>
    <mergeCell ref="F82:G82"/>
    <mergeCell ref="A79:E79"/>
    <mergeCell ref="F79:G79"/>
    <mergeCell ref="A80:E80"/>
    <mergeCell ref="F80:G80"/>
    <mergeCell ref="A89:E89"/>
    <mergeCell ref="F89:G89"/>
    <mergeCell ref="A90:E90"/>
    <mergeCell ref="F90:G90"/>
    <mergeCell ref="A87:E87"/>
    <mergeCell ref="F87:G87"/>
    <mergeCell ref="A88:E88"/>
    <mergeCell ref="F88:G88"/>
    <mergeCell ref="A85:E85"/>
    <mergeCell ref="F85:G85"/>
    <mergeCell ref="A86:E86"/>
    <mergeCell ref="F86:G86"/>
    <mergeCell ref="A95:E95"/>
    <mergeCell ref="F95:G95"/>
    <mergeCell ref="A93:E93"/>
    <mergeCell ref="F93:G93"/>
    <mergeCell ref="A94:E94"/>
    <mergeCell ref="F94:G94"/>
    <mergeCell ref="A91:E91"/>
    <mergeCell ref="F91:G91"/>
    <mergeCell ref="A92:E92"/>
    <mergeCell ref="F92:G92"/>
    <mergeCell ref="F4:I4"/>
    <mergeCell ref="A38:E38"/>
    <mergeCell ref="A33:E33"/>
    <mergeCell ref="A48:E48"/>
    <mergeCell ref="A29:E29"/>
    <mergeCell ref="A32:E32"/>
    <mergeCell ref="A23:E23"/>
    <mergeCell ref="A31:E31"/>
    <mergeCell ref="A26:E26"/>
    <mergeCell ref="A20:E20"/>
    <mergeCell ref="A25:E25"/>
    <mergeCell ref="A21:E21"/>
    <mergeCell ref="A22:E22"/>
    <mergeCell ref="A10:E10"/>
    <mergeCell ref="A7:E7"/>
    <mergeCell ref="A8:E8"/>
    <mergeCell ref="A47:E47"/>
    <mergeCell ref="A46:E46"/>
    <mergeCell ref="A14:E14"/>
    <mergeCell ref="A30:E30"/>
    <mergeCell ref="A5:E5"/>
    <mergeCell ref="A2:I2"/>
    <mergeCell ref="A1:I1"/>
    <mergeCell ref="A53:D53"/>
    <mergeCell ref="A54:C54"/>
    <mergeCell ref="A55:C55"/>
    <mergeCell ref="A57:C57"/>
    <mergeCell ref="A58:C58"/>
    <mergeCell ref="A59:C59"/>
    <mergeCell ref="A60:C60"/>
    <mergeCell ref="A56:C56"/>
    <mergeCell ref="F52:G52"/>
    <mergeCell ref="A15:E15"/>
    <mergeCell ref="A13:E13"/>
    <mergeCell ref="A39:E39"/>
    <mergeCell ref="A35:E35"/>
    <mergeCell ref="A36:E36"/>
    <mergeCell ref="A18:E18"/>
    <mergeCell ref="A49:E49"/>
    <mergeCell ref="A50:E50"/>
    <mergeCell ref="A41:E41"/>
    <mergeCell ref="A42:E42"/>
    <mergeCell ref="A28:E28"/>
    <mergeCell ref="A43:E43"/>
    <mergeCell ref="A37:E37"/>
  </mergeCells>
  <phoneticPr fontId="3" type="noConversion"/>
  <pageMargins left="0.7" right="0.7" top="0.75" bottom="0.75" header="0.3" footer="0.3"/>
  <pageSetup paperSize="9" scale="97" orientation="portrait" r:id="rId1"/>
  <headerFooter alignWithMargins="0"/>
  <rowBreaks count="1" manualBreakCount="1">
    <brk id="5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7" sqref="G17"/>
    </sheetView>
  </sheetViews>
  <sheetFormatPr defaultRowHeight="12.75" x14ac:dyDescent="0.2"/>
  <cols>
    <col min="1" max="1" width="12.5703125" customWidth="1"/>
  </cols>
  <sheetData>
    <row r="1" spans="1:6" x14ac:dyDescent="0.2">
      <c r="A1" s="124" t="s">
        <v>56</v>
      </c>
    </row>
    <row r="4" spans="1:6" x14ac:dyDescent="0.2">
      <c r="A4" s="124" t="s">
        <v>71</v>
      </c>
      <c r="B4" s="97" t="s">
        <v>72</v>
      </c>
      <c r="C4" s="96"/>
      <c r="D4" s="97" t="s">
        <v>73</v>
      </c>
      <c r="E4" s="96"/>
      <c r="F4" s="124" t="s">
        <v>86</v>
      </c>
    </row>
    <row r="5" spans="1:6" x14ac:dyDescent="0.2">
      <c r="A5" s="124" t="s">
        <v>74</v>
      </c>
      <c r="B5" s="95">
        <v>200</v>
      </c>
      <c r="C5" s="95"/>
      <c r="D5" s="95">
        <v>10200</v>
      </c>
      <c r="E5" s="95"/>
      <c r="F5">
        <f>(B5+D5)*0.22</f>
        <v>2288</v>
      </c>
    </row>
    <row r="6" spans="1:6" x14ac:dyDescent="0.2">
      <c r="A6" s="124" t="s">
        <v>75</v>
      </c>
      <c r="B6" s="95">
        <v>100</v>
      </c>
      <c r="C6" s="95"/>
      <c r="D6" s="95">
        <v>10200</v>
      </c>
      <c r="E6" s="95"/>
      <c r="F6">
        <v>2009</v>
      </c>
    </row>
    <row r="7" spans="1:6" x14ac:dyDescent="0.2">
      <c r="A7" s="124" t="s">
        <v>76</v>
      </c>
      <c r="B7" s="95">
        <v>100</v>
      </c>
      <c r="C7" s="95"/>
      <c r="D7" s="95">
        <v>10200</v>
      </c>
      <c r="E7" s="95"/>
      <c r="F7">
        <v>2009</v>
      </c>
    </row>
    <row r="8" spans="1:6" x14ac:dyDescent="0.2">
      <c r="A8" s="124" t="s">
        <v>77</v>
      </c>
      <c r="B8" s="95">
        <v>0</v>
      </c>
      <c r="C8" s="95"/>
      <c r="D8" s="95">
        <v>9000</v>
      </c>
      <c r="E8" s="95"/>
      <c r="F8">
        <f t="shared" ref="F7:F16" si="0">(B8+D8)*0.195</f>
        <v>1755</v>
      </c>
    </row>
    <row r="9" spans="1:6" x14ac:dyDescent="0.2">
      <c r="A9" s="124" t="s">
        <v>78</v>
      </c>
      <c r="B9" s="95">
        <v>0</v>
      </c>
      <c r="C9" s="95"/>
      <c r="D9" s="95">
        <v>9000</v>
      </c>
      <c r="E9" s="95"/>
      <c r="F9">
        <f t="shared" si="0"/>
        <v>1755</v>
      </c>
    </row>
    <row r="10" spans="1:6" x14ac:dyDescent="0.2">
      <c r="A10" s="124" t="s">
        <v>79</v>
      </c>
      <c r="B10" s="95">
        <v>0</v>
      </c>
      <c r="C10" s="95"/>
      <c r="D10" s="95">
        <v>9000</v>
      </c>
      <c r="E10" s="95"/>
      <c r="F10">
        <f t="shared" si="0"/>
        <v>1755</v>
      </c>
    </row>
    <row r="11" spans="1:6" x14ac:dyDescent="0.2">
      <c r="A11" s="124" t="s">
        <v>80</v>
      </c>
      <c r="B11" s="95">
        <v>0</v>
      </c>
      <c r="C11" s="95"/>
      <c r="D11" s="95">
        <v>9000</v>
      </c>
      <c r="E11" s="95"/>
      <c r="F11">
        <f t="shared" si="0"/>
        <v>1755</v>
      </c>
    </row>
    <row r="12" spans="1:6" x14ac:dyDescent="0.2">
      <c r="A12" s="124" t="s">
        <v>81</v>
      </c>
      <c r="B12" s="95">
        <v>0</v>
      </c>
      <c r="C12" s="95"/>
      <c r="D12" s="95">
        <v>9000</v>
      </c>
      <c r="E12" s="95"/>
      <c r="F12">
        <f t="shared" si="0"/>
        <v>1755</v>
      </c>
    </row>
    <row r="13" spans="1:6" x14ac:dyDescent="0.2">
      <c r="A13" s="124" t="s">
        <v>82</v>
      </c>
      <c r="B13" s="95">
        <v>0</v>
      </c>
      <c r="C13" s="95"/>
      <c r="D13" s="95">
        <v>9000</v>
      </c>
      <c r="E13" s="95"/>
      <c r="F13">
        <f t="shared" si="0"/>
        <v>1755</v>
      </c>
    </row>
    <row r="14" spans="1:6" x14ac:dyDescent="0.2">
      <c r="A14" s="124" t="s">
        <v>83</v>
      </c>
      <c r="B14" s="95">
        <v>0</v>
      </c>
      <c r="C14" s="95"/>
      <c r="D14" s="95">
        <v>9000</v>
      </c>
      <c r="E14" s="95"/>
      <c r="F14">
        <f t="shared" si="0"/>
        <v>1755</v>
      </c>
    </row>
    <row r="15" spans="1:6" x14ac:dyDescent="0.2">
      <c r="A15" s="124" t="s">
        <v>84</v>
      </c>
      <c r="B15" s="95">
        <v>0</v>
      </c>
      <c r="C15" s="95"/>
      <c r="D15" s="95">
        <v>9000</v>
      </c>
      <c r="E15" s="95"/>
      <c r="F15">
        <f t="shared" si="0"/>
        <v>1755</v>
      </c>
    </row>
    <row r="16" spans="1:6" x14ac:dyDescent="0.2">
      <c r="A16" s="124" t="s">
        <v>85</v>
      </c>
      <c r="B16" s="95">
        <v>0</v>
      </c>
      <c r="C16" s="95"/>
      <c r="D16" s="95">
        <v>0</v>
      </c>
      <c r="E16" s="95"/>
      <c r="F16">
        <f t="shared" si="0"/>
        <v>0</v>
      </c>
    </row>
    <row r="17" spans="1:7" x14ac:dyDescent="0.2">
      <c r="A17" s="124" t="s">
        <v>63</v>
      </c>
      <c r="B17" s="95">
        <f>SUM(B5:C16)</f>
        <v>400</v>
      </c>
      <c r="C17" s="95"/>
      <c r="D17" s="95">
        <f>SUM(D5:E16)</f>
        <v>102600</v>
      </c>
      <c r="E17" s="95"/>
      <c r="F17">
        <f>SUM(F5:F16)</f>
        <v>20346</v>
      </c>
      <c r="G17" s="35">
        <f>SUM(B17:F17)</f>
        <v>123346</v>
      </c>
    </row>
    <row r="18" spans="1:7" x14ac:dyDescent="0.2">
      <c r="A18" s="124"/>
      <c r="B18" s="96"/>
      <c r="C18" s="96"/>
      <c r="D18" s="96"/>
      <c r="E18" s="96"/>
    </row>
    <row r="19" spans="1:7" x14ac:dyDescent="0.2">
      <c r="A19" s="124"/>
      <c r="B19" s="96"/>
      <c r="C19" s="96"/>
      <c r="D19" s="96"/>
      <c r="E19" s="96"/>
    </row>
    <row r="20" spans="1:7" x14ac:dyDescent="0.2">
      <c r="A20" s="124"/>
      <c r="B20" s="96"/>
      <c r="C20" s="96"/>
      <c r="D20" s="96"/>
      <c r="E20" s="96"/>
    </row>
    <row r="21" spans="1:7" x14ac:dyDescent="0.2">
      <c r="A21" s="124"/>
      <c r="B21" s="96"/>
      <c r="C21" s="96"/>
      <c r="D21" s="96"/>
      <c r="E21" s="96"/>
    </row>
    <row r="22" spans="1:7" x14ac:dyDescent="0.2">
      <c r="A22" s="124"/>
      <c r="B22" s="96"/>
      <c r="C22" s="96"/>
      <c r="D22" s="96"/>
      <c r="E22" s="96"/>
    </row>
    <row r="23" spans="1:7" x14ac:dyDescent="0.2">
      <c r="B23" s="96"/>
      <c r="C23" s="96"/>
      <c r="D23" s="96"/>
      <c r="E23" s="96"/>
    </row>
    <row r="24" spans="1:7" x14ac:dyDescent="0.2">
      <c r="B24" s="96"/>
      <c r="C24" s="96"/>
      <c r="D24" s="96"/>
      <c r="E24" s="96"/>
    </row>
    <row r="25" spans="1:7" x14ac:dyDescent="0.2">
      <c r="B25" s="96"/>
      <c r="C25" s="96"/>
      <c r="D25" s="96"/>
      <c r="E25" s="96"/>
    </row>
    <row r="26" spans="1:7" x14ac:dyDescent="0.2">
      <c r="B26" s="96"/>
      <c r="C26" s="96"/>
      <c r="D26" s="96"/>
      <c r="E26" s="96"/>
    </row>
    <row r="27" spans="1:7" x14ac:dyDescent="0.2">
      <c r="B27" s="96"/>
      <c r="C27" s="96"/>
      <c r="D27" s="96"/>
      <c r="E27" s="96"/>
    </row>
  </sheetData>
  <mergeCells count="48">
    <mergeCell ref="D26:E26"/>
    <mergeCell ref="D27:E27"/>
    <mergeCell ref="D20:E20"/>
    <mergeCell ref="D21:E21"/>
    <mergeCell ref="D22:E22"/>
    <mergeCell ref="D23:E23"/>
    <mergeCell ref="D24:E24"/>
    <mergeCell ref="D25:E25"/>
    <mergeCell ref="D14:E14"/>
    <mergeCell ref="D15:E15"/>
    <mergeCell ref="D16:E16"/>
    <mergeCell ref="D17:E17"/>
    <mergeCell ref="D18:E18"/>
    <mergeCell ref="D19:E19"/>
    <mergeCell ref="B27:C27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4:C4"/>
    <mergeCell ref="D4:E4"/>
    <mergeCell ref="B5:C5"/>
    <mergeCell ref="B6:C6"/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Munka2</vt:lpstr>
      <vt:lpstr>Munka1!Nyomtatási_terület</vt:lpstr>
    </vt:vector>
  </TitlesOfParts>
  <Company>Balatonszentgyorgy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2018-05-23T11:19:15Z</cp:lastPrinted>
  <dcterms:created xsi:type="dcterms:W3CDTF">2011-02-11T08:00:59Z</dcterms:created>
  <dcterms:modified xsi:type="dcterms:W3CDTF">2019-05-14T11:49:46Z</dcterms:modified>
</cp:coreProperties>
</file>